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9BAB76E9-EB48-4821-AFD9-515F763445C8}" xr6:coauthVersionLast="47" xr6:coauthVersionMax="47" xr10:uidLastSave="{00000000-0000-0000-0000-000000000000}"/>
  <bookViews>
    <workbookView xWindow="0" yWindow="360" windowWidth="23256" windowHeight="1245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9" i="31" l="1" a="1"/>
  <c r="E49" i="31" s="1"/>
  <c r="L398" i="1"/>
  <c r="L399" i="1"/>
  <c r="Q398" i="1"/>
  <c r="R398" i="1" s="1"/>
  <c r="S398" i="1"/>
  <c r="T398" i="1"/>
  <c r="Q399" i="1"/>
  <c r="R399" i="1" s="1"/>
  <c r="S399" i="1"/>
  <c r="T399" i="1"/>
  <c r="E45" i="31" a="1"/>
  <c r="E45" i="31" s="1"/>
  <c r="G45" i="31" s="1"/>
  <c r="E46" i="31" a="1"/>
  <c r="E46" i="31" s="1"/>
  <c r="G46" i="31" s="1"/>
  <c r="F49" i="31" l="1"/>
  <c r="G49" i="31"/>
  <c r="F46" i="31"/>
  <c r="H46" i="31" s="1"/>
  <c r="F45" i="31"/>
  <c r="H45" i="31" s="1"/>
  <c r="H49" i="31" l="1"/>
  <c r="E47" i="31" a="1"/>
  <c r="E47" i="31" s="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4" i="31" a="1"/>
  <c r="E44" i="31" s="1"/>
  <c r="L390" i="1"/>
  <c r="L391" i="1"/>
  <c r="F44" i="31" l="1"/>
  <c r="G44" i="31"/>
  <c r="H44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L387" i="1" l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G23" i="31" l="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400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400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50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50" i="31" s="1"/>
  <c r="H7" i="31" l="1"/>
  <c r="G50" i="31"/>
  <c r="H24" i="31"/>
  <c r="H4" i="31"/>
  <c r="O15" i="26"/>
  <c r="J6" i="31" l="1"/>
  <c r="H50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400" i="1" l="1"/>
  <c r="Q400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<sst xmlns="http://schemas.openxmlformats.org/spreadsheetml/2006/main" count="3791" uniqueCount="2024">
  <si>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</si>
  <si>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</si>
  <si>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</si>
  <si>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</si>
  <si>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</si>
  <si>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</si>
  <si>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</si>
  <si>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</si>
  <si>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</si>
  <si>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</si>
  <si>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</si>
  <si>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</si>
  <si>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</si>
  <si>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</si>
  <si>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</si>
  <si>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</si>
  <si>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</si>
  <si>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</si>
  <si>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</si>
  <si>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</si>
  <si>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</si>
  <si>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</si>
  <si>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</si>
  <si>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</si>
  <si>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</si>
  <si>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</si>
  <si>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</si>
  <si>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</si>
  <si>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</si>
  <si>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</si>
  <si>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</si>
  <si>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</si>
  <si>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</si>
  <si>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</si>
  <si>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</si>
  <si>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</si>
  <si>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</si>
  <si>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</si>
  <si>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</si>
  <si>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</si>
  <si>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</si>
  <si>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</si>
  <si>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</si>
  <si>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</si>
  <si>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</si>
  <si>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</si>
  <si>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</si>
  <si>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</si>
  <si>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</si>
  <si>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</si>
  <si>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</si>
  <si>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</si>
  <si>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</si>
  <si>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</si>
  <si>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</si>
  <si>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</si>
  <si>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</si>
  <si>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</si>
  <si>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</si>
  <si>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</si>
  <si>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</si>
  <si>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</si>
  <si>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</si>
  <si>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</si>
  <si>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</si>
  <si>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</si>
  <si>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</si>
  <si>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</si>
  <si>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</si>
  <si>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</si>
  <si>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</si>
  <si>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</si>
  <si>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</si>
  <si>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</si>
  <si>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</si>
  <si>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</si>
  <si>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</si>
  <si>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</si>
  <si>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</si>
  <si>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</si>
  <si>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</si>
  <si>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</si>
  <si>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</si>
  <si>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</si>
  <si>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</si>
  <si>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</si>
  <si>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</si>
  <si>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</si>
  <si>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</si>
  <si>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</si>
  <si>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</si>
  <si>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</si>
  <si>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</si>
  <si>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</si>
  <si>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</si>
  <si>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</si>
  <si>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</si>
  <si>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</si>
  <si>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</si>
  <si>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</si>
  <si>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</si>
  <si>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</si>
  <si>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</si>
  <si>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</si>
  <si>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</si>
  <si>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</si>
  <si>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</si>
  <si>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</si>
  <si>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</si>
  <si>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</si>
  <si>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</si>
  <si>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</si>
  <si>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</si>
  <si>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</si>
  <si>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</si>
  <si>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</si>
  <si>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</si>
  <si>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</si>
  <si>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</si>
  <si>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</si>
  <si>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</si>
  <si>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</si>
  <si>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</si>
  <si>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</si>
  <si>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</si>
  <si>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</si>
  <si>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</si>
  <si>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</si>
  <si>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</si>
  <si>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</si>
  <si>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</si>
  <si>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</si>
  <si>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</si>
  <si>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</si>
  <si>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</si>
  <si>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</si>
  <si>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</si>
  <si>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</si>
  <si>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</si>
  <si>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</si>
  <si>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</si>
  <si>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</si>
  <si>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</si>
  <si>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</si>
  <si>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</si>
  <si>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</si>
  <si>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</si>
  <si>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</si>
  <si>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</si>
  <si>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</si>
  <si>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</si>
  <si>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</si>
  <si>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</si>
  <si>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</si>
  <si>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</si>
  <si>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</si>
  <si>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</si>
  <si>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</si>
  <si>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</si>
  <si>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</si>
  <si>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</si>
  <si>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</si>
  <si>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</si>
  <si>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</si>
  <si>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</si>
  <si>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</si>
  <si>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</si>
  <si>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</si>
  <si>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</si>
  <si>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</si>
  <si>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</si>
  <si>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</si>
  <si>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</si>
  <si>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</si>
  <si>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</si>
  <si>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</si>
  <si>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</si>
  <si>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</si>
  <si>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</si>
  <si>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</si>
  <si>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</si>
  <si>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</si>
  <si>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</si>
  <si>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</si>
  <si>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</si>
  <si>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</si>
  <si>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</si>
  <si>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</si>
  <si>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</si>
  <si>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</si>
  <si>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</si>
  <si>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</si>
  <si>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</si>
  <si>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</si>
  <si>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</si>
  <si>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</si>
  <si>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</si>
  <si>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</si>
  <si>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</si>
  <si>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</si>
  <si>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</si>
  <si>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</si>
  <si>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</si>
  <si>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</si>
  <si>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</si>
  <si>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</si>
  <si>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</si>
  <si>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</si>
  <si>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</si>
  <si>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</si>
  <si>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</si>
  <si>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</si>
  <si>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</si>
  <si>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</si>
  <si>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</si>
  <si>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</si>
  <si>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</si>
  <si>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</si>
  <si>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</si>
  <si>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</si>
  <si>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</si>
  <si>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</si>
  <si>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</si>
  <si>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</si>
  <si>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</si>
  <si>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</si>
  <si>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</si>
  <si>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</si>
  <si>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</si>
  <si>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</si>
  <si>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</si>
  <si>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</si>
  <si>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</si>
  <si>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</si>
  <si>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</si>
  <si>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</si>
  <si>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</si>
  <si>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</si>
  <si>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</si>
  <si>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</si>
  <si>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</si>
  <si>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</si>
  <si>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</si>
  <si>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</si>
  <si>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</si>
  <si>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</si>
  <si>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</si>
  <si>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</si>
  <si>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</si>
  <si>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</si>
  <si>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</si>
  <si>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</si>
  <si>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</si>
  <si>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</si>
  <si>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</si>
  <si>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</si>
  <si>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</si>
  <si>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</si>
  <si>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</si>
  <si>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</si>
  <si>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</si>
  <si>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</si>
  <si>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</si>
  <si>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</si>
  <si>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</si>
  <si>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</si>
  <si>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</si>
  <si>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</si>
  <si>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</si>
  <si>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</si>
  <si>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</si>
  <si>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</si>
  <si>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</si>
  <si>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</si>
  <si>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</si>
  <si>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</si>
  <si>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</si>
  <si>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</si>
  <si>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</si>
  <si>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</si>
  <si>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</si>
  <si>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</si>
  <si>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</si>
  <si>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</si>
  <si>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</si>
  <si>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</si>
  <si>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</si>
  <si>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</si>
  <si>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</si>
  <si>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</si>
  <si>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</si>
  <si>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</si>
  <si>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</si>
  <si>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</si>
  <si>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</si>
  <si>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</si>
  <si>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</si>
  <si>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</si>
  <si>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</si>
  <si>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</si>
  <si>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</si>
  <si>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</si>
  <si>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</si>
  <si>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</si>
  <si>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</si>
  <si>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</si>
  <si>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</si>
  <si>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</si>
  <si>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</si>
  <si>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</si>
  <si>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</si>
  <si>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</si>
  <si>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</si>
  <si>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</si>
  <si>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</si>
  <si>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</si>
  <si>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</si>
  <si>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</si>
  <si>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</si>
  <si>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</si>
  <si>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</si>
  <si>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</si>
  <si>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</si>
  <si>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</si>
  <si>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</si>
  <si>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</si>
  <si>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</si>
  <si>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</si>
  <si>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</si>
  <si>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</si>
  <si>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</si>
  <si>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</si>
  <si>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</si>
  <si>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</si>
  <si>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</si>
  <si>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</si>
  <si>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</si>
  <si>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</si>
  <si>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</si>
  <si>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</si>
  <si>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</si>
  <si>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</si>
  <si>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</si>
  <si>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</si>
  <si>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</si>
  <si>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</si>
  <si>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</si>
  <si>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</si>
  <si>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</si>
  <si>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</si>
  <si>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</si>
  <si>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</si>
  <si>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</si>
  <si>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</si>
  <si>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</si>
  <si>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</si>
  <si>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</si>
  <si>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</si>
  <si>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</si>
  <si>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</si>
  <si>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</si>
  <si>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</si>
  <si>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</si>
  <si>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</si>
  <si>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</si>
  <si>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</si>
  <si>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</si>
  <si>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</si>
  <si>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</si>
  <si>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</si>
  <si>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</si>
  <si>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</si>
  <si>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</si>
  <si>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</si>
  <si>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</si>
  <si>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</si>
  <si>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</si>
  <si>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</si>
  <si>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</si>
  <si>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</si>
  <si>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</si>
  <si>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</si>
  <si>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</si>
  <si>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</si>
  <si>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</si>
  <si>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</si>
  <si>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</si>
  <si>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</si>
  <si>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</si>
  <si>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</si>
  <si>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</si>
  <si>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</si>
  <si>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</si>
  <si>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</si>
  <si>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</si>
  <si>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</si>
  <si>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</si>
  <si>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</si>
  <si>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</si>
  <si>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</si>
  <si>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</si>
  <si>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</si>
  <si>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</si>
  <si>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</si>
  <si>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</si>
  <si>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</si>
  <si>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</si>
  <si>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</si>
  <si>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</si>
  <si>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</si>
  <si>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</si>
  <si>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</si>
  <si>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</si>
  <si>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</si>
  <si>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</si>
  <si>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</si>
  <si>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</si>
  <si>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</si>
  <si>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</si>
  <si>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</si>
  <si>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</si>
  <si>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</si>
  <si>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</si>
  <si>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</si>
  <si>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</si>
  <si>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</si>
  <si>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</si>
  <si>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</si>
  <si>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</si>
  <si>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</si>
  <si>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</si>
  <si>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</si>
  <si>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</si>
  <si>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</si>
  <si>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</si>
  <si>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</si>
  <si>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</si>
  <si>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</si>
  <si>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</si>
  <si>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</si>
  <si>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</si>
  <si>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</si>
  <si>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</si>
  <si>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</si>
  <si>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</si>
  <si>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</si>
  <si>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</si>
  <si>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</si>
  <si>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</si>
  <si>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</si>
  <si>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</si>
  <si>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</si>
  <si>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</si>
  <si>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</si>
  <si>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</si>
  <si>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</si>
  <si>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</si>
  <si>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</si>
  <si>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</si>
  <si>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</si>
  <si>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</si>
  <si>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</si>
  <si>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</si>
  <si>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</si>
  <si>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</si>
  <si>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</si>
  <si>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</si>
  <si>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</si>
  <si>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</si>
  <si>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</si>
  <si>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</si>
  <si>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</si>
  <si>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</si>
  <si>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</si>
  <si>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</si>
  <si>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</si>
  <si>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</si>
  <si>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</si>
  <si>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</si>
  <si>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</si>
  <si>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</si>
  <si>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</si>
  <si>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</si>
  <si>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</si>
  <si>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</si>
  <si>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</si>
  <si>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</si>
  <si>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</si>
  <si>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</si>
  <si>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</si>
  <si>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</si>
  <si>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</si>
  <si>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</si>
  <si>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</si>
  <si>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</si>
  <si>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</si>
  <si>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</si>
  <si>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</si>
  <si>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</si>
  <si>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</si>
  <si>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</si>
  <si>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</si>
  <si>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</si>
  <si>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</si>
  <si>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</si>
  <si>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</si>
  <si>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</si>
  <si>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</si>
  <si>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</si>
  <si>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</si>
  <si>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</si>
  <si>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</si>
  <si>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</si>
  <si>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</si>
  <si>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</si>
  <si>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</si>
  <si>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</si>
  <si>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</si>
  <si>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</si>
  <si>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</si>
  <si>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</si>
  <si>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</si>
  <si>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</si>
  <si>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</si>
  <si>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</si>
  <si>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</si>
  <si>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</si>
  <si>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</si>
  <si>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</si>
  <si>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</si>
  <si>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</si>
  <si>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</si>
  <si>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</si>
  <si>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</si>
  <si>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</si>
  <si>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</si>
  <si>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</si>
  <si>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</si>
  <si>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</si>
  <si>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</si>
  <si>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</si>
  <si>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</si>
  <si>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</si>
  <si>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</si>
  <si>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</si>
  <si>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</si>
  <si>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</si>
  <si>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</si>
  <si>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</si>
  <si>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</si>
  <si>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</si>
  <si>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</si>
  <si>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</si>
  <si>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</si>
  <si>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</si>
  <si>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</si>
  <si>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</si>
  <si>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</si>
  <si>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</si>
  <si>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</si>
  <si>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</si>
  <si>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</si>
  <si>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</si>
  <si>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</si>
  <si>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</si>
  <si>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</si>
  <si>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</si>
  <si>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</si>
  <si>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</si>
  <si>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</si>
  <si>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</si>
  <si>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</si>
  <si>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</si>
  <si>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</si>
  <si>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</si>
  <si>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</si>
  <si>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</si>
  <si>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</si>
  <si>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</si>
  <si>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</si>
  <si>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</si>
  <si>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</si>
  <si>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</si>
  <si>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</si>
  <si>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</si>
  <si>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</si>
  <si>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</si>
  <si>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</si>
  <si>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</si>
  <si>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</si>
  <si>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</si>
  <si>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</si>
  <si>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</si>
  <si>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</si>
  <si>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</si>
  <si>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</si>
  <si>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</si>
  <si>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</si>
  <si>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</si>
  <si>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</si>
  <si>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</si>
  <si>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</si>
  <si>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</si>
  <si>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</si>
  <si>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</si>
  <si>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</si>
  <si>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</si>
  <si>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</si>
  <si>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</si>
  <si>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</si>
  <si>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</si>
  <si>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</si>
  <si>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</si>
  <si>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</si>
  <si>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</si>
  <si>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</si>
  <si>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</si>
  <si>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</si>
  <si>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</si>
  <si>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</si>
  <si>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</si>
  <si>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</si>
  <si>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</si>
  <si>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</si>
  <si>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</si>
  <si>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</si>
  <si>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</si>
  <si>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</si>
  <si>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</si>
  <si>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</si>
  <si>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</si>
  <si>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</si>
  <si>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</si>
  <si>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</si>
  <si>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</si>
  <si>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</si>
  <si>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</si>
  <si>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</si>
  <si>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</si>
  <si>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</si>
  <si>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</si>
  <si>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</si>
  <si>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</si>
  <si>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</si>
  <si>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</si>
  <si>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</si>
  <si>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</si>
  <si>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</si>
  <si>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</si>
  <si>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</si>
  <si>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</si>
  <si>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</si>
  <si>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</si>
  <si>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</si>
  <si>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</si>
  <si>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</si>
  <si>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</si>
  <si>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</si>
  <si>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</si>
  <si>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</si>
  <si>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</si>
  <si>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</si>
  <si>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</si>
  <si>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</si>
  <si>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</si>
  <si>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</si>
  <si>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</si>
  <si>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</si>
  <si>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</si>
  <si>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</si>
  <si>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</si>
  <si>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</si>
  <si>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</si>
  <si>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</si>
  <si>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</si>
  <si>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</si>
  <si>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</si>
  <si>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</si>
  <si>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</si>
  <si>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</si>
  <si>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</si>
  <si>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</si>
  <si>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</si>
  <si>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</si>
  <si>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</si>
  <si>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</si>
  <si>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</si>
  <si>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</si>
  <si>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</si>
  <si>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</si>
  <si>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</si>
  <si>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</si>
  <si>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</si>
  <si>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</si>
  <si>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</si>
  <si>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</si>
  <si>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</si>
  <si>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</si>
  <si>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</si>
  <si>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</si>
  <si>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</si>
  <si>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</si>
  <si>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</si>
  <si>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</si>
  <si>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</si>
  <si>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</si>
  <si>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</si>
  <si>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</si>
  <si>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</si>
  <si>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</si>
  <si>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</si>
  <si>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</si>
  <si>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</si>
  <si>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</si>
  <si>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</si>
  <si>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</si>
  <si>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</si>
  <si>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</si>
  <si>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</si>
  <si>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</si>
  <si>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</si>
  <si>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</si>
  <si>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</si>
  <si>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</si>
  <si>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</si>
  <si>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</si>
  <si>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</si>
  <si>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</si>
  <si>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</si>
  <si>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</si>
  <si>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</si>
  <si>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</si>
  <si>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</si>
  <si>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</si>
  <si>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</si>
  <si>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</si>
  <si>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</si>
  <si>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</si>
  <si>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</si>
  <si>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</si>
  <si>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</si>
  <si>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</si>
  <si>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</si>
  <si>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</si>
  <si>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</si>
  <si>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</si>
  <si>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</si>
  <si>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</si>
  <si>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</si>
  <si>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</si>
  <si>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</si>
  <si>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</si>
  <si>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</si>
  <si>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</si>
  <si>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</si>
  <si>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</si>
  <si>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</si>
  <si>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</si>
  <si>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</si>
  <si>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</si>
  <si>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</si>
  <si>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</si>
  <si>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</si>
  <si>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</si>
  <si>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</si>
  <si>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</si>
  <si>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</si>
  <si>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</si>
  <si>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</si>
  <si>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</si>
  <si>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</si>
  <si>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</si>
  <si>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</si>
  <si>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</si>
  <si>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</si>
  <si>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</si>
  <si>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</si>
  <si>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</si>
  <si>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</si>
  <si>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</si>
  <si>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</si>
  <si>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</si>
  <si>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</si>
  <si>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</si>
  <si>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</si>
  <si>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</si>
  <si>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</si>
  <si>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</si>
  <si>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</si>
  <si>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</si>
  <si>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</si>
  <si>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</si>
  <si>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</si>
  <si>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</si>
  <si>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</si>
  <si>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</si>
  <si>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</si>
  <si>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</si>
  <si>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</si>
  <si>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</si>
  <si>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</si>
  <si>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</si>
  <si>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</si>
  <si>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</si>
  <si>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</si>
  <si>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</si>
  <si>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</si>
  <si>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</si>
  <si>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</si>
  <si>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</si>
  <si>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</si>
  <si>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</si>
  <si>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</si>
  <si>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</si>
  <si>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</si>
  <si>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</si>
  <si>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</si>
  <si>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</si>
  <si>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</si>
  <si>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</si>
  <si>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</si>
  <si>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</si>
  <si>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</si>
  <si>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</si>
  <si>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</si>
  <si>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</si>
  <si>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</si>
  <si>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</si>
  <si>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</si>
  <si>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</si>
  <si>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</si>
  <si>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</si>
  <si>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</si>
  <si>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</si>
  <si>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</si>
  <si>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</si>
  <si>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</si>
  <si>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</si>
  <si>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</si>
  <si>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</si>
  <si>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</si>
  <si>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</si>
  <si>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</si>
  <si>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</si>
  <si>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</si>
  <si>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</si>
  <si>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</si>
  <si>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</si>
  <si>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</si>
  <si>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</si>
  <si>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</si>
  <si>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</si>
  <si>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</si>
  <si>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</si>
  <si>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</si>
  <si>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</si>
  <si>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</si>
  <si>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</si>
  <si>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</si>
  <si>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</si>
  <si>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</si>
  <si>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</si>
  <si>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</si>
  <si>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</si>
  <si>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</si>
  <si>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</si>
  <si>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</si>
  <si>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</si>
  <si>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</si>
  <si>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</si>
  <si>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</si>
  <si>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</si>
  <si>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</si>
  <si>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</si>
  <si>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</si>
  <si>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</si>
  <si>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</si>
  <si>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</si>
  <si>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</si>
  <si>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</si>
  <si>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</si>
  <si>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</si>
  <si>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</si>
  <si>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</si>
  <si>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</si>
  <si>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</si>
  <si>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</si>
  <si>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</si>
  <si>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</si>
  <si>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</si>
  <si>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</si>
  <si>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</si>
  <si>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</si>
  <si>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</si>
  <si>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</si>
  <si>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</si>
  <si>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</si>
  <si>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</si>
  <si>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</si>
  <si>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</si>
  <si>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</si>
  <si>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</si>
  <si>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</si>
  <si>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</si>
  <si>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</si>
  <si>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</si>
  <si>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</si>
  <si>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</si>
  <si>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</si>
  <si>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</si>
  <si>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</si>
  <si>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</si>
  <si>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</si>
  <si>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</si>
  <si>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</si>
  <si>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</si>
  <si>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</si>
  <si>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</si>
  <si>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</si>
  <si>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</si>
  <si>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</si>
  <si>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</si>
  <si>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</si>
  <si>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</si>
  <si>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</si>
  <si>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</si>
  <si>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</si>
  <si>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</si>
  <si>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</si>
  <si>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</si>
  <si>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</si>
  <si>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</si>
  <si>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</si>
  <si>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</si>
  <si>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</si>
  <si>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</si>
  <si>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</si>
  <si>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</si>
  <si>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</si>
  <si>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</si>
  <si>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</si>
  <si>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</si>
  <si>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</si>
  <si>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</si>
  <si>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</si>
  <si>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</si>
  <si>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</si>
  <si>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</si>
  <si>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</si>
  <si>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</si>
  <si>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</si>
  <si>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</si>
  <si>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</si>
  <si>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</si>
  <si>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</si>
  <si>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</si>
  <si>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</si>
  <si>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</si>
  <si>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</si>
  <si>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</si>
  <si>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</si>
  <si>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</si>
  <si>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</si>
  <si>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</si>
  <si>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</si>
  <si>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</si>
  <si>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</si>
  <si>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</si>
  <si>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</si>
  <si>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</si>
  <si>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</si>
  <si>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</si>
  <si>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</si>
  <si>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</si>
  <si>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</si>
  <si>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</si>
  <si>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</si>
  <si>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</si>
  <si>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</si>
  <si>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</si>
  <si>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</si>
  <si>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</si>
  <si>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</si>
  <si>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</si>
  <si>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</si>
  <si>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</si>
  <si>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</si>
  <si>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</si>
  <si>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</si>
  <si>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</si>
  <si>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</si>
  <si>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</si>
  <si>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</si>
  <si>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</si>
  <si>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</si>
  <si>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</si>
  <si>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</si>
  <si>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</si>
  <si>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</si>
  <si>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</si>
  <si>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</si>
  <si>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</si>
  <si>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</si>
  <si>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</si>
  <si>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</si>
  <si>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</si>
  <si>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</si>
  <si>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</si>
  <si>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</si>
  <si>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</si>
  <si>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</si>
  <si>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</si>
  <si>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</si>
  <si>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</si>
  <si>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</si>
  <si>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</si>
  <si>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</si>
  <si>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</si>
  <si>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</si>
  <si>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</si>
  <si>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</si>
  <si>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</si>
  <si>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</si>
  <si>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</si>
  <si>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</si>
  <si>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</si>
  <si>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</si>
  <si>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</si>
  <si>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</si>
  <si>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</si>
  <si>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</si>
  <si>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</si>
  <si>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</si>
  <si>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</si>
  <si>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</si>
  <si>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</si>
  <si>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</si>
  <si>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</si>
  <si>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</si>
  <si>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</si>
  <si>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</si>
  <si>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</si>
  <si>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</si>
  <si>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</si>
  <si>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</si>
  <si>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</si>
  <si>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</si>
  <si>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</si>
  <si>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</si>
  <si>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</si>
  <si>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</si>
  <si>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</si>
  <si>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</si>
  <si>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</si>
  <si>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</si>
  <si>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</si>
  <si>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</si>
  <si>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</si>
  <si>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</si>
  <si>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</si>
  <si>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</si>
  <si>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</si>
  <si>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</si>
  <si>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</si>
  <si>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</si>
  <si>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</si>
  <si>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</si>
  <si>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</si>
  <si>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</si>
  <si>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</si>
  <si>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</si>
  <si>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</si>
  <si>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</si>
  <si>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</si>
  <si>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</si>
  <si>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</si>
  <si>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</si>
  <si>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</si>
  <si>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</si>
  <si>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</si>
  <si>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</si>
  <si>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</si>
  <si>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</si>
  <si>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</si>
  <si>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</si>
  <si>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</si>
  <si>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</si>
  <si>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</si>
  <si>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</si>
  <si>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</si>
  <si>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</si>
  <si>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</si>
  <si>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</si>
  <si>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</si>
  <si>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</si>
  <si>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</si>
  <si>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</si>
  <si>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</si>
  <si>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</si>
  <si>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</si>
  <si>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</si>
  <si>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</si>
  <si>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</si>
  <si>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</si>
  <si>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</si>
  <si>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</si>
  <si>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</si>
  <si>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</si>
  <si>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</si>
  <si>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</si>
  <si>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</si>
  <si>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</si>
  <si>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</si>
  <si>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</si>
  <si>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</si>
  <si>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</si>
  <si>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</si>
  <si>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</si>
  <si>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</si>
  <si>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</si>
  <si>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</si>
  <si>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</si>
  <si>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</si>
  <si>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</si>
  <si>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</si>
  <si>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</si>
  <si>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</si>
  <si>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</si>
  <si>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</si>
  <si>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</si>
  <si>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</si>
  <si>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</si>
  <si>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</si>
  <si>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</si>
  <si>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</si>
  <si>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</si>
  <si>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</si>
  <si>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</si>
  <si>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</si>
  <si>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</si>
  <si>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</si>
  <si>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</si>
  <si>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</si>
  <si>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</si>
  <si>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</si>
  <si>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</si>
  <si>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</si>
  <si>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</si>
  <si>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</si>
  <si>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</si>
  <si>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</si>
  <si>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</si>
  <si>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</si>
  <si>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</si>
  <si>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</si>
  <si>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</si>
  <si>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</si>
  <si>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</si>
  <si>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</si>
  <si>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</si>
  <si>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</si>
  <si>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</si>
  <si>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</si>
  <si>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</si>
  <si>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</si>
  <si>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</si>
  <si>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</si>
  <si>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</si>
  <si>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</si>
  <si>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</si>
  <si>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</si>
  <si>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</si>
  <si>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</si>
  <si>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</si>
  <si>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</si>
  <si>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</si>
  <si>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</si>
  <si>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</si>
  <si>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</si>
  <si>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</si>
  <si>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</si>
  <si>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</si>
  <si>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</si>
  <si>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</si>
  <si>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</si>
  <si>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</si>
  <si>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</si>
  <si>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</si>
  <si>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</si>
  <si>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</si>
  <si>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</si>
  <si>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</si>
  <si>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</si>
  <si>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</si>
  <si>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</si>
  <si>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</si>
  <si>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</si>
  <si>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</si>
  <si>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</si>
  <si>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</si>
  <si>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</si>
  <si>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</si>
  <si>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</si>
  <si>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</si>
  <si>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</si>
  <si>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</si>
  <si>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</si>
  <si>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</si>
  <si>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</si>
  <si>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</si>
  <si>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</si>
  <si>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</si>
  <si>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</si>
  <si>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</si>
  <si>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</si>
  <si>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</si>
  <si>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</si>
  <si>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</si>
  <si>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</si>
  <si>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</si>
  <si>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</si>
  <si>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</si>
  <si>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</si>
  <si>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</si>
  <si>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</si>
  <si>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</si>
  <si>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</si>
  <si>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</si>
  <si>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</si>
  <si>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</si>
  <si>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</si>
  <si>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</si>
  <si>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</si>
  <si>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</si>
  <si>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</si>
  <si>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</si>
  <si>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</si>
  <si>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</si>
  <si>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</si>
  <si>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</si>
  <si>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</si>
  <si>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</si>
  <si>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</si>
  <si>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</si>
  <si>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</si>
  <si>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</si>
  <si>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</si>
  <si>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</si>
  <si>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</si>
  <si>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</si>
  <si>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</si>
  <si>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</si>
  <si>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</si>
  <si>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</si>
  <si>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</si>
  <si>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</si>
  <si>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</si>
  <si>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</si>
  <si>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</si>
  <si>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</si>
  <si>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</si>
  <si>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</si>
  <si>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</si>
  <si>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</si>
  <si>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</si>
  <si>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</si>
  <si>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</si>
  <si>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</si>
  <si>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</si>
  <si>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</si>
  <si>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</si>
  <si>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</si>
  <si>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</si>
  <si>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</si>
  <si>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</si>
  <si>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</si>
  <si>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</si>
  <si>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</si>
  <si>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</si>
  <si>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</si>
  <si>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</si>
  <si>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</si>
  <si>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</si>
  <si>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</si>
  <si>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</si>
  <si>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</si>
  <si>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</si>
  <si>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</si>
  <si>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</si>
  <si>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</si>
  <si>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</si>
  <si>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</si>
  <si>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</si>
  <si>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</si>
  <si>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</si>
  <si>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</si>
  <si>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</si>
  <si>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</si>
  <si>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</si>
  <si>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</si>
  <si>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</si>
  <si>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</si>
  <si>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</si>
  <si>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</si>
  <si>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</si>
  <si>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</si>
  <si>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</si>
  <si>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</si>
  <si>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</si>
  <si>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</si>
  <si>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</si>
  <si>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</si>
  <si>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</si>
  <si>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</si>
  <si>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</si>
  <si>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</si>
  <si>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</si>
  <si>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</si>
  <si>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</si>
  <si>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</si>
  <si>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</si>
  <si>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</si>
  <si>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</si>
  <si>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</si>
  <si>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</si>
  <si>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</si>
  <si>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</si>
  <si>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</si>
  <si>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</si>
  <si>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</si>
  <si>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</si>
  <si>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</si>
  <si>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</si>
  <si>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</si>
  <si>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</si>
  <si>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</si>
  <si>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</si>
  <si>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</si>
  <si>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</si>
  <si>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</si>
  <si>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</si>
  <si>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</si>
  <si>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</si>
  <si>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</si>
  <si>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</si>
  <si>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</si>
  <si>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</si>
  <si>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</si>
  <si>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</si>
  <si>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</si>
  <si>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</si>
  <si>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</si>
  <si>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</si>
  <si>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</si>
  <si>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</si>
  <si>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</si>
  <si>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</si>
  <si>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</si>
  <si>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</si>
  <si>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</si>
  <si>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</si>
  <si>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</si>
  <si>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</si>
  <si>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</si>
  <si>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</si>
  <si>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</si>
  <si>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</si>
  <si>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</si>
  <si>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</si>
  <si>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</si>
  <si>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</si>
  <si>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</si>
  <si>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</si>
  <si>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</si>
  <si>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</si>
  <si>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</si>
  <si>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</si>
  <si>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</si>
  <si>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</si>
  <si>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</si>
  <si>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</si>
  <si>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</si>
  <si>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</si>
  <si>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</si>
  <si>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</si>
  <si>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</si>
  <si>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</si>
  <si>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</si>
  <si>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</si>
  <si>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</si>
  <si>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</si>
  <si>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</si>
  <si>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</si>
  <si>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</si>
  <si>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</si>
  <si>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</si>
  <si>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</si>
  <si>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</si>
  <si>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</si>
  <si>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</si>
  <si>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</si>
  <si>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</si>
  <si>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</si>
  <si>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</si>
  <si>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</si>
  <si>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</si>
  <si>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</si>
  <si>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</si>
  <si>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</si>
  <si>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</si>
  <si>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</si>
  <si>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</si>
  <si>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</si>
  <si>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</si>
  <si>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</si>
  <si>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</si>
  <si>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</si>
  <si>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</si>
  <si>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</si>
  <si>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</si>
  <si>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</si>
  <si>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</si>
  <si>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</si>
  <si>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</si>
  <si>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</si>
  <si>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</si>
  <si>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</si>
  <si>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</si>
  <si>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</si>
  <si>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</si>
  <si>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</si>
  <si>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</si>
  <si>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</si>
  <si>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</si>
  <si>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</si>
  <si>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</si>
  <si>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</si>
  <si>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</si>
  <si>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</si>
  <si>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</si>
  <si>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</si>
  <si>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</si>
  <si>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</si>
  <si>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</si>
  <si>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</si>
  <si>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</si>
  <si>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</si>
  <si>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</si>
  <si>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</si>
  <si>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</si>
  <si>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</si>
  <si>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</si>
  <si>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</si>
  <si>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</si>
  <si>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</si>
  <si>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</si>
  <si>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</si>
  <si>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</si>
  <si>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</si>
  <si>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</si>
  <si>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</si>
  <si>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</si>
  <si>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</si>
  <si>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</si>
  <si>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</si>
  <si>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</si>
  <si>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</si>
  <si>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</si>
  <si>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</si>
  <si>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</si>
  <si>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</si>
  <si>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</si>
  <si>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</si>
  <si>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</si>
  <si>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</si>
  <si>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</si>
  <si>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</si>
  <si>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</si>
  <si>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</si>
  <si>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</si>
  <si>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</si>
  <si>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</si>
  <si>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</si>
  <si>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</si>
  <si>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</si>
  <si>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</si>
  <si>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</si>
  <si>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</si>
  <si>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</si>
  <si>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</si>
  <si>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</si>
  <si>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</si>
  <si>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</si>
  <si>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</si>
  <si>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</si>
  <si>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</si>
  <si>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</si>
  <si>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</si>
  <si>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</si>
  <si>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</si>
  <si>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</si>
  <si>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</si>
  <si>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</si>
  <si>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</si>
  <si>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</si>
  <si>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</si>
  <si>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</si>
  <si>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</si>
  <si>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</si>
  <si>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</si>
  <si>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</si>
  <si>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</si>
  <si>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</si>
  <si>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</si>
  <si>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</si>
  <si>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</si>
  <si>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</si>
  <si>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</si>
  <si>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</si>
  <si>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</si>
  <si>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</si>
  <si>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</si>
  <si>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</si>
  <si>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</si>
  <si>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</si>
  <si>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</si>
  <si>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</si>
  <si>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</si>
  <si>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</si>
  <si>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</si>
  <si>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</si>
  <si>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</si>
  <si>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</si>
  <si>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</si>
  <si>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</si>
  <si>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</si>
  <si>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</si>
  <si>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</si>
  <si>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</si>
  <si>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</si>
  <si>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</si>
  <si>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</si>
  <si>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</si>
  <si>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</si>
  <si>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</si>
  <si>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</si>
  <si>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</si>
  <si>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</si>
  <si>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</si>
  <si>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</si>
  <si>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</si>
  <si>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</si>
  <si>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</si>
  <si>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</si>
  <si>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</si>
  <si>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</si>
  <si>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</si>
  <si>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</si>
  <si>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</si>
  <si>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</si>
  <si>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</si>
  <si>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</si>
  <si>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</si>
  <si>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</si>
  <si>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</si>
  <si>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</si>
  <si>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</si>
  <si>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</si>
  <si>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</si>
  <si>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</si>
  <si>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</si>
  <si>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</si>
  <si>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</si>
  <si>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</si>
  <si>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</si>
  <si>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</si>
  <si>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</si>
  <si>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</si>
  <si>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</si>
  <si>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</si>
  <si>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</si>
  <si>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</si>
  <si>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</si>
  <si>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</si>
  <si>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</si>
  <si>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</si>
  <si>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</si>
  <si>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</si>
  <si>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</si>
  <si>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</si>
  <si>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</si>
  <si>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</si>
  <si>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</si>
  <si>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</si>
  <si>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</si>
  <si>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</si>
  <si>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</si>
  <si>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</si>
  <si>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</si>
  <si>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</si>
  <si>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</si>
  <si>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</si>
  <si>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</si>
  <si>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</si>
  <si>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</si>
  <si>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</si>
  <si>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</si>
  <si>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</si>
  <si>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</si>
  <si>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</si>
  <si>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</si>
  <si>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</si>
  <si>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</si>
  <si>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</si>
  <si>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</si>
  <si>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</si>
  <si>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</si>
  <si>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</si>
  <si>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</si>
  <si>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</si>
  <si>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</si>
  <si>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</si>
  <si>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</si>
  <si>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</si>
  <si>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</si>
  <si>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</si>
  <si>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</si>
  <si>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</si>
  <si>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</si>
  <si>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</si>
  <si>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</si>
  <si>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</si>
  <si>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</si>
  <si>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</si>
  <si>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</si>
  <si>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</si>
  <si>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</si>
  <si>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</si>
  <si>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</si>
  <si>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</si>
  <si>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</si>
  <si>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</si>
  <si>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</si>
  <si>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</si>
  <si>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</si>
  <si>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</si>
  <si>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</si>
  <si>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</si>
  <si>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</si>
  <si>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</si>
  <si>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</si>
  <si>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</si>
  <si>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</si>
  <si>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</si>
  <si>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</si>
  <si>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</si>
  <si>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</si>
  <si>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</si>
  <si>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</si>
  <si>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</si>
  <si>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</si>
  <si>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</si>
  <si>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</si>
  <si>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</si>
  <si>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</si>
  <si>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</si>
  <si>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</si>
  <si>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</si>
  <si>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</si>
  <si>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</si>
  <si>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</si>
  <si>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</si>
  <si>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</si>
  <si>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</si>
  <si>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</si>
  <si>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</si>
  <si>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</si>
  <si>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</si>
  <si>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</si>
  <si>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</si>
  <si>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</si>
  <si>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</si>
  <si>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</si>
  <si>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</si>
  <si>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</si>
  <si>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</si>
  <si>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</si>
  <si>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</si>
  <si>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</si>
  <si>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</si>
  <si>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</si>
  <si>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</si>
  <si>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</si>
  <si>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</si>
  <si>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</si>
  <si>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</si>
  <si>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</si>
  <si>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</si>
  <si>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</si>
  <si>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</si>
  <si>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</si>
  <si>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</si>
  <si>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</si>
  <si>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</si>
  <si>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</si>
  <si>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</si>
  <si>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</si>
  <si>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</si>
  <si>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</si>
  <si>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</si>
  <si>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</si>
  <si>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</si>
  <si>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</si>
  <si>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</si>
  <si>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</si>
  <si>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</si>
  <si>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</si>
  <si>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</si>
  <si>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</si>
  <si>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</si>
  <si>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</si>
  <si>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</si>
  <si>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</si>
  <si>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</si>
  <si>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</si>
  <si>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</si>
  <si>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</si>
  <si>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</si>
  <si>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</si>
  <si>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</si>
  <si>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</si>
  <si>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</si>
  <si>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</si>
  <si>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</si>
  <si>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</si>
  <si>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</si>
  <si>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</si>
  <si>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</si>
  <si>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</si>
  <si>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</si>
  <si>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</si>
  <si>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</si>
  <si>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</si>
  <si>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</si>
  <si>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</si>
  <si>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</si>
  <si>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</si>
  <si>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</si>
  <si>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</si>
  <si>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</si>
  <si>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</si>
  <si>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</si>
  <si>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</si>
  <si>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</si>
  <si>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</si>
  <si>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</si>
  <si>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</si>
  <si>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</si>
  <si>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</si>
  <si>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</si>
  <si>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</si>
  <si>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</si>
  <si>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</si>
  <si>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</si>
  <si>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</si>
  <si>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</si>
  <si>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</si>
  <si>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</si>
  <si>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</si>
  <si>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</si>
  <si>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</si>
  <si>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</si>
  <si>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</si>
  <si>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</si>
  <si>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</si>
  <si>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</si>
  <si>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</si>
  <si>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</si>
  <si>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</si>
  <si>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</si>
  <si>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</si>
  <si>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</si>
  <si>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</si>
  <si>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</si>
  <si>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</si>
  <si>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</si>
  <si>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</si>
  <si>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</si>
  <si>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</si>
  <si>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</si>
  <si>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</si>
  <si>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</si>
  <si>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</si>
  <si>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</si>
  <si>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</si>
  <si>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</si>
  <si>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</si>
  <si>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</si>
  <si>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</si>
  <si>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</si>
  <si>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</si>
  <si>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</si>
  <si>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</si>
  <si>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</si>
  <si>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</si>
  <si>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</si>
  <si>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</si>
  <si>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</si>
  <si>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</si>
  <si>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</si>
  <si>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</si>
  <si>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</si>
  <si>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</si>
  <si>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</si>
  <si>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</si>
  <si>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</si>
  <si>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</si>
  <si>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</si>
  <si>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</si>
  <si>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</si>
  <si>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</si>
  <si>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</si>
  <si>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</si>
  <si>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</si>
  <si>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</si>
  <si>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</si>
  <si>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</si>
  <si>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</si>
  <si>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</si>
  <si>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</si>
  <si>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</si>
  <si>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</si>
  <si>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</si>
  <si>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</si>
  <si>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</si>
  <si>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</si>
  <si>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</si>
  <si>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</si>
  <si>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</si>
  <si>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</si>
  <si>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</si>
  <si>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</si>
  <si>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</si>
  <si>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</si>
  <si>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</si>
  <si>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</si>
  <si>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</si>
  <si>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</si>
  <si>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</si>
  <si>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</si>
  <si>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</si>
  <si>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</si>
  <si>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</si>
  <si>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</si>
  <si>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</si>
  <si>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</si>
  <si>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</si>
  <si>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</si>
  <si>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</si>
  <si>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</si>
  <si>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</si>
  <si>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</si>
  <si>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</si>
  <si>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</si>
  <si>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</si>
  <si>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</si>
  <si>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</si>
  <si>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</si>
  <si>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</si>
  <si>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</si>
  <si>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</si>
  <si>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</si>
  <si>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</si>
  <si>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</si>
  <si>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</si>
  <si>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</si>
  <si>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</si>
  <si>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</si>
  <si>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</si>
  <si>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</si>
  <si>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</si>
  <si>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</si>
  <si>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</si>
  <si>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</si>
  <si>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</si>
  <si>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</si>
  <si>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</si>
  <si>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</si>
  <si>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</si>
  <si>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</si>
  <si>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</si>
  <si>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</si>
  <si>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</si>
  <si>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</si>
  <si>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</si>
  <si>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</si>
  <si>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</si>
  <si>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</si>
  <si>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</si>
  <si>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</si>
  <si>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</si>
  <si>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</si>
  <si>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</si>
  <si>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</si>
  <si>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</si>
  <si>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</si>
  <si>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</si>
  <si>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</si>
  <si>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</si>
  <si>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</si>
  <si>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</si>
  <si>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</si>
  <si>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</si>
  <si>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</si>
  <si>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</si>
  <si>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</si>
  <si>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</si>
  <si>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</si>
  <si>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</si>
  <si>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</si>
  <si>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</si>
  <si>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</si>
  <si>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</si>
  <si>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</si>
  <si>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</si>
  <si>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</si>
  <si>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</si>
  <si>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</si>
  <si>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</si>
  <si>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</si>
  <si>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</si>
  <si>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</si>
  <si>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</si>
  <si>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</si>
  <si>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</si>
  <si>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</si>
  <si>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</si>
  <si>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</si>
  <si>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</si>
  <si>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</si>
  <si>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</si>
  <si>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</si>
  <si>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</si>
  <si>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</si>
  <si>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</si>
  <si>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</si>
  <si>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</si>
  <si>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</si>
  <si>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</si>
  <si>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</si>
  <si>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</si>
  <si>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</si>
  <si>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</si>
  <si>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</si>
  <si>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</si>
  <si>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</si>
  <si>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</si>
  <si>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</si>
  <si>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</si>
  <si>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</si>
  <si>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</si>
  <si>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</si>
  <si>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</si>
  <si>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</si>
  <si>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</si>
  <si>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</si>
  <si>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</si>
  <si>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</si>
  <si>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</si>
  <si>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</si>
  <si>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</si>
  <si>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</si>
  <si>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</si>
  <si>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</si>
  <si>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</si>
  <si>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</si>
  <si>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</si>
  <si>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</si>
  <si>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</si>
  <si>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</si>
  <si>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</si>
  <si>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</si>
  <si>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</si>
  <si>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</si>
  <si>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</si>
  <si>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</si>
  <si>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</si>
  <si>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</si>
  <si>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</si>
  <si>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</si>
  <si>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</si>
  <si>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</si>
  <si>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</si>
  <si>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</si>
  <si>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</si>
  <si>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</si>
  <si>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</si>
  <si>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</si>
  <si>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</si>
  <si>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</si>
  <si>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</si>
  <si>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</si>
  <si>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</si>
  <si>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</si>
  <si>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</si>
  <si>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</si>
  <si>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</si>
  <si>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</si>
  <si>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</si>
  <si>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395</t>
  </si>
  <si>
    <t>Margaret Akoto</t>
  </si>
  <si>
    <t>Eric Botwe</t>
  </si>
  <si>
    <t>396</t>
  </si>
  <si>
    <t>Daniel Okyere</t>
  </si>
  <si>
    <t>Patrick Akomaning</t>
  </si>
  <si>
    <t>Bernard Adu</t>
  </si>
  <si>
    <t>S.E. Agyekum</t>
  </si>
  <si>
    <t>397</t>
  </si>
  <si>
    <t>Rebecca Narkie</t>
  </si>
  <si>
    <t>Benjamin Tetteh</t>
  </si>
  <si>
    <t>398</t>
  </si>
  <si>
    <t>Diana Asare</t>
  </si>
  <si>
    <t>Bruce Opoku</t>
  </si>
  <si>
    <t>TAG 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</si>
</sst>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49" fontId="18" fillId="0" borderId="23" xfId="0" quotePrefix="1" applyNumberFormat="1" applyFont="1" applyFill="1" applyBorder="1" applyAlignment="1">
      <alignment horizontal="left" vertical="top"/>
    </xf>
    <xf numFmtId="0" fontId="18" fillId="0" borderId="24" xfId="0" applyFont="1" applyFill="1" applyBorder="1" applyAlignment="1">
      <alignment horizontal="left" vertical="top"/>
    </xf>
    <xf numFmtId="49" fontId="18" fillId="0" borderId="24" xfId="0" applyNumberFormat="1" applyFont="1" applyFill="1" applyBorder="1" applyAlignment="1">
      <alignment horizontal="left" vertical="top"/>
    </xf>
    <xf numFmtId="171" fontId="18" fillId="0" borderId="24" xfId="0" quotePrefix="1" applyNumberFormat="1" applyFont="1" applyFill="1" applyBorder="1" applyAlignment="1">
      <alignment horizontal="left" vertical="top"/>
    </xf>
    <xf numFmtId="166" fontId="18" fillId="0" borderId="24" xfId="0" applyNumberFormat="1" applyFont="1" applyFill="1" applyBorder="1" applyAlignment="1">
      <alignment horizontal="left" vertical="top"/>
    </xf>
    <xf numFmtId="169" fontId="18" fillId="0" borderId="24" xfId="0" applyNumberFormat="1" applyFont="1" applyFill="1" applyBorder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71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A64D10DA-FF9E-44DE-9CD7-5B656ED8CBA3}"/>
  </cellStyles>
  <dxfs count="1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87"/>
      <tableStyleElement type="headerRow" dxfId="186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68</c:v>
                </c:pt>
                <c:pt idx="1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85"/>
    <tableColumn id="4" xr3:uid="{E7D7CFB8-28A0-4520-9466-FBE7CF159AF6}" name="AGE" dataDxfId="184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L2" insertRow="1" totalsRowShown="0">
  <autoFilter ref="A1:L2" xr:uid="{E3462C6B-81DE-492A-9313-EB9F257EC1AF}"/>
  <tableColumns count="12">
    <tableColumn id="1" xr3:uid="{BC9AB781-EDC0-420F-B57E-A60C34BEA2F7}" name="TAG"/>
    <tableColumn id="12" xr3:uid="{FBB51A80-363F-40D9-93D7-2E9DBEB3FFE4}" name="NAME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400" totalsRowCount="1" headerRowDxfId="135" dataDxfId="134" totalsRowDxfId="133">
  <autoFilter ref="A1:T399" xr:uid="{7BF9282B-593A-4C7C-B7AA-9629A5A229FE}"/>
  <sortState xmlns:xlrd2="http://schemas.microsoft.com/office/spreadsheetml/2017/richdata2" ref="A2:T386">
    <sortCondition ref="A1:A386"/>
  </sortState>
  <tableColumns count="20">
    <tableColumn id="1" xr3:uid="{C37D3FC5-983A-48D2-A3ED-92683F18BDCB}" name="TAG NO." totalsRowLabel="Total" dataDxfId="43" totalsRowDxfId="24"/>
    <tableColumn id="2" xr3:uid="{725C0885-8F2E-4DAD-8E53-7D44ABF91339}" name="NAME OF DECEASED" dataDxfId="42" totalsRowDxfId="23"/>
    <tableColumn id="15" xr3:uid="{220D8CB0-EFC6-44BD-80F2-519CB992090B}" name="AGE" dataDxfId="41" totalsRowDxfId="22"/>
    <tableColumn id="17" xr3:uid="{84BF7D9E-373C-4A75-B834-A37ED6717214}" name="GENDER" dataDxfId="40" totalsRowDxfId="21"/>
    <tableColumn id="3" xr3:uid="{73C4D7AA-2091-4C0E-89FB-A82A7142312E}" name="NAME OF RELATIVE" dataDxfId="39" totalsRowDxfId="20"/>
    <tableColumn id="12" xr3:uid="{CB30D50B-7DD3-47F9-AF11-18C7A2AF6E9F}" name="RELATIVE'S CONTACT" dataDxfId="38" totalsRowDxfId="19"/>
    <tableColumn id="6" xr3:uid="{C9750102-D280-4D04-BB3D-AB87E968A53A}" name="PLACE" dataDxfId="37" totalsRowDxfId="18"/>
    <tableColumn id="7" xr3:uid="{0EADA21E-A027-4012-A2AF-E87012325E1B}" name="ADMISSION TIME" dataDxfId="36" totalsRowDxfId="17"/>
    <tableColumn id="14" xr3:uid="{40026914-DA5D-4379-91FC-9EE1EF7877D9}" name="TYPE" dataDxfId="35" totalsRowDxfId="16"/>
    <tableColumn id="4" xr3:uid="{B7C33396-721F-447D-BA68-A9118871F798}" name="ADMISSION DATE" dataDxfId="34" totalsRowDxfId="15"/>
    <tableColumn id="13" xr3:uid="{C97A4245-C6E4-465E-AE9D-9DABE5DB26DE}" name="DISCHARGE DATE" dataDxfId="33" totalsRowDxfId="14"/>
    <tableColumn id="16" xr3:uid="{635D9BE4-39F4-4346-B552-9D87A4057D61}" name="STORAGE DAYS" dataDxfId="32" totalsRowDxfId="13"/>
    <tableColumn id="8" xr3:uid="{8650C8BC-6FDF-427C-B661-273C77DD39B2}" name="EMBALMING FEE" totalsRowFunction="sum" dataDxfId="31" totalsRowDxfId="12"/>
    <tableColumn id="9" xr3:uid="{84E7463E-6A72-4739-B0F0-2FDB0BC33342}" name="COLDROOM FEE" totalsRowFunction="sum" dataDxfId="30" totalsRowDxfId="11"/>
    <tableColumn id="10" xr3:uid="{55F3762A-4A02-447D-B11A-70289DDC64CF}" name="EMBALMING RECEIPT" dataDxfId="29" totalsRowDxfId="10"/>
    <tableColumn id="11" xr3:uid="{E27BAA51-827A-40D9-BE4A-4EA35AFB60F8}" name="COLDROOM RECEIPT" dataDxfId="28" totalsRowDxfId="9"/>
    <tableColumn id="18" xr3:uid="{A59FF3A7-A860-4CC7-B316-69002D187DDD}" name="STORAGE FEE" totalsRowFunction="sum" dataDxfId="27" totalsRowDxfId="8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25" totalsRowDxfId="7">
      <calculatedColumnFormula>DATA[[#This Row],[COLDROOM FEE]]-DATA[[#This Row],[STORAGE FEE]]</calculatedColumnFormula>
    </tableColumn>
    <tableColumn id="5" xr3:uid="{77C43F09-9DE4-4A7E-8245-804A3CE8CDC8}" name="STATUS" dataDxfId="26" totalsRowDxfId="132">
      <calculatedColumnFormula>IF(ISBLANK(DATA[[#This Row],[COLDROOM RECEIPT]]),"IN CUSTODY","DISCHARGED")</calculatedColumnFormula>
    </tableColumn>
    <tableColumn id="20" xr3:uid="{AAA21E3F-DD59-4C58-8AEF-6E45B181C731}" name="CASES" dataDxfId="131" totalsRowDxfId="130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29"/>
    <tableColumn id="5" xr3:uid="{9F6A4E68-F44C-404B-8DD7-C34DF2BA8A52}" name="AMOUNT" totalsRowFunction="sum" dataDxfId="128" totalsRowDxfId="127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26" totalsRowDxfId="125"/>
    <tableColumn id="3" xr3:uid="{8099DD5C-DD64-4D55-B440-ECA386A1E38E}" name="PAID" totalsRowFunction="sum" dataDxfId="124" totalsRowDxfId="123"/>
    <tableColumn id="4" xr3:uid="{C6FDFA45-551A-41D3-BB6B-AE7FD4FED160}" name="BALANCE" totalsRowFunction="sum" totalsRowDxfId="122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21" totalsRowDxfId="120"/>
    <tableColumn id="3" xr3:uid="{8BA05948-B466-470B-921B-E935C19B53FB}" name="DEDUCTIONS" dataDxfId="119"/>
    <tableColumn id="6" xr3:uid="{3C67051D-6A7F-401E-BB52-A43497DFCF5B}" name="DATE" dataDxfId="118" totalsRowDxfId="117"/>
    <tableColumn id="4" xr3:uid="{1F1DF098-4869-4BC4-A13B-B8422F69C6A7}" name="AMOUNT2" totalsRowFunction="sum" totalsRowDxfId="116"/>
    <tableColumn id="7" xr3:uid="{087F023F-DE19-4CF6-A1E5-1658AA89A414}" name="BALANCE" totalsRowFunction="custom" totalsRowDxfId="115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14">
  <autoFilter ref="A1:C14" xr:uid="{BCC0BBDB-C41A-4962-9049-BED618DAABB1}"/>
  <tableColumns count="3">
    <tableColumn id="1" xr3:uid="{0D0721E0-EB6E-4D25-9A72-E729EB5D4867}" name="TAG NUMBER" totalsRowLabel="Total" dataDxfId="113" totalsRowDxfId="112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11">
  <autoFilter ref="E1:G15" xr:uid="{E290F8E4-537A-4998-9790-1D6945BFCDDE}"/>
  <tableColumns count="3">
    <tableColumn id="1" xr3:uid="{1798A446-94AC-46AF-901E-DA0B3D092CB6}" name="TAG NUMBER" totalsRowLabel="Total" dataDxfId="110" totalsRowDxfId="109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08">
  <autoFilter ref="I1:K16" xr:uid="{F24F9438-1170-435B-8F18-67AAD38D9246}"/>
  <tableColumns count="3">
    <tableColumn id="1" xr3:uid="{3195C186-459C-42E4-945A-8E05CD7DC0A4}" name="TAG NUMBER" totalsRowLabel="Total" dataDxfId="107" totalsRowDxfId="106"/>
    <tableColumn id="2" xr3:uid="{558FCAA5-4937-4EA1-A47D-9D46AF74517F}" name="DATE" dataDxfId="105"/>
    <tableColumn id="3" xr3:uid="{71E01975-97F3-4D62-9DCA-0806E1B1176A}" name="NUMBER" totalsRowFunction="sum" dataDxfId="104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03">
  <autoFilter ref="M1:O14" xr:uid="{3EEDC096-302D-4901-B20B-D40873387824}"/>
  <tableColumns count="3">
    <tableColumn id="1" xr3:uid="{EC6027CE-641D-43C8-B736-DF55402D4758}" name="TAG NUMBER" totalsRowLabel="Total" dataDxfId="102" totalsRowDxfId="101"/>
    <tableColumn id="2" xr3:uid="{9EB25827-E873-4BB2-82B0-E89823BCFD37}" name="DATE" dataDxfId="100"/>
    <tableColumn id="3" xr3:uid="{3F417B97-8555-473F-96AD-64B892344F7F}" name="NUMBER" totalsRowFunction="sum" dataDxfId="99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98">
  <autoFilter ref="Q1:S14" xr:uid="{24D83A21-1022-4EF1-B23D-23A57D13834C}"/>
  <tableColumns count="3">
    <tableColumn id="1" xr3:uid="{2ED22212-2BA5-467E-9121-5B81B0D5F87C}" name="TAG NUMBER" totalsRowLabel="Total" dataDxfId="97" totalsRowDxfId="96"/>
    <tableColumn id="2" xr3:uid="{FF213B95-3CCF-49DF-97A9-889CB2B8D5EA}" name="DATE" dataDxfId="95"/>
    <tableColumn id="3" xr3:uid="{C24FE5BC-34F8-4FF2-A812-B11AD0FD69F4}" name="NUMBER" totalsRowFunction="sum" dataDxfId="94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93">
  <autoFilter ref="U1:W15" xr:uid="{1B406F84-17C1-4A37-B30F-7750799E9C9E}"/>
  <tableColumns count="3">
    <tableColumn id="1" xr3:uid="{3A456A61-F39B-4E66-8104-6834DB3D2F5A}" name="TAG NUMBER" totalsRowLabel="Total" dataDxfId="92" totalsRowDxfId="91"/>
    <tableColumn id="2" xr3:uid="{AAA0746B-2CF9-4456-9E99-574E2938E997}" name="DATE"/>
    <tableColumn id="3" xr3:uid="{48B61DB4-740B-4D4A-B1E2-BAC6A75D93DB}" name="NUMBER" totalsRowFunction="sum" dataDxfId="90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89">
  <autoFilter ref="Y1:AA16" xr:uid="{C5EA61D8-764A-416C-AA0D-E3311B8CA5D7}"/>
  <tableColumns count="3">
    <tableColumn id="1" xr3:uid="{8CBE15E5-FE1B-4607-A485-B0D3BEF533B3}" name="TAG NUMBER" totalsRowLabel="Total" dataDxfId="88" totalsRowDxfId="87"/>
    <tableColumn id="2" xr3:uid="{48781F1A-9208-4507-9FE7-22E57FE9CC48}" name="DATE"/>
    <tableColumn id="3" xr3:uid="{FF8C9565-8E62-4669-B085-08D9F54790A7}" name="NUMBER" totalsRowFunction="sum" dataDxfId="86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85">
  <autoFilter ref="AC1:AE19" xr:uid="{82C940A5-F70C-4065-91EB-939EB00A7B10}"/>
  <tableColumns count="3">
    <tableColumn id="1" xr3:uid="{2D62D778-68C4-46E5-8F41-CEEC6E936FAF}" name="TAG NUMBER" totalsRowLabel="Total" dataDxfId="84" totalsRowDxfId="83"/>
    <tableColumn id="2" xr3:uid="{4C57F58B-D660-4EAB-8072-A96317D32DE8}" name="DATE" dataDxfId="82"/>
    <tableColumn id="3" xr3:uid="{44F0862C-D7FB-4B4E-8D88-D1D8EE8BCFC4}" name="NUMBER" totalsRowFunction="sum" dataDxfId="81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80">
  <autoFilter ref="AG1:AI5" xr:uid="{C0B8BC2B-DD34-451D-8CCA-5EAFA36780EE}"/>
  <tableColumns count="3">
    <tableColumn id="1" xr3:uid="{D2974DC9-FD6D-4D20-8B9B-0476777DAA60}" name="TAG NUMBER" totalsRowLabel="Total" dataDxfId="79" totalsRowDxfId="78"/>
    <tableColumn id="2" xr3:uid="{B2B6C82A-14A2-46B9-9032-0CE496643D49}" name="DATE" dataDxfId="77" totalsRowDxfId="76"/>
    <tableColumn id="3" xr3:uid="{ED8377DA-1773-4651-8BE6-D127E0EB4557}" name="NUMBER" totalsRowFunction="sum" dataDxfId="75" totalsRowDxfId="74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50" totalsRowCount="1" headerRowDxfId="73" tableBorderDxfId="72">
  <autoFilter ref="A2:I49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71" totalsRowDxfId="6"/>
    <tableColumn id="2" xr3:uid="{0075BAB9-9392-4F6A-8FF0-C3644555A272}" name="NAME" dataDxfId="70" totalsRowDxfId="5"/>
    <tableColumn id="3" xr3:uid="{680B960A-27F3-4AD9-A2C7-679A94F9F3C6}" name="ADMISSION DATE" totalsRowFunction="count"/>
    <tableColumn id="4" xr3:uid="{3709E526-EE1B-44D4-BEFD-F769CCB6A6ED}" name="DISCHARGE DATE" dataDxfId="69"/>
    <tableColumn id="5" xr3:uid="{19BB4E9C-7CAD-45FA-BF80-76294E7E7839}" name="DAYS" dataDxfId="68" totalsRowDxfId="4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67" totalsRowDxfId="3">
      <calculatedColumnFormula>Table9[[#This Row],[DAYS]]*20</calculatedColumnFormula>
    </tableColumn>
    <tableColumn id="7" xr3:uid="{C4CBF79A-A552-4B1F-8067-20CC21D65BD7}" name="REAL" totalsRowFunction="sum" dataDxfId="66" totalsRowDxfId="2">
      <calculatedColumnFormula>Table9[[#This Row],[DAYS]]*13</calculatedColumnFormula>
    </tableColumn>
    <tableColumn id="8" xr3:uid="{237A2462-6F12-4CE7-A197-63CAC997D2C8}" name="DIFF" totalsRowFunction="sum" dataDxfId="65" totalsRowDxfId="1">
      <calculatedColumnFormula>Table9[[#This Row],[ACTUAL]]-Table9[[#This Row],[REAL]]</calculatedColumnFormula>
    </tableColumn>
    <tableColumn id="9" xr3:uid="{153257B5-B8A1-453F-8518-A373AEC9BFF7}" name="CLEARED" totalsRowDxfId="0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64">
  <autoFilter ref="K2:K3" xr:uid="{B67C403A-A3D1-4A5E-A012-D609DB6D5279}"/>
  <tableColumns count="1">
    <tableColumn id="2" xr3:uid="{83D56398-DF46-4D28-924B-4F7490656DAC}" name="EXPECTED" dataDxfId="63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62">
  <autoFilter ref="J2:J3" xr:uid="{477587E4-9ACA-4E79-8C3B-6BEA561DF9A0}"/>
  <tableColumns count="1">
    <tableColumn id="1" xr3:uid="{EC8FDD95-7F01-4C3D-91E2-52B23CB48A3C}" name="AVG" dataDxfId="61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60">
      <calculatedColumnFormula>SUMIF(Table9[CLEARED],"YES",Table9[DIFF])</calculatedColumnFormula>
    </tableColumn>
    <tableColumn id="2" xr3:uid="{6515AABC-2B09-404C-B168-C1ECFB7675C4}" name="BALANCE" dataDxfId="59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58" totalsRowDxfId="57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56"/>
    <tableColumn id="3" xr3:uid="{D0F1C8F9-6D90-406C-9C8D-128F2931D994}" name="ANNUAL SALES" dataDxfId="55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54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51" totalsRowDxfId="50"/>
    <tableColumn id="9" xr3:uid="{26891206-ADD5-4E17-A5B9-6BCA01C91D89}" name="NAME " dataDxfId="49" totalsRowDxfId="48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47" totalsRowDxfId="46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45" totalsRowDxfId="44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30" customWidth="1"/>
    <col min="2" max="2" width="5" style="130" customWidth="1"/>
    <col min="3" max="4" width="9.109375" style="130"/>
    <col min="5" max="5" width="11.109375" style="130" customWidth="1"/>
    <col min="6" max="7" width="9.109375" style="130"/>
    <col min="8" max="8" width="48.44140625" style="130" bestFit="1" customWidth="1"/>
    <col min="9" max="9" width="54.5546875" style="130" bestFit="1" customWidth="1"/>
    <col min="10" max="16384" width="9.109375" style="130"/>
  </cols>
  <sheetData>
    <row r="1" spans="3:13" x14ac:dyDescent="0.3">
      <c r="C1" s="129"/>
      <c r="D1" s="129"/>
      <c r="E1" s="129"/>
      <c r="F1" s="129"/>
      <c r="G1" s="129"/>
      <c r="H1" s="129"/>
      <c r="I1" s="129"/>
      <c r="J1" s="129"/>
    </row>
    <row r="2" spans="3:13" x14ac:dyDescent="0.3">
      <c r="C2" s="129"/>
      <c r="D2" s="129"/>
      <c r="E2" s="129"/>
      <c r="F2" s="129"/>
      <c r="G2" s="129"/>
      <c r="H2" s="129"/>
      <c r="I2" s="129"/>
      <c r="J2" s="129"/>
    </row>
    <row r="3" spans="3:13" ht="15" thickBot="1" x14ac:dyDescent="0.35">
      <c r="C3" s="129"/>
      <c r="D3" s="129"/>
      <c r="E3" s="129"/>
      <c r="F3" s="129"/>
      <c r="G3" s="129"/>
      <c r="H3" s="129"/>
      <c r="I3" s="129"/>
      <c r="J3" s="129"/>
    </row>
    <row r="4" spans="3:13" ht="15" thickBot="1" x14ac:dyDescent="0.35">
      <c r="G4" s="131"/>
      <c r="H4" s="132"/>
      <c r="I4" s="132"/>
      <c r="J4" s="133"/>
    </row>
    <row r="5" spans="3:13" ht="37.200000000000003" thickBot="1" x14ac:dyDescent="0.35">
      <c r="G5" s="134"/>
      <c r="H5" s="135" t="s">
        <v>0</v>
      </c>
      <c r="I5" s="58" t="s">
        <v>1826</v>
      </c>
      <c r="J5" s="136"/>
    </row>
    <row r="6" spans="3:13" x14ac:dyDescent="0.3">
      <c r="G6" s="134"/>
      <c r="H6" s="137"/>
      <c r="I6" s="137"/>
      <c r="J6" s="136"/>
    </row>
    <row r="7" spans="3:13" x14ac:dyDescent="0.3">
      <c r="G7" s="134"/>
      <c r="H7" s="137"/>
      <c r="I7" s="137"/>
      <c r="J7" s="136"/>
    </row>
    <row r="8" spans="3:13" x14ac:dyDescent="0.3">
      <c r="G8" s="134"/>
      <c r="H8" s="137"/>
      <c r="I8" s="137"/>
      <c r="J8" s="136"/>
    </row>
    <row r="9" spans="3:13" x14ac:dyDescent="0.3">
      <c r="G9" s="134"/>
      <c r="H9" s="137"/>
      <c r="I9" s="137"/>
      <c r="J9" s="136"/>
    </row>
    <row r="10" spans="3:13" x14ac:dyDescent="0.3">
      <c r="G10" s="134"/>
      <c r="H10" s="137"/>
      <c r="I10" s="137"/>
      <c r="J10" s="136"/>
    </row>
    <row r="11" spans="3:13" x14ac:dyDescent="0.3">
      <c r="G11" s="134"/>
      <c r="H11" s="137"/>
      <c r="I11" s="137"/>
      <c r="J11" s="136"/>
    </row>
    <row r="12" spans="3:13" x14ac:dyDescent="0.3">
      <c r="G12" s="134"/>
      <c r="H12" s="137"/>
      <c r="I12" s="137"/>
      <c r="J12" s="136"/>
      <c r="M12" s="130" t="s">
        <v>2</v>
      </c>
    </row>
    <row r="13" spans="3:13" x14ac:dyDescent="0.3">
      <c r="G13" s="134"/>
      <c r="H13" s="137"/>
      <c r="I13" s="137"/>
      <c r="J13" s="136"/>
    </row>
    <row r="14" spans="3:13" x14ac:dyDescent="0.3">
      <c r="D14" s="130" t="s">
        <v>2</v>
      </c>
      <c r="G14" s="134"/>
      <c r="H14" s="137"/>
      <c r="I14" s="137"/>
      <c r="J14" s="136"/>
    </row>
    <row r="15" spans="3:13" ht="15" thickBot="1" x14ac:dyDescent="0.35">
      <c r="D15" s="130" t="s">
        <v>2</v>
      </c>
      <c r="G15" s="138"/>
      <c r="H15" s="139"/>
      <c r="I15" s="139"/>
      <c r="J15" s="140"/>
    </row>
    <row r="170" spans="2:2" x14ac:dyDescent="0.3">
      <c r="B170" s="130" t="s">
        <v>3</v>
      </c>
    </row>
  </sheetData>
  <sheetProtection algorithmName="SHA-512" hashValue="9STzf8dzeJ8FUdMHDX30XoivlE/wNgJtAuPhH9zPa833nfUCetaPzyvISGub613hrS3N7DBp9FMSzM5EeVxa5w==" saltValue="tHhg5eN9dD58GyodtiT62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23" t="s">
        <v>1443</v>
      </c>
      <c r="C7" s="124"/>
      <c r="D7" s="125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S6" sqref="S6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16.77734375" bestFit="1" customWidth="1"/>
    <col min="4" max="4" width="13.88671875" bestFit="1" customWidth="1"/>
    <col min="5" max="5" width="29" bestFit="1" customWidth="1"/>
    <col min="6" max="6" width="15.4414062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2023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1826</v>
      </c>
      <c r="E5" s="2" t="str">
        <f>DATA[[#Headers],[PLACE]]&amp; ":"</f>
        <v>PLACE:</v>
      </c>
      <c r="F5" s="13" t="s">
        <v>18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72</v>
      </c>
      <c r="E7" s="2" t="str">
        <f>DATA[[#Headers],[ADMISSION TIME]]&amp; ":"</f>
        <v>ADMISSION TIME:</v>
      </c>
      <c r="F7" s="15">
        <v>0.59027777777777779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1827</v>
      </c>
      <c r="E11" s="2" t="str">
        <f>DATA[[#Headers],[ADMISSION DATE]]&amp; ":"</f>
        <v>ADMISSION DATE:</v>
      </c>
      <c r="F11" s="14">
        <v>46136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248514599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183" priority="1" operator="containsText" text="VIP">
      <formula>NOT(ISERROR(SEARCH("VIP",F9)))</formula>
    </cfRule>
    <cfRule type="containsText" dxfId="182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19.5546875" bestFit="1" customWidth="1"/>
    <col min="4" max="4" width="13.88671875" bestFit="1" customWidth="1"/>
    <col min="5" max="5" width="21.33203125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2023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1826</v>
      </c>
      <c r="E5" s="2" t="s">
        <v>34</v>
      </c>
      <c r="F5" s="18">
        <v>134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12</v>
      </c>
      <c r="E7" s="2" t="s">
        <v>35</v>
      </c>
      <c r="F7" s="19">
        <v>2680</v>
      </c>
      <c r="H7" s="19">
        <f>F7+210</f>
        <v>2890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3220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181" priority="1" operator="containsText" text="VIP">
      <formula>NOT(ISERROR(SEARCH("VIP",C7)))</formula>
    </cfRule>
    <cfRule type="containsText" dxfId="180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L1"/>
  <sheetViews>
    <sheetView zoomScale="120" zoomScaleNormal="120" workbookViewId="0">
      <selection activeCell="A2" sqref="A2"/>
    </sheetView>
  </sheetViews>
  <sheetFormatPr defaultRowHeight="14.4" x14ac:dyDescent="0.3"/>
  <cols>
    <col min="1" max="1" width="6.88671875" bestFit="1" customWidth="1"/>
    <col min="2" max="2" width="6.88671875" customWidth="1"/>
    <col min="3" max="3" width="12" customWidth="1"/>
    <col min="4" max="4" width="11" customWidth="1"/>
    <col min="5" max="5" width="10" bestFit="1" customWidth="1"/>
    <col min="6" max="6" width="10.33203125" bestFit="1" customWidth="1"/>
    <col min="7" max="7" width="10" bestFit="1" customWidth="1"/>
    <col min="8" max="8" width="10.33203125" customWidth="1"/>
    <col min="9" max="9" width="11.5546875" bestFit="1" customWidth="1"/>
    <col min="10" max="10" width="11" bestFit="1" customWidth="1"/>
    <col min="11" max="11" width="10" bestFit="1" customWidth="1"/>
    <col min="12" max="12" width="18.109375" bestFit="1" customWidth="1"/>
  </cols>
  <sheetData>
    <row r="1" spans="1:12" x14ac:dyDescent="0.3">
      <c r="A1" t="s">
        <v>1214</v>
      </c>
      <c r="B1" t="s">
        <v>1258</v>
      </c>
      <c r="C1" t="s">
        <v>1953</v>
      </c>
      <c r="D1" t="s">
        <v>1954</v>
      </c>
      <c r="E1" t="s">
        <v>1955</v>
      </c>
      <c r="F1" t="s">
        <v>1956</v>
      </c>
      <c r="G1" t="s">
        <v>1957</v>
      </c>
      <c r="H1" t="s">
        <v>1958</v>
      </c>
      <c r="I1" t="s">
        <v>1959</v>
      </c>
      <c r="J1" t="s">
        <v>1960</v>
      </c>
      <c r="K1" t="s">
        <v>1961</v>
      </c>
      <c r="L1" t="s">
        <v>1962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9"/>
  <sheetViews>
    <sheetView topLeftCell="E1" zoomScaleNormal="100" workbookViewId="0">
      <pane ySplit="1" topLeftCell="A338" activePane="bottomLeft" state="frozen"/>
      <selection activeCell="I5" sqref="I5"/>
      <selection pane="bottomLeft" activeCell="K339" sqref="K339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5.66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7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41" t="s">
        <v>37</v>
      </c>
      <c r="B1" s="142" t="s">
        <v>38</v>
      </c>
      <c r="C1" s="143" t="s">
        <v>39</v>
      </c>
      <c r="D1" s="144" t="s">
        <v>40</v>
      </c>
      <c r="E1" s="144" t="s">
        <v>41</v>
      </c>
      <c r="F1" s="144" t="s">
        <v>1219</v>
      </c>
      <c r="G1" s="144" t="s">
        <v>1532</v>
      </c>
      <c r="H1" s="145" t="s">
        <v>1250</v>
      </c>
      <c r="I1" s="141" t="s">
        <v>1865</v>
      </c>
      <c r="J1" s="146" t="s">
        <v>1251</v>
      </c>
      <c r="K1" s="147" t="s">
        <v>42</v>
      </c>
      <c r="L1" s="148" t="s">
        <v>43</v>
      </c>
      <c r="M1" s="149" t="s">
        <v>44</v>
      </c>
      <c r="N1" s="150" t="s">
        <v>45</v>
      </c>
      <c r="O1" s="151" t="s">
        <v>46</v>
      </c>
      <c r="P1" s="151" t="s">
        <v>47</v>
      </c>
      <c r="Q1" s="152" t="s">
        <v>48</v>
      </c>
      <c r="R1" s="149" t="s">
        <v>49</v>
      </c>
      <c r="S1" s="60" t="s">
        <v>50</v>
      </c>
      <c r="T1" s="60" t="s">
        <v>1497</v>
      </c>
    </row>
    <row r="2" spans="1:20" s="26" customFormat="1" ht="19.8" x14ac:dyDescent="0.3">
      <c r="A2" s="153" t="s">
        <v>51</v>
      </c>
      <c r="B2" s="154" t="s">
        <v>52</v>
      </c>
      <c r="C2" s="154">
        <v>85</v>
      </c>
      <c r="D2" s="155" t="s">
        <v>5</v>
      </c>
      <c r="E2" s="155" t="s">
        <v>1537</v>
      </c>
      <c r="F2" s="155" t="s">
        <v>1540</v>
      </c>
      <c r="G2" s="155" t="s">
        <v>27</v>
      </c>
      <c r="H2" s="156">
        <v>0.3125</v>
      </c>
      <c r="I2" s="155" t="s">
        <v>10</v>
      </c>
      <c r="J2" s="157">
        <v>45503</v>
      </c>
      <c r="K2" s="157">
        <v>45533</v>
      </c>
      <c r="L2" s="154">
        <f>IF(ISBLANK(DATA[[#This Row],[DISCHARGE DATE]]), "NO DATE", DATA[[#This Row],[DISCHARGE DATE]]-DATA[[#This Row],[ADMISSION DATE]]+1)</f>
        <v>31</v>
      </c>
      <c r="M2" s="158">
        <v>350</v>
      </c>
      <c r="N2" s="158">
        <v>325</v>
      </c>
      <c r="O2" s="159" t="s">
        <v>53</v>
      </c>
      <c r="P2" s="159" t="s">
        <v>53</v>
      </c>
      <c r="Q2" s="160">
        <f>IF(DATA[[#This Row],[TYPE]]="Normal", 13 * DATA[[#This Row],[STORAGE DAYS]], 20 * DATA[[#This Row],[STORAGE DAYS]])</f>
        <v>403</v>
      </c>
      <c r="R2" s="160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 t="shared" ref="T2:T65" si="0">COUNTA(A:A)-2</f>
        <v>398</v>
      </c>
    </row>
    <row r="3" spans="1:20" s="26" customFormat="1" ht="19.8" x14ac:dyDescent="0.3">
      <c r="A3" s="153" t="s">
        <v>54</v>
      </c>
      <c r="B3" s="154" t="s">
        <v>55</v>
      </c>
      <c r="C3" s="154">
        <v>100</v>
      </c>
      <c r="D3" s="155" t="s">
        <v>5</v>
      </c>
      <c r="E3" s="155" t="s">
        <v>56</v>
      </c>
      <c r="F3" s="155" t="s">
        <v>1541</v>
      </c>
      <c r="G3" s="155" t="s">
        <v>19</v>
      </c>
      <c r="H3" s="156">
        <v>0.5</v>
      </c>
      <c r="I3" s="155" t="s">
        <v>10</v>
      </c>
      <c r="J3" s="157">
        <v>45505</v>
      </c>
      <c r="K3" s="157">
        <v>45534</v>
      </c>
      <c r="L3" s="154">
        <f>IF(ISBLANK(DATA[[#This Row],[DISCHARGE DATE]]), "NO DATE", DATA[[#This Row],[DISCHARGE DATE]]-DATA[[#This Row],[ADMISSION DATE]]+1)</f>
        <v>30</v>
      </c>
      <c r="M3" s="158">
        <v>350</v>
      </c>
      <c r="N3" s="158">
        <v>403</v>
      </c>
      <c r="O3" s="159" t="s">
        <v>57</v>
      </c>
      <c r="P3" s="159" t="s">
        <v>57</v>
      </c>
      <c r="Q3" s="160">
        <f>IF(DATA[[#This Row],[TYPE]]="Normal", 13 * DATA[[#This Row],[STORAGE DAYS]], 20 * DATA[[#This Row],[STORAGE DAYS]])</f>
        <v>390</v>
      </c>
      <c r="R3" s="160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 t="shared" si="0"/>
        <v>398</v>
      </c>
    </row>
    <row r="4" spans="1:20" s="26" customFormat="1" ht="19.8" x14ac:dyDescent="0.3">
      <c r="A4" s="153" t="s">
        <v>58</v>
      </c>
      <c r="B4" s="154" t="s">
        <v>59</v>
      </c>
      <c r="C4" s="154">
        <v>77</v>
      </c>
      <c r="D4" s="155" t="s">
        <v>5</v>
      </c>
      <c r="E4" s="155" t="s">
        <v>60</v>
      </c>
      <c r="F4" s="155" t="s">
        <v>1542</v>
      </c>
      <c r="G4" s="155" t="s">
        <v>26</v>
      </c>
      <c r="H4" s="156">
        <v>0.92361111111111116</v>
      </c>
      <c r="I4" s="155" t="s">
        <v>10</v>
      </c>
      <c r="J4" s="157">
        <v>45508</v>
      </c>
      <c r="K4" s="157">
        <v>45597</v>
      </c>
      <c r="L4" s="154">
        <f>IF(ISBLANK(DATA[[#This Row],[DISCHARGE DATE]]), "NO DATE", DATA[[#This Row],[DISCHARGE DATE]]-DATA[[#This Row],[ADMISSION DATE]]+1)</f>
        <v>90</v>
      </c>
      <c r="M4" s="158">
        <v>350</v>
      </c>
      <c r="N4" s="158">
        <v>1170</v>
      </c>
      <c r="O4" s="159" t="s">
        <v>61</v>
      </c>
      <c r="P4" s="159" t="s">
        <v>62</v>
      </c>
      <c r="Q4" s="160">
        <f>IF(DATA[[#This Row],[TYPE]]="Normal", 13 * DATA[[#This Row],[STORAGE DAYS]], 20 * DATA[[#This Row],[STORAGE DAYS]])</f>
        <v>1170</v>
      </c>
      <c r="R4" s="160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 t="shared" si="0"/>
        <v>398</v>
      </c>
    </row>
    <row r="5" spans="1:20" s="26" customFormat="1" ht="19.8" x14ac:dyDescent="0.3">
      <c r="A5" s="153" t="s">
        <v>63</v>
      </c>
      <c r="B5" s="154" t="s">
        <v>64</v>
      </c>
      <c r="C5" s="154">
        <v>64</v>
      </c>
      <c r="D5" s="155" t="s">
        <v>4</v>
      </c>
      <c r="E5" s="155" t="s">
        <v>65</v>
      </c>
      <c r="F5" s="155" t="s">
        <v>1543</v>
      </c>
      <c r="G5" s="155" t="s">
        <v>25</v>
      </c>
      <c r="H5" s="156">
        <v>0.40347222222222223</v>
      </c>
      <c r="I5" s="155" t="s">
        <v>10</v>
      </c>
      <c r="J5" s="157">
        <v>45513</v>
      </c>
      <c r="K5" s="157">
        <v>45555</v>
      </c>
      <c r="L5" s="154">
        <f>IF(ISBLANK(DATA[[#This Row],[DISCHARGE DATE]]), "NO DATE", DATA[[#This Row],[DISCHARGE DATE]]-DATA[[#This Row],[ADMISSION DATE]]+1)</f>
        <v>43</v>
      </c>
      <c r="M5" s="158">
        <v>350</v>
      </c>
      <c r="N5" s="158">
        <v>559</v>
      </c>
      <c r="O5" s="159" t="s">
        <v>66</v>
      </c>
      <c r="P5" s="159" t="s">
        <v>67</v>
      </c>
      <c r="Q5" s="160">
        <f>IF(DATA[[#This Row],[TYPE]]="Normal", 13 * DATA[[#This Row],[STORAGE DAYS]], 20 * DATA[[#This Row],[STORAGE DAYS]])</f>
        <v>559</v>
      </c>
      <c r="R5" s="160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 t="shared" si="0"/>
        <v>398</v>
      </c>
    </row>
    <row r="6" spans="1:20" s="26" customFormat="1" ht="19.8" x14ac:dyDescent="0.3">
      <c r="A6" s="153" t="s">
        <v>68</v>
      </c>
      <c r="B6" s="154" t="s">
        <v>69</v>
      </c>
      <c r="C6" s="154">
        <v>45</v>
      </c>
      <c r="D6" s="155" t="s">
        <v>5</v>
      </c>
      <c r="E6" s="155" t="s">
        <v>70</v>
      </c>
      <c r="F6" s="155" t="s">
        <v>1544</v>
      </c>
      <c r="G6" s="155" t="s">
        <v>27</v>
      </c>
      <c r="H6" s="156">
        <v>0.97916666666666663</v>
      </c>
      <c r="I6" s="155" t="s">
        <v>10</v>
      </c>
      <c r="J6" s="157">
        <v>45519</v>
      </c>
      <c r="K6" s="157">
        <v>45541</v>
      </c>
      <c r="L6" s="154">
        <f>IF(ISBLANK(DATA[[#This Row],[DISCHARGE DATE]]), "NO DATE", DATA[[#This Row],[DISCHARGE DATE]]-DATA[[#This Row],[ADMISSION DATE]]+1)</f>
        <v>23</v>
      </c>
      <c r="M6" s="158">
        <v>350</v>
      </c>
      <c r="N6" s="158">
        <v>299</v>
      </c>
      <c r="O6" s="159" t="s">
        <v>67</v>
      </c>
      <c r="P6" s="159" t="s">
        <v>66</v>
      </c>
      <c r="Q6" s="160">
        <f>IF(DATA[[#This Row],[TYPE]]="Normal", 13 * DATA[[#This Row],[STORAGE DAYS]], 20 * DATA[[#This Row],[STORAGE DAYS]])</f>
        <v>299</v>
      </c>
      <c r="R6" s="160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 t="shared" si="0"/>
        <v>398</v>
      </c>
    </row>
    <row r="7" spans="1:20" s="26" customFormat="1" ht="19.8" x14ac:dyDescent="0.3">
      <c r="A7" s="153" t="s">
        <v>71</v>
      </c>
      <c r="B7" s="154" t="s">
        <v>72</v>
      </c>
      <c r="C7" s="154">
        <v>85</v>
      </c>
      <c r="D7" s="155" t="s">
        <v>5</v>
      </c>
      <c r="E7" s="155" t="s">
        <v>73</v>
      </c>
      <c r="F7" s="155" t="s">
        <v>1545</v>
      </c>
      <c r="G7" s="155" t="s">
        <v>27</v>
      </c>
      <c r="H7" s="156">
        <v>0.3125</v>
      </c>
      <c r="I7" s="155" t="s">
        <v>10</v>
      </c>
      <c r="J7" s="157">
        <v>45520</v>
      </c>
      <c r="K7" s="157">
        <v>45543</v>
      </c>
      <c r="L7" s="154">
        <f>IF(ISBLANK(DATA[[#This Row],[DISCHARGE DATE]]), "NO DATE", DATA[[#This Row],[DISCHARGE DATE]]-DATA[[#This Row],[ADMISSION DATE]]+1)</f>
        <v>24</v>
      </c>
      <c r="M7" s="158">
        <v>350</v>
      </c>
      <c r="N7" s="158">
        <v>1105</v>
      </c>
      <c r="O7" s="159" t="s">
        <v>74</v>
      </c>
      <c r="P7" s="159" t="s">
        <v>75</v>
      </c>
      <c r="Q7" s="160">
        <f>IF(DATA[[#This Row],[TYPE]]="Normal", 13 * DATA[[#This Row],[STORAGE DAYS]], 20 * DATA[[#This Row],[STORAGE DAYS]])</f>
        <v>312</v>
      </c>
      <c r="R7" s="160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 t="shared" si="0"/>
        <v>398</v>
      </c>
    </row>
    <row r="8" spans="1:20" s="26" customFormat="1" ht="19.8" x14ac:dyDescent="0.3">
      <c r="A8" s="153" t="s">
        <v>76</v>
      </c>
      <c r="B8" s="154" t="s">
        <v>77</v>
      </c>
      <c r="C8" s="154">
        <v>61</v>
      </c>
      <c r="D8" s="155" t="s">
        <v>5</v>
      </c>
      <c r="E8" s="155" t="s">
        <v>78</v>
      </c>
      <c r="F8" s="155" t="s">
        <v>1546</v>
      </c>
      <c r="G8" s="155" t="s">
        <v>26</v>
      </c>
      <c r="H8" s="156">
        <v>0.5</v>
      </c>
      <c r="I8" s="155" t="s">
        <v>10</v>
      </c>
      <c r="J8" s="157">
        <v>45520</v>
      </c>
      <c r="K8" s="157">
        <v>45625</v>
      </c>
      <c r="L8" s="154">
        <f>IF(ISBLANK(DATA[[#This Row],[DISCHARGE DATE]]), "NO DATE", DATA[[#This Row],[DISCHARGE DATE]]-DATA[[#This Row],[ADMISSION DATE]]+1)</f>
        <v>106</v>
      </c>
      <c r="M8" s="158">
        <v>350</v>
      </c>
      <c r="N8" s="158">
        <v>1378</v>
      </c>
      <c r="O8" s="159" t="s">
        <v>79</v>
      </c>
      <c r="P8" s="159" t="s">
        <v>80</v>
      </c>
      <c r="Q8" s="160">
        <f>IF(DATA[[#This Row],[TYPE]]="Normal", 13 * DATA[[#This Row],[STORAGE DAYS]], 20 * DATA[[#This Row],[STORAGE DAYS]])</f>
        <v>1378</v>
      </c>
      <c r="R8" s="160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 t="shared" si="0"/>
        <v>398</v>
      </c>
    </row>
    <row r="9" spans="1:20" s="26" customFormat="1" ht="19.8" x14ac:dyDescent="0.3">
      <c r="A9" s="153" t="s">
        <v>81</v>
      </c>
      <c r="B9" s="154" t="s">
        <v>82</v>
      </c>
      <c r="C9" s="154">
        <v>36</v>
      </c>
      <c r="D9" s="155" t="s">
        <v>4</v>
      </c>
      <c r="E9" s="155" t="s">
        <v>83</v>
      </c>
      <c r="F9" s="155" t="s">
        <v>1547</v>
      </c>
      <c r="G9" s="155" t="s">
        <v>27</v>
      </c>
      <c r="H9" s="156">
        <v>0.33263888888888887</v>
      </c>
      <c r="I9" s="155" t="s">
        <v>10</v>
      </c>
      <c r="J9" s="157">
        <v>45522</v>
      </c>
      <c r="K9" s="157">
        <v>45535</v>
      </c>
      <c r="L9" s="154">
        <f>IF(ISBLANK(DATA[[#This Row],[DISCHARGE DATE]]), "NO DATE", DATA[[#This Row],[DISCHARGE DATE]]-DATA[[#This Row],[ADMISSION DATE]]+1)</f>
        <v>14</v>
      </c>
      <c r="M9" s="158">
        <v>350</v>
      </c>
      <c r="N9" s="158">
        <v>182</v>
      </c>
      <c r="O9" s="159" t="s">
        <v>84</v>
      </c>
      <c r="P9" s="159" t="s">
        <v>61</v>
      </c>
      <c r="Q9" s="160">
        <f>IF(DATA[[#This Row],[TYPE]]="Normal", 13 * DATA[[#This Row],[STORAGE DAYS]], 20 * DATA[[#This Row],[STORAGE DAYS]])</f>
        <v>182</v>
      </c>
      <c r="R9" s="160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 t="shared" si="0"/>
        <v>398</v>
      </c>
    </row>
    <row r="10" spans="1:20" s="26" customFormat="1" ht="19.8" x14ac:dyDescent="0.3">
      <c r="A10" s="153" t="s">
        <v>85</v>
      </c>
      <c r="B10" s="154" t="s">
        <v>1533</v>
      </c>
      <c r="C10" s="154">
        <v>82</v>
      </c>
      <c r="D10" s="155" t="s">
        <v>5</v>
      </c>
      <c r="E10" s="155" t="s">
        <v>86</v>
      </c>
      <c r="F10" s="155" t="s">
        <v>1548</v>
      </c>
      <c r="G10" s="155" t="s">
        <v>26</v>
      </c>
      <c r="H10" s="156">
        <v>0.23958333333333334</v>
      </c>
      <c r="I10" s="155" t="s">
        <v>10</v>
      </c>
      <c r="J10" s="157">
        <v>45524</v>
      </c>
      <c r="K10" s="157">
        <v>45723</v>
      </c>
      <c r="L10" s="154">
        <f>IF(ISBLANK(DATA[[#This Row],[DISCHARGE DATE]]), "NO DATE", DATA[[#This Row],[DISCHARGE DATE]]-DATA[[#This Row],[ADMISSION DATE]]+1)</f>
        <v>200</v>
      </c>
      <c r="M10" s="158">
        <v>350</v>
      </c>
      <c r="N10" s="158">
        <v>2600</v>
      </c>
      <c r="O10" s="159" t="s">
        <v>87</v>
      </c>
      <c r="P10" s="159" t="s">
        <v>88</v>
      </c>
      <c r="Q10" s="160">
        <f>IF(DATA[[#This Row],[TYPE]]="Normal", 13 * DATA[[#This Row],[STORAGE DAYS]], 20 * DATA[[#This Row],[STORAGE DAYS]])</f>
        <v>2600</v>
      </c>
      <c r="R10" s="160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 t="shared" si="0"/>
        <v>398</v>
      </c>
    </row>
    <row r="11" spans="1:20" s="26" customFormat="1" ht="19.8" x14ac:dyDescent="0.3">
      <c r="A11" s="153" t="s">
        <v>89</v>
      </c>
      <c r="B11" s="154" t="s">
        <v>90</v>
      </c>
      <c r="C11" s="154">
        <v>86</v>
      </c>
      <c r="D11" s="155" t="s">
        <v>5</v>
      </c>
      <c r="E11" s="155" t="s">
        <v>91</v>
      </c>
      <c r="F11" s="155" t="s">
        <v>1549</v>
      </c>
      <c r="G11" s="155" t="s">
        <v>27</v>
      </c>
      <c r="H11" s="156">
        <v>0.53125</v>
      </c>
      <c r="I11" s="155" t="s">
        <v>10</v>
      </c>
      <c r="J11" s="157">
        <v>45529</v>
      </c>
      <c r="K11" s="157">
        <v>45625</v>
      </c>
      <c r="L11" s="154">
        <f>IF(ISBLANK(DATA[[#This Row],[DISCHARGE DATE]]), "NO DATE", DATA[[#This Row],[DISCHARGE DATE]]-DATA[[#This Row],[ADMISSION DATE]]+1)</f>
        <v>97</v>
      </c>
      <c r="M11" s="158">
        <v>350</v>
      </c>
      <c r="N11" s="158">
        <v>1261</v>
      </c>
      <c r="O11" s="159" t="s">
        <v>92</v>
      </c>
      <c r="P11" s="159" t="s">
        <v>93</v>
      </c>
      <c r="Q11" s="160">
        <f>IF(DATA[[#This Row],[TYPE]]="Normal", 13 * DATA[[#This Row],[STORAGE DAYS]], 20 * DATA[[#This Row],[STORAGE DAYS]])</f>
        <v>1261</v>
      </c>
      <c r="R11" s="160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 t="shared" si="0"/>
        <v>398</v>
      </c>
    </row>
    <row r="12" spans="1:20" s="26" customFormat="1" ht="19.8" x14ac:dyDescent="0.3">
      <c r="A12" s="153" t="s">
        <v>94</v>
      </c>
      <c r="B12" s="154" t="s">
        <v>95</v>
      </c>
      <c r="C12" s="154">
        <v>67</v>
      </c>
      <c r="D12" s="155" t="s">
        <v>4</v>
      </c>
      <c r="E12" s="155" t="s">
        <v>96</v>
      </c>
      <c r="F12" s="155" t="s">
        <v>1550</v>
      </c>
      <c r="G12" s="155" t="s">
        <v>27</v>
      </c>
      <c r="H12" s="156">
        <v>0.61944444444444446</v>
      </c>
      <c r="I12" s="155" t="s">
        <v>10</v>
      </c>
      <c r="J12" s="157">
        <v>45532</v>
      </c>
      <c r="K12" s="157">
        <v>45744</v>
      </c>
      <c r="L12" s="154">
        <f>IF(ISBLANK(DATA[[#This Row],[DISCHARGE DATE]]), "NO DATE", DATA[[#This Row],[DISCHARGE DATE]]-DATA[[#This Row],[ADMISSION DATE]]+1)</f>
        <v>213</v>
      </c>
      <c r="M12" s="158">
        <v>350</v>
      </c>
      <c r="N12" s="158">
        <v>2769</v>
      </c>
      <c r="O12" s="159" t="s">
        <v>97</v>
      </c>
      <c r="P12" s="159" t="s">
        <v>98</v>
      </c>
      <c r="Q12" s="160">
        <f>IF(DATA[[#This Row],[TYPE]]="Normal", 13 * DATA[[#This Row],[STORAGE DAYS]], 20 * DATA[[#This Row],[STORAGE DAYS]])</f>
        <v>2769</v>
      </c>
      <c r="R12" s="160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 t="shared" si="0"/>
        <v>398</v>
      </c>
    </row>
    <row r="13" spans="1:20" s="26" customFormat="1" ht="19.8" x14ac:dyDescent="0.3">
      <c r="A13" s="153" t="s">
        <v>99</v>
      </c>
      <c r="B13" s="154" t="s">
        <v>100</v>
      </c>
      <c r="C13" s="154">
        <v>60</v>
      </c>
      <c r="D13" s="155" t="s">
        <v>4</v>
      </c>
      <c r="E13" s="155" t="s">
        <v>101</v>
      </c>
      <c r="F13" s="155" t="s">
        <v>1551</v>
      </c>
      <c r="G13" s="155" t="s">
        <v>26</v>
      </c>
      <c r="H13" s="156">
        <v>0.89930555555555558</v>
      </c>
      <c r="I13" s="155" t="s">
        <v>10</v>
      </c>
      <c r="J13" s="157">
        <v>45532</v>
      </c>
      <c r="K13" s="157">
        <v>45772</v>
      </c>
      <c r="L13" s="154">
        <f>IF(ISBLANK(DATA[[#This Row],[DISCHARGE DATE]]), "NO DATE", DATA[[#This Row],[DISCHARGE DATE]]-DATA[[#This Row],[ADMISSION DATE]]+1)</f>
        <v>241</v>
      </c>
      <c r="M13" s="158">
        <v>350</v>
      </c>
      <c r="N13" s="158">
        <v>3133</v>
      </c>
      <c r="O13" s="159" t="s">
        <v>62</v>
      </c>
      <c r="P13" s="159" t="s">
        <v>102</v>
      </c>
      <c r="Q13" s="160">
        <f>IF(DATA[[#This Row],[TYPE]]="Normal", 13 * DATA[[#This Row],[STORAGE DAYS]], 20 * DATA[[#This Row],[STORAGE DAYS]])</f>
        <v>3133</v>
      </c>
      <c r="R13" s="160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 t="shared" si="0"/>
        <v>398</v>
      </c>
    </row>
    <row r="14" spans="1:20" s="26" customFormat="1" ht="19.8" x14ac:dyDescent="0.3">
      <c r="A14" s="153" t="s">
        <v>103</v>
      </c>
      <c r="B14" s="154" t="s">
        <v>104</v>
      </c>
      <c r="C14" s="154">
        <v>66</v>
      </c>
      <c r="D14" s="155" t="s">
        <v>5</v>
      </c>
      <c r="E14" s="155" t="s">
        <v>105</v>
      </c>
      <c r="F14" s="155" t="s">
        <v>1552</v>
      </c>
      <c r="G14" s="155" t="s">
        <v>27</v>
      </c>
      <c r="H14" s="156">
        <v>0.61458333333333337</v>
      </c>
      <c r="I14" s="155" t="s">
        <v>10</v>
      </c>
      <c r="J14" s="157">
        <v>45534</v>
      </c>
      <c r="K14" s="157">
        <v>45597</v>
      </c>
      <c r="L14" s="154">
        <f>IF(ISBLANK(DATA[[#This Row],[DISCHARGE DATE]]), "NO DATE", DATA[[#This Row],[DISCHARGE DATE]]-DATA[[#This Row],[ADMISSION DATE]]+1)</f>
        <v>64</v>
      </c>
      <c r="M14" s="158">
        <v>350</v>
      </c>
      <c r="N14" s="158">
        <v>832</v>
      </c>
      <c r="O14" s="159" t="s">
        <v>106</v>
      </c>
      <c r="P14" s="159" t="s">
        <v>106</v>
      </c>
      <c r="Q14" s="160">
        <f>IF(DATA[[#This Row],[TYPE]]="Normal", 13 * DATA[[#This Row],[STORAGE DAYS]], 20 * DATA[[#This Row],[STORAGE DAYS]])</f>
        <v>832</v>
      </c>
      <c r="R14" s="160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 t="shared" si="0"/>
        <v>398</v>
      </c>
    </row>
    <row r="15" spans="1:20" s="26" customFormat="1" ht="19.8" x14ac:dyDescent="0.3">
      <c r="A15" s="153" t="s">
        <v>107</v>
      </c>
      <c r="B15" s="154" t="s">
        <v>108</v>
      </c>
      <c r="C15" s="154">
        <v>56</v>
      </c>
      <c r="D15" s="155" t="s">
        <v>5</v>
      </c>
      <c r="E15" s="155" t="s">
        <v>109</v>
      </c>
      <c r="F15" s="155" t="s">
        <v>1553</v>
      </c>
      <c r="G15" s="155" t="s">
        <v>24</v>
      </c>
      <c r="H15" s="156">
        <v>0.43055555555555558</v>
      </c>
      <c r="I15" s="155" t="s">
        <v>10</v>
      </c>
      <c r="J15" s="157">
        <v>45536</v>
      </c>
      <c r="K15" s="157">
        <v>45625</v>
      </c>
      <c r="L15" s="154">
        <f>IF(ISBLANK(DATA[[#This Row],[DISCHARGE DATE]]), "NO DATE", DATA[[#This Row],[DISCHARGE DATE]]-DATA[[#This Row],[ADMISSION DATE]]+1)</f>
        <v>90</v>
      </c>
      <c r="M15" s="158">
        <v>350</v>
      </c>
      <c r="N15" s="158">
        <v>1170</v>
      </c>
      <c r="O15" s="159" t="s">
        <v>75</v>
      </c>
      <c r="P15" s="159" t="s">
        <v>110</v>
      </c>
      <c r="Q15" s="160">
        <f>IF(DATA[[#This Row],[TYPE]]="Normal", 13 * DATA[[#This Row],[STORAGE DAYS]], 20 * DATA[[#This Row],[STORAGE DAYS]])</f>
        <v>1170</v>
      </c>
      <c r="R15" s="160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 t="shared" si="0"/>
        <v>398</v>
      </c>
    </row>
    <row r="16" spans="1:20" s="26" customFormat="1" ht="19.8" x14ac:dyDescent="0.3">
      <c r="A16" s="153" t="s">
        <v>111</v>
      </c>
      <c r="B16" s="154" t="s">
        <v>112</v>
      </c>
      <c r="C16" s="154">
        <v>45</v>
      </c>
      <c r="D16" s="155" t="s">
        <v>5</v>
      </c>
      <c r="E16" s="155" t="s">
        <v>113</v>
      </c>
      <c r="F16" s="155" t="s">
        <v>1554</v>
      </c>
      <c r="G16" s="155" t="s">
        <v>25</v>
      </c>
      <c r="H16" s="156">
        <v>0.73611111111111116</v>
      </c>
      <c r="I16" s="155" t="s">
        <v>10</v>
      </c>
      <c r="J16" s="157">
        <v>45538</v>
      </c>
      <c r="K16" s="157">
        <v>45744</v>
      </c>
      <c r="L16" s="154">
        <f>IF(ISBLANK(DATA[[#This Row],[DISCHARGE DATE]]), "NO DATE", DATA[[#This Row],[DISCHARGE DATE]]-DATA[[#This Row],[ADMISSION DATE]]+1)</f>
        <v>207</v>
      </c>
      <c r="M16" s="158">
        <v>350</v>
      </c>
      <c r="N16" s="158">
        <v>2691</v>
      </c>
      <c r="O16" s="159" t="s">
        <v>114</v>
      </c>
      <c r="P16" s="159" t="s">
        <v>115</v>
      </c>
      <c r="Q16" s="160">
        <f>IF(DATA[[#This Row],[TYPE]]="Normal", 13 * DATA[[#This Row],[STORAGE DAYS]], 20 * DATA[[#This Row],[STORAGE DAYS]])</f>
        <v>2691</v>
      </c>
      <c r="R16" s="160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 t="shared" si="0"/>
        <v>398</v>
      </c>
    </row>
    <row r="17" spans="1:20" s="26" customFormat="1" ht="19.8" x14ac:dyDescent="0.3">
      <c r="A17" s="153" t="s">
        <v>116</v>
      </c>
      <c r="B17" s="154" t="s">
        <v>117</v>
      </c>
      <c r="C17" s="154">
        <v>31</v>
      </c>
      <c r="D17" s="155" t="s">
        <v>5</v>
      </c>
      <c r="E17" s="155" t="s">
        <v>118</v>
      </c>
      <c r="F17" s="155" t="s">
        <v>1555</v>
      </c>
      <c r="G17" s="155" t="s">
        <v>27</v>
      </c>
      <c r="H17" s="156">
        <v>0.61250000000000004</v>
      </c>
      <c r="I17" s="155" t="s">
        <v>10</v>
      </c>
      <c r="J17" s="157">
        <v>45539</v>
      </c>
      <c r="K17" s="157">
        <v>45625</v>
      </c>
      <c r="L17" s="154">
        <f>IF(ISBLANK(DATA[[#This Row],[DISCHARGE DATE]]), "NO DATE", DATA[[#This Row],[DISCHARGE DATE]]-DATA[[#This Row],[ADMISSION DATE]]+1)</f>
        <v>87</v>
      </c>
      <c r="M17" s="158">
        <v>350</v>
      </c>
      <c r="N17" s="158">
        <v>1131</v>
      </c>
      <c r="O17" s="159" t="s">
        <v>119</v>
      </c>
      <c r="P17" s="159" t="s">
        <v>120</v>
      </c>
      <c r="Q17" s="160">
        <f>IF(DATA[[#This Row],[TYPE]]="Normal", 13 * DATA[[#This Row],[STORAGE DAYS]], 20 * DATA[[#This Row],[STORAGE DAYS]])</f>
        <v>1131</v>
      </c>
      <c r="R17" s="160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 t="shared" si="0"/>
        <v>398</v>
      </c>
    </row>
    <row r="18" spans="1:20" s="26" customFormat="1" ht="19.8" x14ac:dyDescent="0.3">
      <c r="A18" s="153" t="s">
        <v>121</v>
      </c>
      <c r="B18" s="154" t="s">
        <v>122</v>
      </c>
      <c r="C18" s="154">
        <v>37</v>
      </c>
      <c r="D18" s="155" t="s">
        <v>5</v>
      </c>
      <c r="E18" s="155" t="s">
        <v>123</v>
      </c>
      <c r="F18" s="155" t="s">
        <v>1556</v>
      </c>
      <c r="G18" s="155" t="s">
        <v>27</v>
      </c>
      <c r="H18" s="156">
        <v>0.72916666666666663</v>
      </c>
      <c r="I18" s="155" t="s">
        <v>10</v>
      </c>
      <c r="J18" s="157">
        <v>45537</v>
      </c>
      <c r="K18" s="157">
        <v>45597</v>
      </c>
      <c r="L18" s="154">
        <f>IF(ISBLANK(DATA[[#This Row],[DISCHARGE DATE]]), "NO DATE", DATA[[#This Row],[DISCHARGE DATE]]-DATA[[#This Row],[ADMISSION DATE]]+1)</f>
        <v>61</v>
      </c>
      <c r="M18" s="158">
        <v>350</v>
      </c>
      <c r="N18" s="158">
        <v>793</v>
      </c>
      <c r="O18" s="159" t="s">
        <v>120</v>
      </c>
      <c r="P18" s="159" t="s">
        <v>87</v>
      </c>
      <c r="Q18" s="160">
        <f>IF(DATA[[#This Row],[TYPE]]="Normal", 13 * DATA[[#This Row],[STORAGE DAYS]], 20 * DATA[[#This Row],[STORAGE DAYS]])</f>
        <v>793</v>
      </c>
      <c r="R18" s="160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 t="shared" si="0"/>
        <v>398</v>
      </c>
    </row>
    <row r="19" spans="1:20" s="26" customFormat="1" ht="19.8" x14ac:dyDescent="0.3">
      <c r="A19" s="153" t="s">
        <v>124</v>
      </c>
      <c r="B19" s="154" t="s">
        <v>125</v>
      </c>
      <c r="C19" s="154">
        <v>78</v>
      </c>
      <c r="D19" s="155" t="s">
        <v>5</v>
      </c>
      <c r="E19" s="155" t="s">
        <v>126</v>
      </c>
      <c r="F19" s="155" t="s">
        <v>1557</v>
      </c>
      <c r="G19" s="155" t="s">
        <v>27</v>
      </c>
      <c r="H19" s="156">
        <v>0.41666666666666669</v>
      </c>
      <c r="I19" s="155" t="s">
        <v>10</v>
      </c>
      <c r="J19" s="157">
        <v>45543</v>
      </c>
      <c r="K19" s="157">
        <v>45597</v>
      </c>
      <c r="L19" s="154">
        <f>IF(ISBLANK(DATA[[#This Row],[DISCHARGE DATE]]), "NO DATE", DATA[[#This Row],[DISCHARGE DATE]]-DATA[[#This Row],[ADMISSION DATE]]+1)</f>
        <v>55</v>
      </c>
      <c r="M19" s="158">
        <v>350</v>
      </c>
      <c r="N19" s="158">
        <v>715</v>
      </c>
      <c r="O19" s="159" t="s">
        <v>110</v>
      </c>
      <c r="P19" s="159" t="s">
        <v>79</v>
      </c>
      <c r="Q19" s="160">
        <f>IF(DATA[[#This Row],[TYPE]]="Normal", 13 * DATA[[#This Row],[STORAGE DAYS]], 20 * DATA[[#This Row],[STORAGE DAYS]])</f>
        <v>715</v>
      </c>
      <c r="R19" s="160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 t="shared" si="0"/>
        <v>398</v>
      </c>
    </row>
    <row r="20" spans="1:20" s="26" customFormat="1" ht="19.8" x14ac:dyDescent="0.3">
      <c r="A20" s="153" t="s">
        <v>127</v>
      </c>
      <c r="B20" s="154" t="s">
        <v>128</v>
      </c>
      <c r="C20" s="154">
        <v>75</v>
      </c>
      <c r="D20" s="155" t="s">
        <v>4</v>
      </c>
      <c r="E20" s="155" t="s">
        <v>129</v>
      </c>
      <c r="F20" s="155" t="s">
        <v>1558</v>
      </c>
      <c r="G20" s="155" t="s">
        <v>27</v>
      </c>
      <c r="H20" s="156">
        <v>0.6875</v>
      </c>
      <c r="I20" s="155" t="s">
        <v>10</v>
      </c>
      <c r="J20" s="157">
        <v>45543</v>
      </c>
      <c r="K20" s="157">
        <v>45772</v>
      </c>
      <c r="L20" s="154">
        <f>IF(ISBLANK(DATA[[#This Row],[DISCHARGE DATE]]), "NO DATE", DATA[[#This Row],[DISCHARGE DATE]]-DATA[[#This Row],[ADMISSION DATE]]+1)</f>
        <v>230</v>
      </c>
      <c r="M20" s="158">
        <v>350</v>
      </c>
      <c r="N20" s="158">
        <v>2990</v>
      </c>
      <c r="O20" s="159" t="s">
        <v>93</v>
      </c>
      <c r="P20" s="159" t="s">
        <v>130</v>
      </c>
      <c r="Q20" s="160">
        <f>IF(DATA[[#This Row],[TYPE]]="Normal", 13 * DATA[[#This Row],[STORAGE DAYS]], 20 * DATA[[#This Row],[STORAGE DAYS]])</f>
        <v>2990</v>
      </c>
      <c r="R20" s="160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 t="shared" si="0"/>
        <v>398</v>
      </c>
    </row>
    <row r="21" spans="1:20" s="26" customFormat="1" ht="19.8" x14ac:dyDescent="0.3">
      <c r="A21" s="153" t="s">
        <v>131</v>
      </c>
      <c r="B21" s="154" t="s">
        <v>132</v>
      </c>
      <c r="C21" s="154">
        <v>77</v>
      </c>
      <c r="D21" s="155" t="s">
        <v>5</v>
      </c>
      <c r="E21" s="155" t="s">
        <v>133</v>
      </c>
      <c r="F21" s="155" t="s">
        <v>1559</v>
      </c>
      <c r="G21" s="155" t="s">
        <v>27</v>
      </c>
      <c r="H21" s="156">
        <v>0.27083333333333331</v>
      </c>
      <c r="I21" s="155" t="s">
        <v>10</v>
      </c>
      <c r="J21" s="157">
        <v>45545</v>
      </c>
      <c r="K21" s="157">
        <v>45807</v>
      </c>
      <c r="L21" s="154">
        <f>IF(ISBLANK(DATA[[#This Row],[DISCHARGE DATE]]), "NO DATE", DATA[[#This Row],[DISCHARGE DATE]]-DATA[[#This Row],[ADMISSION DATE]]+1)</f>
        <v>263</v>
      </c>
      <c r="M21" s="158">
        <v>350</v>
      </c>
      <c r="N21" s="158">
        <v>3016</v>
      </c>
      <c r="O21" s="159" t="s">
        <v>134</v>
      </c>
      <c r="P21" s="159" t="s">
        <v>135</v>
      </c>
      <c r="Q21" s="160">
        <f>IF(DATA[[#This Row],[TYPE]]="Normal", 13 * DATA[[#This Row],[STORAGE DAYS]], 20 * DATA[[#This Row],[STORAGE DAYS]])</f>
        <v>3419</v>
      </c>
      <c r="R21" s="160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 t="shared" si="0"/>
        <v>398</v>
      </c>
    </row>
    <row r="22" spans="1:20" s="26" customFormat="1" ht="19.8" x14ac:dyDescent="0.3">
      <c r="A22" s="153" t="s">
        <v>136</v>
      </c>
      <c r="B22" s="154" t="s">
        <v>137</v>
      </c>
      <c r="C22" s="154">
        <v>45</v>
      </c>
      <c r="D22" s="155" t="s">
        <v>4</v>
      </c>
      <c r="E22" s="155" t="s">
        <v>138</v>
      </c>
      <c r="F22" s="155" t="s">
        <v>1560</v>
      </c>
      <c r="G22" s="155" t="s">
        <v>19</v>
      </c>
      <c r="H22" s="156">
        <v>0.83333333333333337</v>
      </c>
      <c r="I22" s="155" t="s">
        <v>10</v>
      </c>
      <c r="J22" s="157">
        <v>45544</v>
      </c>
      <c r="K22" s="157">
        <v>45562</v>
      </c>
      <c r="L22" s="154">
        <f>IF(ISBLANK(DATA[[#This Row],[DISCHARGE DATE]]), "NO DATE", DATA[[#This Row],[DISCHARGE DATE]]-DATA[[#This Row],[ADMISSION DATE]]+1)</f>
        <v>19</v>
      </c>
      <c r="M22" s="158">
        <v>350</v>
      </c>
      <c r="N22" s="158">
        <v>247</v>
      </c>
      <c r="O22" s="159" t="s">
        <v>139</v>
      </c>
      <c r="P22" s="159" t="s">
        <v>74</v>
      </c>
      <c r="Q22" s="160">
        <f>IF(DATA[[#This Row],[TYPE]]="Normal", 13 * DATA[[#This Row],[STORAGE DAYS]], 20 * DATA[[#This Row],[STORAGE DAYS]])</f>
        <v>247</v>
      </c>
      <c r="R22" s="160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 t="shared" si="0"/>
        <v>398</v>
      </c>
    </row>
    <row r="23" spans="1:20" s="26" customFormat="1" ht="19.8" x14ac:dyDescent="0.3">
      <c r="A23" s="153" t="s">
        <v>140</v>
      </c>
      <c r="B23" s="154" t="s">
        <v>141</v>
      </c>
      <c r="C23" s="154">
        <v>73</v>
      </c>
      <c r="D23" s="155" t="s">
        <v>5</v>
      </c>
      <c r="E23" s="155" t="s">
        <v>142</v>
      </c>
      <c r="F23" s="155" t="s">
        <v>1561</v>
      </c>
      <c r="G23" s="155" t="s">
        <v>25</v>
      </c>
      <c r="H23" s="156">
        <v>0.89583333333333337</v>
      </c>
      <c r="I23" s="155" t="s">
        <v>10</v>
      </c>
      <c r="J23" s="157">
        <v>45546</v>
      </c>
      <c r="K23" s="157">
        <v>45597</v>
      </c>
      <c r="L23" s="154">
        <f>IF(ISBLANK(DATA[[#This Row],[DISCHARGE DATE]]), "NO DATE", DATA[[#This Row],[DISCHARGE DATE]]-DATA[[#This Row],[ADMISSION DATE]]+1)</f>
        <v>52</v>
      </c>
      <c r="M23" s="158">
        <v>350</v>
      </c>
      <c r="N23" s="158">
        <v>676</v>
      </c>
      <c r="O23" s="159" t="s">
        <v>143</v>
      </c>
      <c r="P23" s="159" t="s">
        <v>92</v>
      </c>
      <c r="Q23" s="160">
        <f>IF(DATA[[#This Row],[TYPE]]="Normal", 13 * DATA[[#This Row],[STORAGE DAYS]], 20 * DATA[[#This Row],[STORAGE DAYS]])</f>
        <v>676</v>
      </c>
      <c r="R23" s="160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 t="shared" si="0"/>
        <v>398</v>
      </c>
    </row>
    <row r="24" spans="1:20" s="26" customFormat="1" ht="19.8" x14ac:dyDescent="0.3">
      <c r="A24" s="153" t="s">
        <v>144</v>
      </c>
      <c r="B24" s="154" t="s">
        <v>145</v>
      </c>
      <c r="C24" s="154">
        <v>76</v>
      </c>
      <c r="D24" s="155" t="s">
        <v>5</v>
      </c>
      <c r="E24" s="155" t="s">
        <v>146</v>
      </c>
      <c r="F24" s="155" t="s">
        <v>1562</v>
      </c>
      <c r="G24" s="155" t="s">
        <v>27</v>
      </c>
      <c r="H24" s="156">
        <v>0.72916666666666663</v>
      </c>
      <c r="I24" s="155" t="s">
        <v>10</v>
      </c>
      <c r="J24" s="157">
        <v>45546</v>
      </c>
      <c r="K24" s="157">
        <v>45625</v>
      </c>
      <c r="L24" s="154">
        <f>IF(ISBLANK(DATA[[#This Row],[DISCHARGE DATE]]), "NO DATE", DATA[[#This Row],[DISCHARGE DATE]]-DATA[[#This Row],[ADMISSION DATE]]+1)</f>
        <v>80</v>
      </c>
      <c r="M24" s="158">
        <v>350</v>
      </c>
      <c r="N24" s="158">
        <v>1040</v>
      </c>
      <c r="O24" s="159" t="s">
        <v>147</v>
      </c>
      <c r="P24" s="159" t="s">
        <v>139</v>
      </c>
      <c r="Q24" s="160">
        <f>IF(DATA[[#This Row],[TYPE]]="Normal", 13 * DATA[[#This Row],[STORAGE DAYS]], 20 * DATA[[#This Row],[STORAGE DAYS]])</f>
        <v>1040</v>
      </c>
      <c r="R24" s="160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 t="shared" si="0"/>
        <v>398</v>
      </c>
    </row>
    <row r="25" spans="1:20" s="26" customFormat="1" ht="19.8" x14ac:dyDescent="0.3">
      <c r="A25" s="153" t="s">
        <v>148</v>
      </c>
      <c r="B25" s="154" t="s">
        <v>149</v>
      </c>
      <c r="C25" s="154">
        <v>53</v>
      </c>
      <c r="D25" s="155" t="s">
        <v>4</v>
      </c>
      <c r="E25" s="155" t="s">
        <v>150</v>
      </c>
      <c r="F25" s="155" t="s">
        <v>1563</v>
      </c>
      <c r="G25" s="155" t="s">
        <v>27</v>
      </c>
      <c r="H25" s="156">
        <v>0.47222222222222221</v>
      </c>
      <c r="I25" s="155" t="s">
        <v>10</v>
      </c>
      <c r="J25" s="157">
        <v>45552</v>
      </c>
      <c r="K25" s="157">
        <v>45576</v>
      </c>
      <c r="L25" s="154">
        <f>IF(ISBLANK(DATA[[#This Row],[DISCHARGE DATE]]), "NO DATE", DATA[[#This Row],[DISCHARGE DATE]]-DATA[[#This Row],[ADMISSION DATE]]+1)</f>
        <v>25</v>
      </c>
      <c r="M25" s="158">
        <v>350</v>
      </c>
      <c r="N25" s="158">
        <v>325</v>
      </c>
      <c r="O25" s="159" t="s">
        <v>80</v>
      </c>
      <c r="P25" s="159" t="s">
        <v>84</v>
      </c>
      <c r="Q25" s="160">
        <f>IF(DATA[[#This Row],[TYPE]]="Normal", 13 * DATA[[#This Row],[STORAGE DAYS]], 20 * DATA[[#This Row],[STORAGE DAYS]])</f>
        <v>325</v>
      </c>
      <c r="R25" s="160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 t="shared" si="0"/>
        <v>398</v>
      </c>
    </row>
    <row r="26" spans="1:20" s="26" customFormat="1" ht="19.8" x14ac:dyDescent="0.3">
      <c r="A26" s="153" t="s">
        <v>151</v>
      </c>
      <c r="B26" s="154" t="s">
        <v>152</v>
      </c>
      <c r="C26" s="154">
        <v>83</v>
      </c>
      <c r="D26" s="155" t="s">
        <v>5</v>
      </c>
      <c r="E26" s="155" t="s">
        <v>153</v>
      </c>
      <c r="F26" s="155" t="s">
        <v>1564</v>
      </c>
      <c r="G26" s="155" t="s">
        <v>27</v>
      </c>
      <c r="H26" s="156">
        <v>0.77083333333333337</v>
      </c>
      <c r="I26" s="155" t="s">
        <v>10</v>
      </c>
      <c r="J26" s="157">
        <v>45552</v>
      </c>
      <c r="K26" s="157">
        <v>45625</v>
      </c>
      <c r="L26" s="154">
        <f>IF(ISBLANK(DATA[[#This Row],[DISCHARGE DATE]]), "NO DATE", DATA[[#This Row],[DISCHARGE DATE]]-DATA[[#This Row],[ADMISSION DATE]]+1)</f>
        <v>74</v>
      </c>
      <c r="M26" s="158">
        <v>350</v>
      </c>
      <c r="N26" s="158">
        <v>962</v>
      </c>
      <c r="O26" s="159" t="s">
        <v>154</v>
      </c>
      <c r="P26" s="159" t="s">
        <v>134</v>
      </c>
      <c r="Q26" s="160">
        <f>IF(DATA[[#This Row],[TYPE]]="Normal", 13 * DATA[[#This Row],[STORAGE DAYS]], 20 * DATA[[#This Row],[STORAGE DAYS]])</f>
        <v>962</v>
      </c>
      <c r="R26" s="160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 t="shared" si="0"/>
        <v>398</v>
      </c>
    </row>
    <row r="27" spans="1:20" s="26" customFormat="1" ht="19.8" x14ac:dyDescent="0.3">
      <c r="A27" s="153" t="s">
        <v>155</v>
      </c>
      <c r="B27" s="154" t="s">
        <v>156</v>
      </c>
      <c r="C27" s="154">
        <v>35</v>
      </c>
      <c r="D27" s="155" t="s">
        <v>5</v>
      </c>
      <c r="E27" s="155" t="s">
        <v>157</v>
      </c>
      <c r="F27" s="155" t="s">
        <v>1565</v>
      </c>
      <c r="G27" s="155" t="s">
        <v>19</v>
      </c>
      <c r="H27" s="156">
        <v>0.3125</v>
      </c>
      <c r="I27" s="155" t="s">
        <v>10</v>
      </c>
      <c r="J27" s="157">
        <v>45560</v>
      </c>
      <c r="K27" s="157">
        <v>45625</v>
      </c>
      <c r="L27" s="154">
        <f>IF(ISBLANK(DATA[[#This Row],[DISCHARGE DATE]]), "NO DATE", DATA[[#This Row],[DISCHARGE DATE]]-DATA[[#This Row],[ADMISSION DATE]]+1)</f>
        <v>66</v>
      </c>
      <c r="M27" s="158">
        <v>350</v>
      </c>
      <c r="N27" s="158">
        <v>858</v>
      </c>
      <c r="O27" s="159" t="s">
        <v>158</v>
      </c>
      <c r="P27" s="159" t="s">
        <v>147</v>
      </c>
      <c r="Q27" s="160">
        <f>IF(DATA[[#This Row],[TYPE]]="Normal", 13 * DATA[[#This Row],[STORAGE DAYS]], 20 * DATA[[#This Row],[STORAGE DAYS]])</f>
        <v>858</v>
      </c>
      <c r="R27" s="160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 t="shared" si="0"/>
        <v>398</v>
      </c>
    </row>
    <row r="28" spans="1:20" s="26" customFormat="1" ht="19.8" x14ac:dyDescent="0.3">
      <c r="A28" s="153" t="s">
        <v>159</v>
      </c>
      <c r="B28" s="154" t="s">
        <v>160</v>
      </c>
      <c r="C28" s="154">
        <v>42</v>
      </c>
      <c r="D28" s="155" t="s">
        <v>4</v>
      </c>
      <c r="E28" s="155" t="s">
        <v>161</v>
      </c>
      <c r="F28" s="155" t="s">
        <v>1566</v>
      </c>
      <c r="G28" s="155" t="s">
        <v>27</v>
      </c>
      <c r="H28" s="156">
        <v>0.77083333333333337</v>
      </c>
      <c r="I28" s="155" t="s">
        <v>10</v>
      </c>
      <c r="J28" s="157">
        <v>45560</v>
      </c>
      <c r="K28" s="157">
        <v>45625</v>
      </c>
      <c r="L28" s="154">
        <f>IF(ISBLANK(DATA[[#This Row],[DISCHARGE DATE]]), "NO DATE", DATA[[#This Row],[DISCHARGE DATE]]-DATA[[#This Row],[ADMISSION DATE]]+1)</f>
        <v>66</v>
      </c>
      <c r="M28" s="158">
        <v>350</v>
      </c>
      <c r="N28" s="158">
        <v>858</v>
      </c>
      <c r="O28" s="159" t="s">
        <v>162</v>
      </c>
      <c r="P28" s="159" t="s">
        <v>154</v>
      </c>
      <c r="Q28" s="160">
        <f>IF(DATA[[#This Row],[TYPE]]="Normal", 13 * DATA[[#This Row],[STORAGE DAYS]], 20 * DATA[[#This Row],[STORAGE DAYS]])</f>
        <v>858</v>
      </c>
      <c r="R28" s="160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 t="shared" si="0"/>
        <v>398</v>
      </c>
    </row>
    <row r="29" spans="1:20" s="26" customFormat="1" ht="19.8" x14ac:dyDescent="0.3">
      <c r="A29" s="153" t="s">
        <v>163</v>
      </c>
      <c r="B29" s="154" t="s">
        <v>164</v>
      </c>
      <c r="C29" s="154">
        <v>49</v>
      </c>
      <c r="D29" s="155" t="s">
        <v>5</v>
      </c>
      <c r="E29" s="155" t="s">
        <v>165</v>
      </c>
      <c r="F29" s="155" t="s">
        <v>1567</v>
      </c>
      <c r="G29" s="155" t="s">
        <v>25</v>
      </c>
      <c r="H29" s="156">
        <v>0.66666666666666663</v>
      </c>
      <c r="I29" s="155" t="s">
        <v>10</v>
      </c>
      <c r="J29" s="157">
        <v>45565</v>
      </c>
      <c r="K29" s="157">
        <v>45625</v>
      </c>
      <c r="L29" s="154">
        <f>IF(ISBLANK(DATA[[#This Row],[DISCHARGE DATE]]), "NO DATE", DATA[[#This Row],[DISCHARGE DATE]]-DATA[[#This Row],[ADMISSION DATE]]+1)</f>
        <v>61</v>
      </c>
      <c r="M29" s="158">
        <v>350</v>
      </c>
      <c r="N29" s="158">
        <v>793</v>
      </c>
      <c r="O29" s="159" t="s">
        <v>166</v>
      </c>
      <c r="P29" s="159" t="s">
        <v>143</v>
      </c>
      <c r="Q29" s="160">
        <f>IF(DATA[[#This Row],[TYPE]]="Normal", 13 * DATA[[#This Row],[STORAGE DAYS]], 20 * DATA[[#This Row],[STORAGE DAYS]])</f>
        <v>793</v>
      </c>
      <c r="R29" s="160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 t="shared" si="0"/>
        <v>398</v>
      </c>
    </row>
    <row r="30" spans="1:20" s="26" customFormat="1" ht="19.8" x14ac:dyDescent="0.3">
      <c r="A30" s="153" t="s">
        <v>167</v>
      </c>
      <c r="B30" s="154" t="s">
        <v>168</v>
      </c>
      <c r="C30" s="154">
        <v>53</v>
      </c>
      <c r="D30" s="155" t="s">
        <v>5</v>
      </c>
      <c r="E30" s="155" t="s">
        <v>169</v>
      </c>
      <c r="F30" s="155" t="s">
        <v>1568</v>
      </c>
      <c r="G30" s="155" t="s">
        <v>22</v>
      </c>
      <c r="H30" s="156">
        <v>0.46944444444444444</v>
      </c>
      <c r="I30" s="155" t="s">
        <v>10</v>
      </c>
      <c r="J30" s="157">
        <v>45566</v>
      </c>
      <c r="K30" s="157">
        <v>45618</v>
      </c>
      <c r="L30" s="154">
        <f>IF(ISBLANK(DATA[[#This Row],[DISCHARGE DATE]]), "NO DATE", DATA[[#This Row],[DISCHARGE DATE]]-DATA[[#This Row],[ADMISSION DATE]]+1)</f>
        <v>53</v>
      </c>
      <c r="M30" s="158">
        <v>350</v>
      </c>
      <c r="N30" s="158">
        <v>1060</v>
      </c>
      <c r="O30" s="159" t="s">
        <v>170</v>
      </c>
      <c r="P30" s="159" t="s">
        <v>119</v>
      </c>
      <c r="Q30" s="160">
        <f>IF(DATA[[#This Row],[TYPE]]="Normal", 13 * DATA[[#This Row],[STORAGE DAYS]], 20 * DATA[[#This Row],[STORAGE DAYS]])</f>
        <v>689</v>
      </c>
      <c r="R30" s="160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 t="shared" si="0"/>
        <v>398</v>
      </c>
    </row>
    <row r="31" spans="1:20" s="26" customFormat="1" ht="19.8" x14ac:dyDescent="0.3">
      <c r="A31" s="153" t="s">
        <v>171</v>
      </c>
      <c r="B31" s="154" t="s">
        <v>172</v>
      </c>
      <c r="C31" s="154">
        <v>62</v>
      </c>
      <c r="D31" s="155" t="s">
        <v>4</v>
      </c>
      <c r="E31" s="155" t="s">
        <v>173</v>
      </c>
      <c r="F31" s="155" t="s">
        <v>1569</v>
      </c>
      <c r="G31" s="155" t="s">
        <v>25</v>
      </c>
      <c r="H31" s="156">
        <v>0.61805555555555558</v>
      </c>
      <c r="I31" s="155" t="s">
        <v>10</v>
      </c>
      <c r="J31" s="157">
        <v>45567</v>
      </c>
      <c r="K31" s="157">
        <v>45723</v>
      </c>
      <c r="L31" s="154">
        <f>IF(ISBLANK(DATA[[#This Row],[DISCHARGE DATE]]), "NO DATE", DATA[[#This Row],[DISCHARGE DATE]]-DATA[[#This Row],[ADMISSION DATE]]+1)</f>
        <v>157</v>
      </c>
      <c r="M31" s="158">
        <v>350</v>
      </c>
      <c r="N31" s="158">
        <v>2132</v>
      </c>
      <c r="O31" s="159" t="s">
        <v>174</v>
      </c>
      <c r="P31" s="159" t="s">
        <v>175</v>
      </c>
      <c r="Q31" s="160">
        <f>IF(DATA[[#This Row],[TYPE]]="Normal", 13 * DATA[[#This Row],[STORAGE DAYS]], 20 * DATA[[#This Row],[STORAGE DAYS]])</f>
        <v>2041</v>
      </c>
      <c r="R31" s="160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 t="shared" si="0"/>
        <v>398</v>
      </c>
    </row>
    <row r="32" spans="1:20" s="26" customFormat="1" ht="19.8" x14ac:dyDescent="0.3">
      <c r="A32" s="153" t="s">
        <v>176</v>
      </c>
      <c r="B32" s="154" t="s">
        <v>177</v>
      </c>
      <c r="C32" s="154">
        <v>65</v>
      </c>
      <c r="D32" s="155" t="s">
        <v>5</v>
      </c>
      <c r="E32" s="155" t="s">
        <v>178</v>
      </c>
      <c r="F32" s="155" t="s">
        <v>1570</v>
      </c>
      <c r="G32" s="155" t="s">
        <v>11</v>
      </c>
      <c r="H32" s="156">
        <v>0.72569444444444442</v>
      </c>
      <c r="I32" s="155" t="s">
        <v>10</v>
      </c>
      <c r="J32" s="157">
        <v>45571</v>
      </c>
      <c r="K32" s="157">
        <v>45611</v>
      </c>
      <c r="L32" s="154">
        <f>IF(ISBLANK(DATA[[#This Row],[DISCHARGE DATE]]), "NO DATE", DATA[[#This Row],[DISCHARGE DATE]]-DATA[[#This Row],[ADMISSION DATE]]+1)</f>
        <v>41</v>
      </c>
      <c r="M32" s="158">
        <v>350</v>
      </c>
      <c r="N32" s="158">
        <v>533</v>
      </c>
      <c r="O32" s="159" t="s">
        <v>179</v>
      </c>
      <c r="P32" s="159" t="s">
        <v>114</v>
      </c>
      <c r="Q32" s="160">
        <f>IF(DATA[[#This Row],[TYPE]]="Normal", 13 * DATA[[#This Row],[STORAGE DAYS]], 20 * DATA[[#This Row],[STORAGE DAYS]])</f>
        <v>533</v>
      </c>
      <c r="R32" s="160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 t="shared" si="0"/>
        <v>398</v>
      </c>
    </row>
    <row r="33" spans="1:20" s="26" customFormat="1" ht="19.8" x14ac:dyDescent="0.3">
      <c r="A33" s="153" t="s">
        <v>180</v>
      </c>
      <c r="B33" s="154" t="s">
        <v>181</v>
      </c>
      <c r="C33" s="154">
        <v>90</v>
      </c>
      <c r="D33" s="155" t="s">
        <v>4</v>
      </c>
      <c r="E33" s="155" t="s">
        <v>182</v>
      </c>
      <c r="F33" s="155" t="s">
        <v>1571</v>
      </c>
      <c r="G33" s="155" t="s">
        <v>27</v>
      </c>
      <c r="H33" s="156">
        <v>0.72916666666666663</v>
      </c>
      <c r="I33" s="155" t="s">
        <v>10</v>
      </c>
      <c r="J33" s="157">
        <v>45572</v>
      </c>
      <c r="K33" s="157">
        <v>45744</v>
      </c>
      <c r="L33" s="154">
        <f>IF(ISBLANK(DATA[[#This Row],[DISCHARGE DATE]]), "NO DATE", DATA[[#This Row],[DISCHARGE DATE]]-DATA[[#This Row],[ADMISSION DATE]]+1)</f>
        <v>173</v>
      </c>
      <c r="M33" s="158">
        <v>350</v>
      </c>
      <c r="N33" s="158">
        <v>2249</v>
      </c>
      <c r="O33" s="159" t="s">
        <v>183</v>
      </c>
      <c r="P33" s="159" t="s">
        <v>184</v>
      </c>
      <c r="Q33" s="160">
        <f>IF(DATA[[#This Row],[TYPE]]="Normal", 13 * DATA[[#This Row],[STORAGE DAYS]], 20 * DATA[[#This Row],[STORAGE DAYS]])</f>
        <v>2249</v>
      </c>
      <c r="R33" s="160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 t="shared" si="0"/>
        <v>398</v>
      </c>
    </row>
    <row r="34" spans="1:20" s="26" customFormat="1" ht="19.8" x14ac:dyDescent="0.3">
      <c r="A34" s="153" t="s">
        <v>185</v>
      </c>
      <c r="B34" s="154" t="s">
        <v>186</v>
      </c>
      <c r="C34" s="154">
        <v>70</v>
      </c>
      <c r="D34" s="155" t="s">
        <v>4</v>
      </c>
      <c r="E34" s="155" t="s">
        <v>187</v>
      </c>
      <c r="F34" s="155" t="s">
        <v>1572</v>
      </c>
      <c r="G34" s="155" t="s">
        <v>27</v>
      </c>
      <c r="H34" s="156">
        <v>0.5625</v>
      </c>
      <c r="I34" s="155" t="s">
        <v>12</v>
      </c>
      <c r="J34" s="157">
        <v>45575</v>
      </c>
      <c r="K34" s="157">
        <v>45772</v>
      </c>
      <c r="L34" s="154">
        <f>IF(ISBLANK(DATA[[#This Row],[DISCHARGE DATE]]), "NO DATE", DATA[[#This Row],[DISCHARGE DATE]]-DATA[[#This Row],[ADMISSION DATE]]+1)</f>
        <v>198</v>
      </c>
      <c r="M34" s="158">
        <v>350</v>
      </c>
      <c r="N34" s="158">
        <v>3960</v>
      </c>
      <c r="O34" s="159" t="s">
        <v>188</v>
      </c>
      <c r="P34" s="159" t="s">
        <v>189</v>
      </c>
      <c r="Q34" s="160">
        <f>IF(DATA[[#This Row],[TYPE]]="Normal", 13 * DATA[[#This Row],[STORAGE DAYS]], 20 * DATA[[#This Row],[STORAGE DAYS]])</f>
        <v>3960</v>
      </c>
      <c r="R34" s="160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 t="shared" si="0"/>
        <v>398</v>
      </c>
    </row>
    <row r="35" spans="1:20" s="26" customFormat="1" ht="19.8" x14ac:dyDescent="0.3">
      <c r="A35" s="153" t="s">
        <v>190</v>
      </c>
      <c r="B35" s="154" t="s">
        <v>191</v>
      </c>
      <c r="C35" s="154">
        <v>23</v>
      </c>
      <c r="D35" s="155" t="s">
        <v>4</v>
      </c>
      <c r="E35" s="155" t="s">
        <v>192</v>
      </c>
      <c r="F35" s="155" t="s">
        <v>1573</v>
      </c>
      <c r="G35" s="155" t="s">
        <v>26</v>
      </c>
      <c r="H35" s="156">
        <v>0.72916666666666663</v>
      </c>
      <c r="I35" s="155" t="s">
        <v>12</v>
      </c>
      <c r="J35" s="157">
        <v>45576</v>
      </c>
      <c r="K35" s="157">
        <v>45743</v>
      </c>
      <c r="L35" s="154">
        <f>IF(ISBLANK(DATA[[#This Row],[DISCHARGE DATE]]), "NO DATE", DATA[[#This Row],[DISCHARGE DATE]]-DATA[[#This Row],[ADMISSION DATE]]+1)</f>
        <v>168</v>
      </c>
      <c r="M35" s="158">
        <v>350</v>
      </c>
      <c r="N35" s="158">
        <v>3360</v>
      </c>
      <c r="O35" s="159" t="s">
        <v>193</v>
      </c>
      <c r="P35" s="159" t="s">
        <v>194</v>
      </c>
      <c r="Q35" s="160">
        <f>IF(DATA[[#This Row],[TYPE]]="Normal", 13 * DATA[[#This Row],[STORAGE DAYS]], 20 * DATA[[#This Row],[STORAGE DAYS]])</f>
        <v>3360</v>
      </c>
      <c r="R35" s="160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 t="shared" si="0"/>
        <v>398</v>
      </c>
    </row>
    <row r="36" spans="1:20" s="26" customFormat="1" ht="19.8" x14ac:dyDescent="0.3">
      <c r="A36" s="153" t="s">
        <v>195</v>
      </c>
      <c r="B36" s="154" t="s">
        <v>196</v>
      </c>
      <c r="C36" s="154">
        <v>60</v>
      </c>
      <c r="D36" s="155" t="s">
        <v>5</v>
      </c>
      <c r="E36" s="155" t="s">
        <v>197</v>
      </c>
      <c r="F36" s="155" t="s">
        <v>1574</v>
      </c>
      <c r="G36" s="155" t="s">
        <v>20</v>
      </c>
      <c r="H36" s="156">
        <v>0.33333333333333331</v>
      </c>
      <c r="I36" s="155" t="s">
        <v>10</v>
      </c>
      <c r="J36" s="157">
        <v>45577</v>
      </c>
      <c r="K36" s="157">
        <v>45597</v>
      </c>
      <c r="L36" s="154">
        <f>IF(ISBLANK(DATA[[#This Row],[DISCHARGE DATE]]), "NO DATE", DATA[[#This Row],[DISCHARGE DATE]]-DATA[[#This Row],[ADMISSION DATE]]+1)</f>
        <v>21</v>
      </c>
      <c r="M36" s="158">
        <v>350</v>
      </c>
      <c r="N36" s="158">
        <v>273</v>
      </c>
      <c r="O36" s="159" t="s">
        <v>198</v>
      </c>
      <c r="P36" s="159" t="s">
        <v>97</v>
      </c>
      <c r="Q36" s="160">
        <f>IF(DATA[[#This Row],[TYPE]]="Normal", 13 * DATA[[#This Row],[STORAGE DAYS]], 20 * DATA[[#This Row],[STORAGE DAYS]])</f>
        <v>273</v>
      </c>
      <c r="R36" s="160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 t="shared" si="0"/>
        <v>398</v>
      </c>
    </row>
    <row r="37" spans="1:20" s="26" customFormat="1" ht="19.8" x14ac:dyDescent="0.3">
      <c r="A37" s="153" t="s">
        <v>199</v>
      </c>
      <c r="B37" s="154" t="s">
        <v>200</v>
      </c>
      <c r="C37" s="154">
        <v>55</v>
      </c>
      <c r="D37" s="155" t="s">
        <v>5</v>
      </c>
      <c r="E37" s="155" t="s">
        <v>201</v>
      </c>
      <c r="F37" s="155" t="s">
        <v>1575</v>
      </c>
      <c r="G37" s="155" t="s">
        <v>26</v>
      </c>
      <c r="H37" s="156">
        <v>0.83333333333333337</v>
      </c>
      <c r="I37" s="155" t="s">
        <v>10</v>
      </c>
      <c r="J37" s="157">
        <v>45576</v>
      </c>
      <c r="K37" s="157">
        <v>45709</v>
      </c>
      <c r="L37" s="154">
        <f>IF(ISBLANK(DATA[[#This Row],[DISCHARGE DATE]]), "NO DATE", DATA[[#This Row],[DISCHARGE DATE]]-DATA[[#This Row],[ADMISSION DATE]]+1)</f>
        <v>134</v>
      </c>
      <c r="M37" s="158">
        <v>350</v>
      </c>
      <c r="N37" s="158">
        <v>1742</v>
      </c>
      <c r="O37" s="159" t="s">
        <v>202</v>
      </c>
      <c r="P37" s="159" t="s">
        <v>188</v>
      </c>
      <c r="Q37" s="160">
        <f>IF(DATA[[#This Row],[TYPE]]="Normal", 13 * DATA[[#This Row],[STORAGE DAYS]], 20 * DATA[[#This Row],[STORAGE DAYS]])</f>
        <v>1742</v>
      </c>
      <c r="R37" s="160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 t="shared" si="0"/>
        <v>398</v>
      </c>
    </row>
    <row r="38" spans="1:20" s="26" customFormat="1" ht="19.8" x14ac:dyDescent="0.3">
      <c r="A38" s="153" t="s">
        <v>203</v>
      </c>
      <c r="B38" s="154" t="s">
        <v>1534</v>
      </c>
      <c r="C38" s="154">
        <v>36</v>
      </c>
      <c r="D38" s="155" t="s">
        <v>5</v>
      </c>
      <c r="E38" s="155" t="s">
        <v>204</v>
      </c>
      <c r="F38" s="155" t="s">
        <v>1576</v>
      </c>
      <c r="G38" s="155" t="s">
        <v>26</v>
      </c>
      <c r="H38" s="156">
        <v>0.75</v>
      </c>
      <c r="I38" s="155" t="s">
        <v>10</v>
      </c>
      <c r="J38" s="157">
        <v>45578</v>
      </c>
      <c r="K38" s="157">
        <v>45744</v>
      </c>
      <c r="L38" s="154">
        <f>IF(ISBLANK(DATA[[#This Row],[DISCHARGE DATE]]), "NO DATE", DATA[[#This Row],[DISCHARGE DATE]]-DATA[[#This Row],[ADMISSION DATE]]+1)</f>
        <v>167</v>
      </c>
      <c r="M38" s="158">
        <v>350</v>
      </c>
      <c r="N38" s="158">
        <v>2171</v>
      </c>
      <c r="O38" s="159" t="s">
        <v>205</v>
      </c>
      <c r="P38" s="159" t="s">
        <v>206</v>
      </c>
      <c r="Q38" s="160">
        <f>IF(DATA[[#This Row],[TYPE]]="Normal", 13 * DATA[[#This Row],[STORAGE DAYS]], 20 * DATA[[#This Row],[STORAGE DAYS]])</f>
        <v>2171</v>
      </c>
      <c r="R38" s="160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 t="shared" si="0"/>
        <v>398</v>
      </c>
    </row>
    <row r="39" spans="1:20" s="26" customFormat="1" ht="19.8" x14ac:dyDescent="0.3">
      <c r="A39" s="153" t="s">
        <v>207</v>
      </c>
      <c r="B39" s="154" t="s">
        <v>208</v>
      </c>
      <c r="C39" s="154">
        <v>80</v>
      </c>
      <c r="D39" s="155" t="s">
        <v>5</v>
      </c>
      <c r="E39" s="155" t="s">
        <v>209</v>
      </c>
      <c r="F39" s="155" t="s">
        <v>1577</v>
      </c>
      <c r="G39" s="155" t="s">
        <v>26</v>
      </c>
      <c r="H39" s="156">
        <v>0.25</v>
      </c>
      <c r="I39" s="155" t="s">
        <v>12</v>
      </c>
      <c r="J39" s="157">
        <v>45583</v>
      </c>
      <c r="K39" s="157">
        <v>45730</v>
      </c>
      <c r="L39" s="154">
        <f>IF(ISBLANK(DATA[[#This Row],[DISCHARGE DATE]]), "NO DATE", DATA[[#This Row],[DISCHARGE DATE]]-DATA[[#This Row],[ADMISSION DATE]]+1)</f>
        <v>148</v>
      </c>
      <c r="M39" s="158">
        <v>350</v>
      </c>
      <c r="N39" s="158">
        <v>2960</v>
      </c>
      <c r="O39" s="159" t="s">
        <v>175</v>
      </c>
      <c r="P39" s="159" t="s">
        <v>210</v>
      </c>
      <c r="Q39" s="160">
        <f>IF(DATA[[#This Row],[TYPE]]="Normal", 13 * DATA[[#This Row],[STORAGE DAYS]], 20 * DATA[[#This Row],[STORAGE DAYS]])</f>
        <v>2960</v>
      </c>
      <c r="R39" s="160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 t="shared" si="0"/>
        <v>398</v>
      </c>
    </row>
    <row r="40" spans="1:20" s="26" customFormat="1" ht="19.8" x14ac:dyDescent="0.3">
      <c r="A40" s="153" t="s">
        <v>211</v>
      </c>
      <c r="B40" s="154" t="s">
        <v>212</v>
      </c>
      <c r="C40" s="154">
        <v>74</v>
      </c>
      <c r="D40" s="155" t="s">
        <v>4</v>
      </c>
      <c r="E40" s="155" t="s">
        <v>213</v>
      </c>
      <c r="F40" s="155" t="s">
        <v>1578</v>
      </c>
      <c r="G40" s="155" t="s">
        <v>25</v>
      </c>
      <c r="H40" s="156">
        <v>0.875</v>
      </c>
      <c r="I40" s="155" t="s">
        <v>10</v>
      </c>
      <c r="J40" s="157">
        <v>45583</v>
      </c>
      <c r="K40" s="157">
        <v>45744</v>
      </c>
      <c r="L40" s="154">
        <f>IF(ISBLANK(DATA[[#This Row],[DISCHARGE DATE]]), "NO DATE", DATA[[#This Row],[DISCHARGE DATE]]-DATA[[#This Row],[ADMISSION DATE]]+1)</f>
        <v>162</v>
      </c>
      <c r="M40" s="158">
        <v>350</v>
      </c>
      <c r="N40" s="158">
        <v>2106</v>
      </c>
      <c r="O40" s="159" t="s">
        <v>88</v>
      </c>
      <c r="P40" s="159" t="s">
        <v>214</v>
      </c>
      <c r="Q40" s="160">
        <f>IF(DATA[[#This Row],[TYPE]]="Normal", 13 * DATA[[#This Row],[STORAGE DAYS]], 20 * DATA[[#This Row],[STORAGE DAYS]])</f>
        <v>2106</v>
      </c>
      <c r="R40" s="160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 t="shared" si="0"/>
        <v>398</v>
      </c>
    </row>
    <row r="41" spans="1:20" s="26" customFormat="1" ht="19.8" x14ac:dyDescent="0.3">
      <c r="A41" s="153" t="s">
        <v>215</v>
      </c>
      <c r="B41" s="154" t="s">
        <v>216</v>
      </c>
      <c r="C41" s="154">
        <v>62</v>
      </c>
      <c r="D41" s="155" t="s">
        <v>5</v>
      </c>
      <c r="E41" s="155" t="s">
        <v>217</v>
      </c>
      <c r="F41" s="155" t="s">
        <v>1558</v>
      </c>
      <c r="G41" s="155" t="s">
        <v>27</v>
      </c>
      <c r="H41" s="156">
        <v>0.66666666666666663</v>
      </c>
      <c r="I41" s="155" t="s">
        <v>10</v>
      </c>
      <c r="J41" s="157">
        <v>45586</v>
      </c>
      <c r="K41" s="157">
        <v>45807</v>
      </c>
      <c r="L41" s="154">
        <f>IF(ISBLANK(DATA[[#This Row],[DISCHARGE DATE]]), "NO DATE", DATA[[#This Row],[DISCHARGE DATE]]-DATA[[#This Row],[ADMISSION DATE]]+1)</f>
        <v>222</v>
      </c>
      <c r="M41" s="158">
        <v>350</v>
      </c>
      <c r="N41" s="158">
        <v>2886</v>
      </c>
      <c r="O41" s="159" t="s">
        <v>218</v>
      </c>
      <c r="P41" s="159" t="s">
        <v>219</v>
      </c>
      <c r="Q41" s="160">
        <f>IF(DATA[[#This Row],[TYPE]]="Normal", 13 * DATA[[#This Row],[STORAGE DAYS]], 20 * DATA[[#This Row],[STORAGE DAYS]])</f>
        <v>2886</v>
      </c>
      <c r="R41" s="160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 t="shared" si="0"/>
        <v>398</v>
      </c>
    </row>
    <row r="42" spans="1:20" s="26" customFormat="1" ht="19.8" x14ac:dyDescent="0.3">
      <c r="A42" s="153" t="s">
        <v>220</v>
      </c>
      <c r="B42" s="154" t="s">
        <v>221</v>
      </c>
      <c r="C42" s="154">
        <v>80</v>
      </c>
      <c r="D42" s="155" t="s">
        <v>5</v>
      </c>
      <c r="E42" s="155" t="s">
        <v>222</v>
      </c>
      <c r="F42" s="155" t="s">
        <v>1579</v>
      </c>
      <c r="G42" s="155" t="s">
        <v>25</v>
      </c>
      <c r="H42" s="156">
        <v>0.61805555555555558</v>
      </c>
      <c r="I42" s="155" t="s">
        <v>10</v>
      </c>
      <c r="J42" s="157">
        <v>45587</v>
      </c>
      <c r="K42" s="157">
        <v>45744</v>
      </c>
      <c r="L42" s="154">
        <f>IF(ISBLANK(DATA[[#This Row],[DISCHARGE DATE]]), "NO DATE", DATA[[#This Row],[DISCHARGE DATE]]-DATA[[#This Row],[ADMISSION DATE]]+1)</f>
        <v>158</v>
      </c>
      <c r="M42" s="158">
        <v>350</v>
      </c>
      <c r="N42" s="158">
        <v>2054</v>
      </c>
      <c r="O42" s="159" t="s">
        <v>223</v>
      </c>
      <c r="P42" s="159" t="s">
        <v>224</v>
      </c>
      <c r="Q42" s="160">
        <f>IF(DATA[[#This Row],[TYPE]]="Normal", 13 * DATA[[#This Row],[STORAGE DAYS]], 20 * DATA[[#This Row],[STORAGE DAYS]])</f>
        <v>2054</v>
      </c>
      <c r="R42" s="160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 t="shared" si="0"/>
        <v>398</v>
      </c>
    </row>
    <row r="43" spans="1:20" s="26" customFormat="1" ht="19.8" x14ac:dyDescent="0.3">
      <c r="A43" s="153" t="s">
        <v>225</v>
      </c>
      <c r="B43" s="154" t="s">
        <v>226</v>
      </c>
      <c r="C43" s="154">
        <v>71</v>
      </c>
      <c r="D43" s="155" t="s">
        <v>5</v>
      </c>
      <c r="E43" s="155" t="s">
        <v>227</v>
      </c>
      <c r="F43" s="155" t="s">
        <v>955</v>
      </c>
      <c r="G43" s="155" t="s">
        <v>26</v>
      </c>
      <c r="H43" s="156">
        <v>0.75</v>
      </c>
      <c r="I43" s="155" t="s">
        <v>10</v>
      </c>
      <c r="J43" s="157">
        <v>45587</v>
      </c>
      <c r="K43" s="157">
        <v>45709</v>
      </c>
      <c r="L43" s="154">
        <f>IF(ISBLANK(DATA[[#This Row],[DISCHARGE DATE]]), "NO DATE", DATA[[#This Row],[DISCHARGE DATE]]-DATA[[#This Row],[ADMISSION DATE]]+1)</f>
        <v>123</v>
      </c>
      <c r="M43" s="158">
        <v>350</v>
      </c>
      <c r="N43" s="158">
        <v>1599</v>
      </c>
      <c r="O43" s="159" t="s">
        <v>210</v>
      </c>
      <c r="P43" s="159" t="s">
        <v>179</v>
      </c>
      <c r="Q43" s="160">
        <f>IF(DATA[[#This Row],[TYPE]]="Normal", 13 * DATA[[#This Row],[STORAGE DAYS]], 20 * DATA[[#This Row],[STORAGE DAYS]])</f>
        <v>1599</v>
      </c>
      <c r="R43" s="160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 t="shared" si="0"/>
        <v>398</v>
      </c>
    </row>
    <row r="44" spans="1:20" s="26" customFormat="1" ht="19.8" x14ac:dyDescent="0.3">
      <c r="A44" s="153" t="s">
        <v>228</v>
      </c>
      <c r="B44" s="154" t="s">
        <v>229</v>
      </c>
      <c r="C44" s="154">
        <v>55</v>
      </c>
      <c r="D44" s="155" t="s">
        <v>5</v>
      </c>
      <c r="E44" s="155" t="s">
        <v>230</v>
      </c>
      <c r="F44" s="155" t="s">
        <v>1580</v>
      </c>
      <c r="G44" s="155" t="s">
        <v>26</v>
      </c>
      <c r="H44" s="156">
        <v>0.69444444444444442</v>
      </c>
      <c r="I44" s="155" t="s">
        <v>10</v>
      </c>
      <c r="J44" s="157">
        <v>45588</v>
      </c>
      <c r="K44" s="157">
        <v>45807</v>
      </c>
      <c r="L44" s="154">
        <f>IF(ISBLANK(DATA[[#This Row],[DISCHARGE DATE]]), "NO DATE", DATA[[#This Row],[DISCHARGE DATE]]-DATA[[#This Row],[ADMISSION DATE]]+1)</f>
        <v>220</v>
      </c>
      <c r="M44" s="158">
        <v>350</v>
      </c>
      <c r="N44" s="158">
        <v>2860</v>
      </c>
      <c r="O44" s="159" t="s">
        <v>206</v>
      </c>
      <c r="P44" s="159" t="s">
        <v>231</v>
      </c>
      <c r="Q44" s="160">
        <f>IF(DATA[[#This Row],[TYPE]]="Normal", 13 * DATA[[#This Row],[STORAGE DAYS]], 20 * DATA[[#This Row],[STORAGE DAYS]])</f>
        <v>2860</v>
      </c>
      <c r="R44" s="160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 t="shared" si="0"/>
        <v>398</v>
      </c>
    </row>
    <row r="45" spans="1:20" s="26" customFormat="1" ht="19.8" x14ac:dyDescent="0.3">
      <c r="A45" s="153" t="s">
        <v>232</v>
      </c>
      <c r="B45" s="154" t="s">
        <v>233</v>
      </c>
      <c r="C45" s="154">
        <v>75</v>
      </c>
      <c r="D45" s="155" t="s">
        <v>5</v>
      </c>
      <c r="E45" s="155" t="s">
        <v>234</v>
      </c>
      <c r="F45" s="155" t="s">
        <v>1581</v>
      </c>
      <c r="G45" s="155" t="s">
        <v>27</v>
      </c>
      <c r="H45" s="156">
        <v>0.44097222222222221</v>
      </c>
      <c r="I45" s="155" t="s">
        <v>10</v>
      </c>
      <c r="J45" s="157">
        <v>45594</v>
      </c>
      <c r="K45" s="157">
        <v>45772</v>
      </c>
      <c r="L45" s="154">
        <f>IF(ISBLANK(DATA[[#This Row],[DISCHARGE DATE]]), "NO DATE", DATA[[#This Row],[DISCHARGE DATE]]-DATA[[#This Row],[ADMISSION DATE]]+1)</f>
        <v>179</v>
      </c>
      <c r="M45" s="158">
        <v>350</v>
      </c>
      <c r="N45" s="158">
        <v>2327</v>
      </c>
      <c r="O45" s="159" t="s">
        <v>235</v>
      </c>
      <c r="P45" s="159" t="s">
        <v>236</v>
      </c>
      <c r="Q45" s="160">
        <f>IF(DATA[[#This Row],[TYPE]]="Normal", 13 * DATA[[#This Row],[STORAGE DAYS]], 20 * DATA[[#This Row],[STORAGE DAYS]])</f>
        <v>2327</v>
      </c>
      <c r="R45" s="160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 t="shared" si="0"/>
        <v>398</v>
      </c>
    </row>
    <row r="46" spans="1:20" s="26" customFormat="1" ht="19.8" x14ac:dyDescent="0.3">
      <c r="A46" s="153" t="s">
        <v>237</v>
      </c>
      <c r="B46" s="154" t="s">
        <v>238</v>
      </c>
      <c r="C46" s="154">
        <v>60</v>
      </c>
      <c r="D46" s="155" t="s">
        <v>4</v>
      </c>
      <c r="E46" s="155" t="s">
        <v>239</v>
      </c>
      <c r="F46" s="155" t="s">
        <v>1582</v>
      </c>
      <c r="G46" s="155" t="s">
        <v>17</v>
      </c>
      <c r="H46" s="156">
        <v>0.5</v>
      </c>
      <c r="I46" s="155" t="s">
        <v>12</v>
      </c>
      <c r="J46" s="157">
        <v>45597</v>
      </c>
      <c r="K46" s="157">
        <v>45779</v>
      </c>
      <c r="L46" s="154">
        <f>IF(ISBLANK(DATA[[#This Row],[DISCHARGE DATE]]), "NO DATE", DATA[[#This Row],[DISCHARGE DATE]]-DATA[[#This Row],[ADMISSION DATE]]+1)</f>
        <v>183</v>
      </c>
      <c r="M46" s="158">
        <v>350</v>
      </c>
      <c r="N46" s="158">
        <v>2860</v>
      </c>
      <c r="O46" s="159" t="s">
        <v>240</v>
      </c>
      <c r="P46" s="159" t="s">
        <v>241</v>
      </c>
      <c r="Q46" s="160">
        <f>IF(DATA[[#This Row],[TYPE]]="Normal", 13 * DATA[[#This Row],[STORAGE DAYS]], 20 * DATA[[#This Row],[STORAGE DAYS]])</f>
        <v>3660</v>
      </c>
      <c r="R46" s="160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 t="shared" si="0"/>
        <v>398</v>
      </c>
    </row>
    <row r="47" spans="1:20" s="26" customFormat="1" ht="19.8" x14ac:dyDescent="0.3">
      <c r="A47" s="153" t="s">
        <v>242</v>
      </c>
      <c r="B47" s="154" t="s">
        <v>243</v>
      </c>
      <c r="C47" s="154">
        <v>85</v>
      </c>
      <c r="D47" s="155" t="s">
        <v>5</v>
      </c>
      <c r="E47" s="155" t="s">
        <v>244</v>
      </c>
      <c r="F47" s="155" t="s">
        <v>1583</v>
      </c>
      <c r="G47" s="155" t="s">
        <v>26</v>
      </c>
      <c r="H47" s="156">
        <v>0.20833333333333334</v>
      </c>
      <c r="I47" s="155" t="s">
        <v>12</v>
      </c>
      <c r="J47" s="157">
        <v>45602</v>
      </c>
      <c r="K47" s="157">
        <v>45772</v>
      </c>
      <c r="L47" s="154">
        <f>IF(ISBLANK(DATA[[#This Row],[DISCHARGE DATE]]), "NO DATE", DATA[[#This Row],[DISCHARGE DATE]]-DATA[[#This Row],[ADMISSION DATE]]+1)</f>
        <v>171</v>
      </c>
      <c r="M47" s="158">
        <v>350</v>
      </c>
      <c r="N47" s="158">
        <v>3420</v>
      </c>
      <c r="O47" s="159" t="s">
        <v>245</v>
      </c>
      <c r="P47" s="159" t="s">
        <v>246</v>
      </c>
      <c r="Q47" s="160">
        <f>IF(DATA[[#This Row],[TYPE]]="Normal", 13 * DATA[[#This Row],[STORAGE DAYS]], 20 * DATA[[#This Row],[STORAGE DAYS]])</f>
        <v>3420</v>
      </c>
      <c r="R47" s="160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 t="shared" si="0"/>
        <v>398</v>
      </c>
    </row>
    <row r="48" spans="1:20" s="26" customFormat="1" ht="19.8" x14ac:dyDescent="0.3">
      <c r="A48" s="153" t="s">
        <v>247</v>
      </c>
      <c r="B48" s="154" t="s">
        <v>248</v>
      </c>
      <c r="C48" s="154">
        <v>56</v>
      </c>
      <c r="D48" s="155" t="s">
        <v>4</v>
      </c>
      <c r="E48" s="155" t="s">
        <v>249</v>
      </c>
      <c r="F48" s="155" t="s">
        <v>1584</v>
      </c>
      <c r="G48" s="155" t="s">
        <v>25</v>
      </c>
      <c r="H48" s="156">
        <v>0.22916666666666666</v>
      </c>
      <c r="I48" s="155" t="s">
        <v>10</v>
      </c>
      <c r="J48" s="157">
        <v>45604</v>
      </c>
      <c r="K48" s="157">
        <v>45688</v>
      </c>
      <c r="L48" s="154">
        <f>IF(ISBLANK(DATA[[#This Row],[DISCHARGE DATE]]), "NO DATE", DATA[[#This Row],[DISCHARGE DATE]]-DATA[[#This Row],[ADMISSION DATE]]+1)</f>
        <v>85</v>
      </c>
      <c r="M48" s="158">
        <v>350</v>
      </c>
      <c r="N48" s="158">
        <v>1105</v>
      </c>
      <c r="O48" s="159" t="s">
        <v>250</v>
      </c>
      <c r="P48" s="159" t="s">
        <v>162</v>
      </c>
      <c r="Q48" s="160">
        <f>IF(DATA[[#This Row],[TYPE]]="Normal", 13 * DATA[[#This Row],[STORAGE DAYS]], 20 * DATA[[#This Row],[STORAGE DAYS]])</f>
        <v>1105</v>
      </c>
      <c r="R48" s="160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 t="shared" si="0"/>
        <v>398</v>
      </c>
    </row>
    <row r="49" spans="1:20" s="26" customFormat="1" ht="19.8" x14ac:dyDescent="0.3">
      <c r="A49" s="153" t="s">
        <v>251</v>
      </c>
      <c r="B49" s="154" t="s">
        <v>252</v>
      </c>
      <c r="C49" s="154">
        <v>79</v>
      </c>
      <c r="D49" s="155" t="s">
        <v>4</v>
      </c>
      <c r="E49" s="155" t="s">
        <v>253</v>
      </c>
      <c r="F49" s="155" t="s">
        <v>1585</v>
      </c>
      <c r="G49" s="155" t="s">
        <v>24</v>
      </c>
      <c r="H49" s="156">
        <v>0.54166666666666663</v>
      </c>
      <c r="I49" s="155" t="s">
        <v>10</v>
      </c>
      <c r="J49" s="157">
        <v>45604</v>
      </c>
      <c r="K49" s="157">
        <v>45723</v>
      </c>
      <c r="L49" s="154">
        <f>IF(ISBLANK(DATA[[#This Row],[DISCHARGE DATE]]), "NO DATE", DATA[[#This Row],[DISCHARGE DATE]]-DATA[[#This Row],[ADMISSION DATE]]+1)</f>
        <v>120</v>
      </c>
      <c r="M49" s="158">
        <v>350</v>
      </c>
      <c r="N49" s="158">
        <v>1469</v>
      </c>
      <c r="O49" s="159" t="s">
        <v>254</v>
      </c>
      <c r="P49" s="159" t="s">
        <v>174</v>
      </c>
      <c r="Q49" s="160">
        <f>IF(DATA[[#This Row],[TYPE]]="Normal", 13 * DATA[[#This Row],[STORAGE DAYS]], 20 * DATA[[#This Row],[STORAGE DAYS]])</f>
        <v>1560</v>
      </c>
      <c r="R49" s="160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 t="shared" si="0"/>
        <v>398</v>
      </c>
    </row>
    <row r="50" spans="1:20" s="26" customFormat="1" ht="19.8" x14ac:dyDescent="0.3">
      <c r="A50" s="153" t="s">
        <v>255</v>
      </c>
      <c r="B50" s="154" t="s">
        <v>256</v>
      </c>
      <c r="C50" s="154">
        <v>73</v>
      </c>
      <c r="D50" s="155" t="s">
        <v>5</v>
      </c>
      <c r="E50" s="155" t="s">
        <v>257</v>
      </c>
      <c r="F50" s="155" t="s">
        <v>1586</v>
      </c>
      <c r="G50" s="155" t="s">
        <v>27</v>
      </c>
      <c r="H50" s="156">
        <v>0.5</v>
      </c>
      <c r="I50" s="155" t="s">
        <v>10</v>
      </c>
      <c r="J50" s="157">
        <v>45612</v>
      </c>
      <c r="K50" s="157">
        <v>45744</v>
      </c>
      <c r="L50" s="154">
        <f>IF(ISBLANK(DATA[[#This Row],[DISCHARGE DATE]]), "NO DATE", DATA[[#This Row],[DISCHARGE DATE]]-DATA[[#This Row],[ADMISSION DATE]]+1)</f>
        <v>133</v>
      </c>
      <c r="M50" s="158">
        <v>350</v>
      </c>
      <c r="N50" s="158">
        <v>1729</v>
      </c>
      <c r="O50" s="159" t="s">
        <v>258</v>
      </c>
      <c r="P50" s="159" t="s">
        <v>259</v>
      </c>
      <c r="Q50" s="160">
        <f>IF(DATA[[#This Row],[TYPE]]="Normal", 13 * DATA[[#This Row],[STORAGE DAYS]], 20 * DATA[[#This Row],[STORAGE DAYS]])</f>
        <v>1729</v>
      </c>
      <c r="R50" s="160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 t="shared" si="0"/>
        <v>398</v>
      </c>
    </row>
    <row r="51" spans="1:20" s="26" customFormat="1" ht="19.8" x14ac:dyDescent="0.3">
      <c r="A51" s="153" t="s">
        <v>260</v>
      </c>
      <c r="B51" s="154" t="s">
        <v>261</v>
      </c>
      <c r="C51" s="154">
        <v>82</v>
      </c>
      <c r="D51" s="155" t="s">
        <v>5</v>
      </c>
      <c r="E51" s="155" t="s">
        <v>262</v>
      </c>
      <c r="F51" s="155" t="s">
        <v>1587</v>
      </c>
      <c r="G51" s="155" t="s">
        <v>25</v>
      </c>
      <c r="H51" s="156">
        <v>0.72916666666666663</v>
      </c>
      <c r="I51" s="155" t="s">
        <v>12</v>
      </c>
      <c r="J51" s="157">
        <v>45612</v>
      </c>
      <c r="K51" s="157">
        <v>45688</v>
      </c>
      <c r="L51" s="154">
        <f>IF(ISBLANK(DATA[[#This Row],[DISCHARGE DATE]]), "NO DATE", DATA[[#This Row],[DISCHARGE DATE]]-DATA[[#This Row],[ADMISSION DATE]]+1)</f>
        <v>77</v>
      </c>
      <c r="M51" s="158">
        <v>350</v>
      </c>
      <c r="N51" s="158">
        <v>1540</v>
      </c>
      <c r="O51" s="159" t="s">
        <v>263</v>
      </c>
      <c r="P51" s="159" t="s">
        <v>166</v>
      </c>
      <c r="Q51" s="160">
        <f>IF(DATA[[#This Row],[TYPE]]="Normal", 13 * DATA[[#This Row],[STORAGE DAYS]], 20 * DATA[[#This Row],[STORAGE DAYS]])</f>
        <v>1540</v>
      </c>
      <c r="R51" s="160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 t="shared" si="0"/>
        <v>398</v>
      </c>
    </row>
    <row r="52" spans="1:20" s="26" customFormat="1" ht="19.8" x14ac:dyDescent="0.3">
      <c r="A52" s="153" t="s">
        <v>264</v>
      </c>
      <c r="B52" s="154" t="s">
        <v>265</v>
      </c>
      <c r="C52" s="154">
        <v>40</v>
      </c>
      <c r="D52" s="155" t="s">
        <v>4</v>
      </c>
      <c r="E52" s="155" t="s">
        <v>266</v>
      </c>
      <c r="F52" s="155" t="s">
        <v>1588</v>
      </c>
      <c r="G52" s="155" t="s">
        <v>22</v>
      </c>
      <c r="H52" s="156">
        <v>0.5</v>
      </c>
      <c r="I52" s="155" t="s">
        <v>10</v>
      </c>
      <c r="J52" s="157">
        <v>45614</v>
      </c>
      <c r="K52" s="157">
        <v>45709</v>
      </c>
      <c r="L52" s="154">
        <f>IF(ISBLANK(DATA[[#This Row],[DISCHARGE DATE]]), "NO DATE", DATA[[#This Row],[DISCHARGE DATE]]-DATA[[#This Row],[ADMISSION DATE]]+1)</f>
        <v>96</v>
      </c>
      <c r="M52" s="158">
        <v>350</v>
      </c>
      <c r="N52" s="158">
        <v>1920</v>
      </c>
      <c r="O52" s="159" t="s">
        <v>267</v>
      </c>
      <c r="P52" s="159" t="s">
        <v>193</v>
      </c>
      <c r="Q52" s="160">
        <f>IF(DATA[[#This Row],[TYPE]]="Normal", 13 * DATA[[#This Row],[STORAGE DAYS]], 20 * DATA[[#This Row],[STORAGE DAYS]])</f>
        <v>1248</v>
      </c>
      <c r="R52" s="160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 t="shared" si="0"/>
        <v>398</v>
      </c>
    </row>
    <row r="53" spans="1:20" s="26" customFormat="1" ht="19.8" x14ac:dyDescent="0.3">
      <c r="A53" s="153" t="s">
        <v>268</v>
      </c>
      <c r="B53" s="154" t="s">
        <v>269</v>
      </c>
      <c r="C53" s="154">
        <v>70</v>
      </c>
      <c r="D53" s="155" t="s">
        <v>4</v>
      </c>
      <c r="E53" s="155" t="s">
        <v>270</v>
      </c>
      <c r="F53" s="155" t="s">
        <v>1589</v>
      </c>
      <c r="G53" s="155" t="s">
        <v>27</v>
      </c>
      <c r="H53" s="156">
        <v>0.25</v>
      </c>
      <c r="I53" s="155" t="s">
        <v>12</v>
      </c>
      <c r="J53" s="157">
        <v>45618</v>
      </c>
      <c r="K53" s="157">
        <v>45807</v>
      </c>
      <c r="L53" s="154">
        <f>IF(ISBLANK(DATA[[#This Row],[DISCHARGE DATE]]), "NO DATE", DATA[[#This Row],[DISCHARGE DATE]]-DATA[[#This Row],[ADMISSION DATE]]+1)</f>
        <v>190</v>
      </c>
      <c r="M53" s="158">
        <v>350</v>
      </c>
      <c r="N53" s="158">
        <v>3800</v>
      </c>
      <c r="O53" s="159" t="s">
        <v>271</v>
      </c>
      <c r="P53" s="159" t="s">
        <v>272</v>
      </c>
      <c r="Q53" s="160">
        <f>IF(DATA[[#This Row],[TYPE]]="Normal", 13 * DATA[[#This Row],[STORAGE DAYS]], 20 * DATA[[#This Row],[STORAGE DAYS]])</f>
        <v>3800</v>
      </c>
      <c r="R53" s="160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 t="shared" si="0"/>
        <v>398</v>
      </c>
    </row>
    <row r="54" spans="1:20" s="26" customFormat="1" ht="19.8" x14ac:dyDescent="0.3">
      <c r="A54" s="153" t="s">
        <v>273</v>
      </c>
      <c r="B54" s="154" t="s">
        <v>274</v>
      </c>
      <c r="C54" s="154">
        <v>42</v>
      </c>
      <c r="D54" s="155" t="s">
        <v>4</v>
      </c>
      <c r="E54" s="155" t="s">
        <v>275</v>
      </c>
      <c r="F54" s="155" t="s">
        <v>1590</v>
      </c>
      <c r="G54" s="155" t="s">
        <v>27</v>
      </c>
      <c r="H54" s="156">
        <v>0.25</v>
      </c>
      <c r="I54" s="155" t="s">
        <v>10</v>
      </c>
      <c r="J54" s="157">
        <v>45621</v>
      </c>
      <c r="K54" s="157">
        <v>45709</v>
      </c>
      <c r="L54" s="154">
        <f>IF(ISBLANK(DATA[[#This Row],[DISCHARGE DATE]]), "NO DATE", DATA[[#This Row],[DISCHARGE DATE]]-DATA[[#This Row],[ADMISSION DATE]]+1)</f>
        <v>89</v>
      </c>
      <c r="M54" s="158">
        <v>350</v>
      </c>
      <c r="N54" s="158">
        <v>1157</v>
      </c>
      <c r="O54" s="159" t="s">
        <v>276</v>
      </c>
      <c r="P54" s="159" t="s">
        <v>202</v>
      </c>
      <c r="Q54" s="160">
        <f>IF(DATA[[#This Row],[TYPE]]="Normal", 13 * DATA[[#This Row],[STORAGE DAYS]], 20 * DATA[[#This Row],[STORAGE DAYS]])</f>
        <v>1157</v>
      </c>
      <c r="R54" s="160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 t="shared" si="0"/>
        <v>398</v>
      </c>
    </row>
    <row r="55" spans="1:20" s="26" customFormat="1" ht="19.8" x14ac:dyDescent="0.3">
      <c r="A55" s="153" t="s">
        <v>277</v>
      </c>
      <c r="B55" s="154" t="s">
        <v>278</v>
      </c>
      <c r="C55" s="154">
        <v>56</v>
      </c>
      <c r="D55" s="155" t="s">
        <v>5</v>
      </c>
      <c r="E55" s="155" t="s">
        <v>279</v>
      </c>
      <c r="F55" s="155" t="s">
        <v>1589</v>
      </c>
      <c r="G55" s="155" t="s">
        <v>27</v>
      </c>
      <c r="H55" s="156">
        <v>0.77083333333333337</v>
      </c>
      <c r="I55" s="155" t="s">
        <v>12</v>
      </c>
      <c r="J55" s="157">
        <v>45619</v>
      </c>
      <c r="K55" s="157">
        <v>45744</v>
      </c>
      <c r="L55" s="154">
        <f>IF(ISBLANK(DATA[[#This Row],[DISCHARGE DATE]]), "NO DATE", DATA[[#This Row],[DISCHARGE DATE]]-DATA[[#This Row],[ADMISSION DATE]]+1)</f>
        <v>126</v>
      </c>
      <c r="M55" s="158">
        <v>350</v>
      </c>
      <c r="N55" s="158">
        <v>2520</v>
      </c>
      <c r="O55" s="159" t="s">
        <v>194</v>
      </c>
      <c r="P55" s="159" t="s">
        <v>280</v>
      </c>
      <c r="Q55" s="160">
        <f>IF(DATA[[#This Row],[TYPE]]="Normal", 13 * DATA[[#This Row],[STORAGE DAYS]], 20 * DATA[[#This Row],[STORAGE DAYS]])</f>
        <v>2520</v>
      </c>
      <c r="R55" s="160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 t="shared" si="0"/>
        <v>398</v>
      </c>
    </row>
    <row r="56" spans="1:20" s="26" customFormat="1" ht="19.8" x14ac:dyDescent="0.3">
      <c r="A56" s="153" t="s">
        <v>281</v>
      </c>
      <c r="B56" s="154" t="s">
        <v>282</v>
      </c>
      <c r="C56" s="154">
        <v>87</v>
      </c>
      <c r="D56" s="155" t="s">
        <v>4</v>
      </c>
      <c r="E56" s="155" t="s">
        <v>283</v>
      </c>
      <c r="F56" s="155" t="s">
        <v>1591</v>
      </c>
      <c r="G56" s="155" t="s">
        <v>27</v>
      </c>
      <c r="H56" s="156">
        <v>0.52222222222222225</v>
      </c>
      <c r="I56" s="155" t="s">
        <v>10</v>
      </c>
      <c r="J56" s="157">
        <v>45624</v>
      </c>
      <c r="K56" s="157">
        <v>45744</v>
      </c>
      <c r="L56" s="154">
        <f>IF(ISBLANK(DATA[[#This Row],[DISCHARGE DATE]]), "NO DATE", DATA[[#This Row],[DISCHARGE DATE]]-DATA[[#This Row],[ADMISSION DATE]]+1)</f>
        <v>121</v>
      </c>
      <c r="M56" s="158">
        <v>350</v>
      </c>
      <c r="N56" s="158">
        <v>1573</v>
      </c>
      <c r="O56" s="159" t="s">
        <v>224</v>
      </c>
      <c r="P56" s="159" t="s">
        <v>254</v>
      </c>
      <c r="Q56" s="160">
        <f>IF(DATA[[#This Row],[TYPE]]="Normal", 13 * DATA[[#This Row],[STORAGE DAYS]], 20 * DATA[[#This Row],[STORAGE DAYS]])</f>
        <v>1573</v>
      </c>
      <c r="R56" s="160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 t="shared" si="0"/>
        <v>398</v>
      </c>
    </row>
    <row r="57" spans="1:20" s="26" customFormat="1" ht="19.8" x14ac:dyDescent="0.3">
      <c r="A57" s="153" t="s">
        <v>284</v>
      </c>
      <c r="B57" s="154" t="s">
        <v>285</v>
      </c>
      <c r="C57" s="154">
        <v>80</v>
      </c>
      <c r="D57" s="155" t="s">
        <v>4</v>
      </c>
      <c r="E57" s="155" t="s">
        <v>286</v>
      </c>
      <c r="F57" s="155" t="s">
        <v>1592</v>
      </c>
      <c r="G57" s="155" t="s">
        <v>27</v>
      </c>
      <c r="H57" s="156">
        <v>0.52916666666666667</v>
      </c>
      <c r="I57" s="155" t="s">
        <v>12</v>
      </c>
      <c r="J57" s="157">
        <v>45625</v>
      </c>
      <c r="K57" s="157">
        <v>45723</v>
      </c>
      <c r="L57" s="154">
        <f>IF(ISBLANK(DATA[[#This Row],[DISCHARGE DATE]]), "NO DATE", DATA[[#This Row],[DISCHARGE DATE]]-DATA[[#This Row],[ADMISSION DATE]]+1)</f>
        <v>99</v>
      </c>
      <c r="M57" s="158">
        <v>350</v>
      </c>
      <c r="N57" s="158">
        <v>1980</v>
      </c>
      <c r="O57" s="159" t="s">
        <v>287</v>
      </c>
      <c r="P57" s="159" t="s">
        <v>218</v>
      </c>
      <c r="Q57" s="160">
        <f>IF(DATA[[#This Row],[TYPE]]="Normal", 13 * DATA[[#This Row],[STORAGE DAYS]], 20 * DATA[[#This Row],[STORAGE DAYS]])</f>
        <v>1980</v>
      </c>
      <c r="R57" s="160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 t="shared" si="0"/>
        <v>398</v>
      </c>
    </row>
    <row r="58" spans="1:20" s="26" customFormat="1" ht="19.8" x14ac:dyDescent="0.3">
      <c r="A58" s="153" t="s">
        <v>288</v>
      </c>
      <c r="B58" s="154" t="s">
        <v>289</v>
      </c>
      <c r="C58" s="154">
        <v>62</v>
      </c>
      <c r="D58" s="155" t="s">
        <v>5</v>
      </c>
      <c r="E58" s="155" t="s">
        <v>290</v>
      </c>
      <c r="F58" s="155" t="s">
        <v>1593</v>
      </c>
      <c r="G58" s="155" t="s">
        <v>25</v>
      </c>
      <c r="H58" s="156">
        <v>0.83333333333333337</v>
      </c>
      <c r="I58" s="155" t="s">
        <v>10</v>
      </c>
      <c r="J58" s="157">
        <v>45627</v>
      </c>
      <c r="K58" s="157">
        <v>45723</v>
      </c>
      <c r="L58" s="154">
        <f>IF(ISBLANK(DATA[[#This Row],[DISCHARGE DATE]]), "NO DATE", DATA[[#This Row],[DISCHARGE DATE]]-DATA[[#This Row],[ADMISSION DATE]]+1)</f>
        <v>97</v>
      </c>
      <c r="M58" s="158">
        <v>350</v>
      </c>
      <c r="N58" s="158">
        <v>1261</v>
      </c>
      <c r="O58" s="159" t="s">
        <v>291</v>
      </c>
      <c r="P58" s="159" t="s">
        <v>205</v>
      </c>
      <c r="Q58" s="160">
        <f>IF(DATA[[#This Row],[TYPE]]="Normal", 13 * DATA[[#This Row],[STORAGE DAYS]], 20 * DATA[[#This Row],[STORAGE DAYS]])</f>
        <v>1261</v>
      </c>
      <c r="R58" s="160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 t="shared" si="0"/>
        <v>398</v>
      </c>
    </row>
    <row r="59" spans="1:20" s="26" customFormat="1" ht="19.8" x14ac:dyDescent="0.3">
      <c r="A59" s="153" t="s">
        <v>292</v>
      </c>
      <c r="B59" s="154" t="s">
        <v>293</v>
      </c>
      <c r="C59" s="154">
        <v>64</v>
      </c>
      <c r="D59" s="155" t="s">
        <v>5</v>
      </c>
      <c r="E59" s="155" t="s">
        <v>294</v>
      </c>
      <c r="F59" s="155" t="s">
        <v>1594</v>
      </c>
      <c r="G59" s="155" t="s">
        <v>27</v>
      </c>
      <c r="H59" s="156">
        <v>0.61319444444444449</v>
      </c>
      <c r="I59" s="155" t="s">
        <v>10</v>
      </c>
      <c r="J59" s="157">
        <v>45628</v>
      </c>
      <c r="K59" s="157">
        <v>45744</v>
      </c>
      <c r="L59" s="154">
        <f>IF(ISBLANK(DATA[[#This Row],[DISCHARGE DATE]]), "NO DATE", DATA[[#This Row],[DISCHARGE DATE]]-DATA[[#This Row],[ADMISSION DATE]]+1)</f>
        <v>117</v>
      </c>
      <c r="M59" s="158">
        <v>350</v>
      </c>
      <c r="N59" s="158">
        <v>1521</v>
      </c>
      <c r="O59" s="159" t="s">
        <v>295</v>
      </c>
      <c r="P59" s="159" t="s">
        <v>296</v>
      </c>
      <c r="Q59" s="160">
        <f>IF(DATA[[#This Row],[TYPE]]="Normal", 13 * DATA[[#This Row],[STORAGE DAYS]], 20 * DATA[[#This Row],[STORAGE DAYS]])</f>
        <v>1521</v>
      </c>
      <c r="R59" s="160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 t="shared" si="0"/>
        <v>398</v>
      </c>
    </row>
    <row r="60" spans="1:20" s="26" customFormat="1" ht="19.8" x14ac:dyDescent="0.3">
      <c r="A60" s="153" t="s">
        <v>297</v>
      </c>
      <c r="B60" s="154" t="s">
        <v>298</v>
      </c>
      <c r="C60" s="154">
        <v>43</v>
      </c>
      <c r="D60" s="155" t="s">
        <v>5</v>
      </c>
      <c r="E60" s="155" t="s">
        <v>299</v>
      </c>
      <c r="F60" s="155" t="s">
        <v>1595</v>
      </c>
      <c r="G60" s="155" t="s">
        <v>27</v>
      </c>
      <c r="H60" s="156">
        <v>0.79166666666666663</v>
      </c>
      <c r="I60" s="155" t="s">
        <v>10</v>
      </c>
      <c r="J60" s="157">
        <v>45626</v>
      </c>
      <c r="K60" s="157">
        <v>45641</v>
      </c>
      <c r="L60" s="154">
        <f>IF(ISBLANK(DATA[[#This Row],[DISCHARGE DATE]]), "NO DATE", DATA[[#This Row],[DISCHARGE DATE]]-DATA[[#This Row],[ADMISSION DATE]]+1)</f>
        <v>16</v>
      </c>
      <c r="M60" s="158">
        <v>350</v>
      </c>
      <c r="N60" s="158">
        <v>208</v>
      </c>
      <c r="O60" s="159" t="s">
        <v>98</v>
      </c>
      <c r="P60" s="159" t="s">
        <v>158</v>
      </c>
      <c r="Q60" s="160">
        <f>IF(DATA[[#This Row],[TYPE]]="Normal", 13 * DATA[[#This Row],[STORAGE DAYS]], 20 * DATA[[#This Row],[STORAGE DAYS]])</f>
        <v>208</v>
      </c>
      <c r="R60" s="160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 t="shared" si="0"/>
        <v>398</v>
      </c>
    </row>
    <row r="61" spans="1:20" s="26" customFormat="1" ht="19.8" x14ac:dyDescent="0.3">
      <c r="A61" s="153" t="s">
        <v>300</v>
      </c>
      <c r="B61" s="154" t="s">
        <v>301</v>
      </c>
      <c r="C61" s="154">
        <v>60</v>
      </c>
      <c r="D61" s="155" t="s">
        <v>5</v>
      </c>
      <c r="E61" s="155" t="s">
        <v>302</v>
      </c>
      <c r="F61" s="155" t="s">
        <v>1596</v>
      </c>
      <c r="G61" s="155" t="s">
        <v>24</v>
      </c>
      <c r="H61" s="156">
        <v>0.29166666666666669</v>
      </c>
      <c r="I61" s="155" t="s">
        <v>12</v>
      </c>
      <c r="J61" s="157">
        <v>45639</v>
      </c>
      <c r="K61" s="157">
        <v>45737</v>
      </c>
      <c r="L61" s="154">
        <f>IF(ISBLANK(DATA[[#This Row],[DISCHARGE DATE]]), "NO DATE", DATA[[#This Row],[DISCHARGE DATE]]-DATA[[#This Row],[ADMISSION DATE]]+1)</f>
        <v>99</v>
      </c>
      <c r="M61" s="158">
        <v>350</v>
      </c>
      <c r="N61" s="158">
        <v>1980</v>
      </c>
      <c r="O61" s="159" t="s">
        <v>303</v>
      </c>
      <c r="P61" s="159" t="s">
        <v>267</v>
      </c>
      <c r="Q61" s="160">
        <f>IF(DATA[[#This Row],[TYPE]]="Normal", 13 * DATA[[#This Row],[STORAGE DAYS]], 20 * DATA[[#This Row],[STORAGE DAYS]])</f>
        <v>1980</v>
      </c>
      <c r="R61" s="160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 t="shared" si="0"/>
        <v>398</v>
      </c>
    </row>
    <row r="62" spans="1:20" s="26" customFormat="1" ht="19.8" x14ac:dyDescent="0.3">
      <c r="A62" s="153" t="s">
        <v>304</v>
      </c>
      <c r="B62" s="154" t="s">
        <v>305</v>
      </c>
      <c r="C62" s="154">
        <v>65</v>
      </c>
      <c r="D62" s="155" t="s">
        <v>5</v>
      </c>
      <c r="E62" s="155" t="s">
        <v>306</v>
      </c>
      <c r="F62" s="155" t="s">
        <v>1597</v>
      </c>
      <c r="G62" s="155" t="s">
        <v>24</v>
      </c>
      <c r="H62" s="156">
        <v>0.8125</v>
      </c>
      <c r="I62" s="155" t="s">
        <v>10</v>
      </c>
      <c r="J62" s="157">
        <v>45641</v>
      </c>
      <c r="K62" s="157">
        <v>45737</v>
      </c>
      <c r="L62" s="154">
        <f>IF(ISBLANK(DATA[[#This Row],[DISCHARGE DATE]]), "NO DATE", DATA[[#This Row],[DISCHARGE DATE]]-DATA[[#This Row],[ADMISSION DATE]]+1)</f>
        <v>97</v>
      </c>
      <c r="M62" s="158">
        <v>350</v>
      </c>
      <c r="N62" s="158">
        <v>1261</v>
      </c>
      <c r="O62" s="159" t="s">
        <v>115</v>
      </c>
      <c r="P62" s="159" t="s">
        <v>258</v>
      </c>
      <c r="Q62" s="160">
        <f>IF(DATA[[#This Row],[TYPE]]="Normal", 13 * DATA[[#This Row],[STORAGE DAYS]], 20 * DATA[[#This Row],[STORAGE DAYS]])</f>
        <v>1261</v>
      </c>
      <c r="R62" s="160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 t="shared" si="0"/>
        <v>398</v>
      </c>
    </row>
    <row r="63" spans="1:20" s="26" customFormat="1" ht="19.8" x14ac:dyDescent="0.3">
      <c r="A63" s="153" t="s">
        <v>307</v>
      </c>
      <c r="B63" s="154" t="s">
        <v>308</v>
      </c>
      <c r="C63" s="154">
        <v>64</v>
      </c>
      <c r="D63" s="155" t="s">
        <v>5</v>
      </c>
      <c r="E63" s="155" t="s">
        <v>113</v>
      </c>
      <c r="F63" s="155" t="s">
        <v>1598</v>
      </c>
      <c r="G63" s="155" t="s">
        <v>25</v>
      </c>
      <c r="H63" s="156">
        <v>0.3125</v>
      </c>
      <c r="I63" s="155" t="s">
        <v>10</v>
      </c>
      <c r="J63" s="157">
        <v>45643</v>
      </c>
      <c r="K63" s="157">
        <v>45744</v>
      </c>
      <c r="L63" s="154">
        <f>IF(ISBLANK(DATA[[#This Row],[DISCHARGE DATE]]), "NO DATE", DATA[[#This Row],[DISCHARGE DATE]]-DATA[[#This Row],[ADMISSION DATE]]+1)</f>
        <v>102</v>
      </c>
      <c r="M63" s="158">
        <v>350</v>
      </c>
      <c r="N63" s="158">
        <v>1326</v>
      </c>
      <c r="O63" s="159" t="s">
        <v>214</v>
      </c>
      <c r="P63" s="159" t="s">
        <v>303</v>
      </c>
      <c r="Q63" s="160">
        <f>IF(DATA[[#This Row],[TYPE]]="Normal", 13 * DATA[[#This Row],[STORAGE DAYS]], 20 * DATA[[#This Row],[STORAGE DAYS]])</f>
        <v>1326</v>
      </c>
      <c r="R63" s="160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 t="shared" si="0"/>
        <v>398</v>
      </c>
    </row>
    <row r="64" spans="1:20" s="26" customFormat="1" ht="19.8" x14ac:dyDescent="0.3">
      <c r="A64" s="153" t="s">
        <v>309</v>
      </c>
      <c r="B64" s="154" t="s">
        <v>310</v>
      </c>
      <c r="C64" s="154">
        <v>52</v>
      </c>
      <c r="D64" s="155" t="s">
        <v>4</v>
      </c>
      <c r="E64" s="155" t="s">
        <v>311</v>
      </c>
      <c r="F64" s="155" t="s">
        <v>1599</v>
      </c>
      <c r="G64" s="155" t="s">
        <v>27</v>
      </c>
      <c r="H64" s="156">
        <v>0.39583333333333331</v>
      </c>
      <c r="I64" s="155" t="s">
        <v>10</v>
      </c>
      <c r="J64" s="157">
        <v>45644</v>
      </c>
      <c r="K64" s="157">
        <v>45772</v>
      </c>
      <c r="L64" s="154">
        <f>IF(ISBLANK(DATA[[#This Row],[DISCHARGE DATE]]), "NO DATE", DATA[[#This Row],[DISCHARGE DATE]]-DATA[[#This Row],[ADMISSION DATE]]+1)</f>
        <v>129</v>
      </c>
      <c r="M64" s="158">
        <v>350</v>
      </c>
      <c r="N64" s="158">
        <v>1677</v>
      </c>
      <c r="O64" s="159" t="s">
        <v>312</v>
      </c>
      <c r="P64" s="159" t="s">
        <v>313</v>
      </c>
      <c r="Q64" s="160">
        <f>IF(DATA[[#This Row],[TYPE]]="Normal", 13 * DATA[[#This Row],[STORAGE DAYS]], 20 * DATA[[#This Row],[STORAGE DAYS]])</f>
        <v>1677</v>
      </c>
      <c r="R64" s="160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 t="shared" si="0"/>
        <v>398</v>
      </c>
    </row>
    <row r="65" spans="1:20" s="26" customFormat="1" ht="19.8" x14ac:dyDescent="0.3">
      <c r="A65" s="153" t="s">
        <v>314</v>
      </c>
      <c r="B65" s="154" t="s">
        <v>315</v>
      </c>
      <c r="C65" s="154">
        <v>41</v>
      </c>
      <c r="D65" s="155" t="s">
        <v>5</v>
      </c>
      <c r="E65" s="155" t="s">
        <v>316</v>
      </c>
      <c r="F65" s="155" t="s">
        <v>1600</v>
      </c>
      <c r="G65" s="155" t="s">
        <v>27</v>
      </c>
      <c r="H65" s="156">
        <v>0.5</v>
      </c>
      <c r="I65" s="155" t="s">
        <v>10</v>
      </c>
      <c r="J65" s="157">
        <v>45649</v>
      </c>
      <c r="K65" s="157">
        <v>45744</v>
      </c>
      <c r="L65" s="154">
        <f>IF(ISBLANK(DATA[[#This Row],[DISCHARGE DATE]]), "NO DATE", DATA[[#This Row],[DISCHARGE DATE]]-DATA[[#This Row],[ADMISSION DATE]]+1)</f>
        <v>96</v>
      </c>
      <c r="M65" s="158">
        <v>350</v>
      </c>
      <c r="N65" s="158">
        <v>1248</v>
      </c>
      <c r="O65" s="159" t="s">
        <v>259</v>
      </c>
      <c r="P65" s="159" t="s">
        <v>223</v>
      </c>
      <c r="Q65" s="160">
        <f>IF(DATA[[#This Row],[TYPE]]="Normal", 13 * DATA[[#This Row],[STORAGE DAYS]], 20 * DATA[[#This Row],[STORAGE DAYS]])</f>
        <v>1248</v>
      </c>
      <c r="R65" s="160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 t="shared" si="0"/>
        <v>398</v>
      </c>
    </row>
    <row r="66" spans="1:20" s="26" customFormat="1" ht="19.8" x14ac:dyDescent="0.3">
      <c r="A66" s="153" t="s">
        <v>317</v>
      </c>
      <c r="B66" s="154" t="s">
        <v>318</v>
      </c>
      <c r="C66" s="154">
        <v>76</v>
      </c>
      <c r="D66" s="155" t="s">
        <v>4</v>
      </c>
      <c r="E66" s="155" t="s">
        <v>319</v>
      </c>
      <c r="F66" s="155" t="s">
        <v>1601</v>
      </c>
      <c r="G66" s="155" t="s">
        <v>26</v>
      </c>
      <c r="H66" s="156">
        <v>0.54861111111111116</v>
      </c>
      <c r="I66" s="155" t="s">
        <v>10</v>
      </c>
      <c r="J66" s="157">
        <v>45649</v>
      </c>
      <c r="K66" s="157">
        <v>45744</v>
      </c>
      <c r="L66" s="154">
        <f>IF(ISBLANK(DATA[[#This Row],[DISCHARGE DATE]]), "NO DATE", DATA[[#This Row],[DISCHARGE DATE]]-DATA[[#This Row],[ADMISSION DATE]]+1)</f>
        <v>96</v>
      </c>
      <c r="M66" s="158">
        <v>350</v>
      </c>
      <c r="N66" s="158">
        <v>1248</v>
      </c>
      <c r="O66" s="159" t="s">
        <v>184</v>
      </c>
      <c r="P66" s="159" t="s">
        <v>320</v>
      </c>
      <c r="Q66" s="160">
        <f>IF(DATA[[#This Row],[TYPE]]="Normal", 13 * DATA[[#This Row],[STORAGE DAYS]], 20 * DATA[[#This Row],[STORAGE DAYS]])</f>
        <v>1248</v>
      </c>
      <c r="R66" s="160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 t="shared" ref="T66:T129" si="1">COUNTA(A:A)-2</f>
        <v>398</v>
      </c>
    </row>
    <row r="67" spans="1:20" s="26" customFormat="1" ht="19.8" x14ac:dyDescent="0.3">
      <c r="A67" s="153" t="s">
        <v>321</v>
      </c>
      <c r="B67" s="154" t="s">
        <v>322</v>
      </c>
      <c r="C67" s="154">
        <v>98</v>
      </c>
      <c r="D67" s="155" t="s">
        <v>4</v>
      </c>
      <c r="E67" s="155" t="s">
        <v>323</v>
      </c>
      <c r="F67" s="155" t="s">
        <v>1602</v>
      </c>
      <c r="G67" s="155" t="s">
        <v>27</v>
      </c>
      <c r="H67" s="156">
        <v>0.70833333333333337</v>
      </c>
      <c r="I67" s="155" t="s">
        <v>10</v>
      </c>
      <c r="J67" s="157">
        <v>45651</v>
      </c>
      <c r="K67" s="157">
        <v>45849</v>
      </c>
      <c r="L67" s="154">
        <f>IF(ISBLANK(DATA[[#This Row],[DISCHARGE DATE]]), "NO DATE", DATA[[#This Row],[DISCHARGE DATE]]-DATA[[#This Row],[ADMISSION DATE]]+1)</f>
        <v>199</v>
      </c>
      <c r="M67" s="158">
        <v>350</v>
      </c>
      <c r="N67" s="158">
        <v>2587</v>
      </c>
      <c r="O67" s="159" t="s">
        <v>320</v>
      </c>
      <c r="P67" s="159" t="s">
        <v>324</v>
      </c>
      <c r="Q67" s="160">
        <f>IF(DATA[[#This Row],[TYPE]]="Normal", 13 * DATA[[#This Row],[STORAGE DAYS]], 20 * DATA[[#This Row],[STORAGE DAYS]])</f>
        <v>2587</v>
      </c>
      <c r="R67" s="160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 t="shared" si="1"/>
        <v>398</v>
      </c>
    </row>
    <row r="68" spans="1:20" s="26" customFormat="1" ht="19.8" x14ac:dyDescent="0.3">
      <c r="A68" s="153" t="s">
        <v>325</v>
      </c>
      <c r="B68" s="154" t="s">
        <v>326</v>
      </c>
      <c r="C68" s="154">
        <v>60</v>
      </c>
      <c r="D68" s="155" t="s">
        <v>4</v>
      </c>
      <c r="E68" s="155" t="s">
        <v>327</v>
      </c>
      <c r="F68" s="155" t="s">
        <v>1603</v>
      </c>
      <c r="G68" s="155" t="s">
        <v>27</v>
      </c>
      <c r="H68" s="156">
        <v>0.47916666666666669</v>
      </c>
      <c r="I68" s="155" t="s">
        <v>10</v>
      </c>
      <c r="J68" s="157">
        <v>45653</v>
      </c>
      <c r="K68" s="157">
        <v>45744</v>
      </c>
      <c r="L68" s="154">
        <f>IF(ISBLANK(DATA[[#This Row],[DISCHARGE DATE]]), "NO DATE", DATA[[#This Row],[DISCHARGE DATE]]-DATA[[#This Row],[ADMISSION DATE]]+1)</f>
        <v>92</v>
      </c>
      <c r="M68" s="158">
        <v>350</v>
      </c>
      <c r="N68" s="158">
        <v>1196</v>
      </c>
      <c r="O68" s="159" t="s">
        <v>328</v>
      </c>
      <c r="P68" s="159" t="s">
        <v>287</v>
      </c>
      <c r="Q68" s="160">
        <f>IF(DATA[[#This Row],[TYPE]]="Normal", 13 * DATA[[#This Row],[STORAGE DAYS]], 20 * DATA[[#This Row],[STORAGE DAYS]])</f>
        <v>1196</v>
      </c>
      <c r="R68" s="160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 t="shared" si="1"/>
        <v>398</v>
      </c>
    </row>
    <row r="69" spans="1:20" s="26" customFormat="1" ht="19.8" x14ac:dyDescent="0.3">
      <c r="A69" s="153" t="s">
        <v>329</v>
      </c>
      <c r="B69" s="154" t="s">
        <v>330</v>
      </c>
      <c r="C69" s="154">
        <v>68</v>
      </c>
      <c r="D69" s="155" t="s">
        <v>4</v>
      </c>
      <c r="E69" s="155" t="s">
        <v>331</v>
      </c>
      <c r="F69" s="155" t="s">
        <v>1604</v>
      </c>
      <c r="G69" s="155" t="s">
        <v>27</v>
      </c>
      <c r="H69" s="156">
        <v>0.58333333333333337</v>
      </c>
      <c r="I69" s="155" t="s">
        <v>10</v>
      </c>
      <c r="J69" s="157">
        <v>45653</v>
      </c>
      <c r="K69" s="157">
        <v>45828</v>
      </c>
      <c r="L69" s="154">
        <f>IF(ISBLANK(DATA[[#This Row],[DISCHARGE DATE]]), "NO DATE", DATA[[#This Row],[DISCHARGE DATE]]-DATA[[#This Row],[ADMISSION DATE]]+1)</f>
        <v>176</v>
      </c>
      <c r="M69" s="158">
        <v>350</v>
      </c>
      <c r="N69" s="158">
        <v>2288</v>
      </c>
      <c r="O69" s="159" t="s">
        <v>280</v>
      </c>
      <c r="P69" s="159" t="s">
        <v>332</v>
      </c>
      <c r="Q69" s="160">
        <f>IF(DATA[[#This Row],[TYPE]]="Normal", 13 * DATA[[#This Row],[STORAGE DAYS]], 20 * DATA[[#This Row],[STORAGE DAYS]])</f>
        <v>2288</v>
      </c>
      <c r="R69" s="160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 t="shared" si="1"/>
        <v>398</v>
      </c>
    </row>
    <row r="70" spans="1:20" s="26" customFormat="1" ht="19.8" x14ac:dyDescent="0.3">
      <c r="A70" s="153" t="s">
        <v>333</v>
      </c>
      <c r="B70" s="154" t="s">
        <v>1536</v>
      </c>
      <c r="C70" s="154">
        <v>78</v>
      </c>
      <c r="D70" s="155" t="s">
        <v>4</v>
      </c>
      <c r="E70" s="155" t="s">
        <v>253</v>
      </c>
      <c r="F70" s="155" t="s">
        <v>1605</v>
      </c>
      <c r="G70" s="155" t="s">
        <v>25</v>
      </c>
      <c r="H70" s="156">
        <v>0.5</v>
      </c>
      <c r="I70" s="155" t="s">
        <v>10</v>
      </c>
      <c r="J70" s="157">
        <v>45656</v>
      </c>
      <c r="K70" s="157">
        <v>45807</v>
      </c>
      <c r="L70" s="154">
        <f>IF(ISBLANK(DATA[[#This Row],[DISCHARGE DATE]]), "NO DATE", DATA[[#This Row],[DISCHARGE DATE]]-DATA[[#This Row],[ADMISSION DATE]]+1)</f>
        <v>152</v>
      </c>
      <c r="M70" s="158">
        <v>350</v>
      </c>
      <c r="N70" s="158">
        <v>1976</v>
      </c>
      <c r="O70" s="159" t="s">
        <v>296</v>
      </c>
      <c r="P70" s="159" t="s">
        <v>334</v>
      </c>
      <c r="Q70" s="160">
        <f>IF(DATA[[#This Row],[TYPE]]="Normal", 13 * DATA[[#This Row],[STORAGE DAYS]], 20 * DATA[[#This Row],[STORAGE DAYS]])</f>
        <v>1976</v>
      </c>
      <c r="R70" s="160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 t="shared" si="1"/>
        <v>398</v>
      </c>
    </row>
    <row r="71" spans="1:20" s="26" customFormat="1" ht="19.8" x14ac:dyDescent="0.3">
      <c r="A71" s="153" t="s">
        <v>335</v>
      </c>
      <c r="B71" s="154" t="s">
        <v>336</v>
      </c>
      <c r="C71" s="154">
        <v>45</v>
      </c>
      <c r="D71" s="155" t="s">
        <v>4</v>
      </c>
      <c r="E71" s="155" t="s">
        <v>337</v>
      </c>
      <c r="F71" s="155" t="s">
        <v>1606</v>
      </c>
      <c r="G71" s="155" t="s">
        <v>22</v>
      </c>
      <c r="H71" s="156">
        <v>0.47916666666666669</v>
      </c>
      <c r="I71" s="155" t="s">
        <v>12</v>
      </c>
      <c r="J71" s="157">
        <v>45657</v>
      </c>
      <c r="K71" s="157">
        <v>45772</v>
      </c>
      <c r="L71" s="154">
        <f>IF(ISBLANK(DATA[[#This Row],[DISCHARGE DATE]]), "NO DATE", DATA[[#This Row],[DISCHARGE DATE]]-DATA[[#This Row],[ADMISSION DATE]]+1)</f>
        <v>116</v>
      </c>
      <c r="M71" s="158">
        <v>350</v>
      </c>
      <c r="N71" s="158">
        <v>2320</v>
      </c>
      <c r="O71" s="159" t="s">
        <v>338</v>
      </c>
      <c r="P71" s="159" t="s">
        <v>339</v>
      </c>
      <c r="Q71" s="160">
        <f>IF(DATA[[#This Row],[TYPE]]="Normal", 13 * DATA[[#This Row],[STORAGE DAYS]], 20 * DATA[[#This Row],[STORAGE DAYS]])</f>
        <v>2320</v>
      </c>
      <c r="R71" s="160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 t="shared" si="1"/>
        <v>398</v>
      </c>
    </row>
    <row r="72" spans="1:20" s="26" customFormat="1" ht="19.8" x14ac:dyDescent="0.3">
      <c r="A72" s="153" t="s">
        <v>340</v>
      </c>
      <c r="B72" s="154" t="s">
        <v>341</v>
      </c>
      <c r="C72" s="154">
        <v>80</v>
      </c>
      <c r="D72" s="155" t="s">
        <v>4</v>
      </c>
      <c r="E72" s="155" t="s">
        <v>342</v>
      </c>
      <c r="F72" s="155" t="s">
        <v>1607</v>
      </c>
      <c r="G72" s="155" t="s">
        <v>25</v>
      </c>
      <c r="H72" s="156">
        <v>0.33333333333333331</v>
      </c>
      <c r="I72" s="155" t="s">
        <v>10</v>
      </c>
      <c r="J72" s="157">
        <v>45658</v>
      </c>
      <c r="K72" s="157">
        <v>45772</v>
      </c>
      <c r="L72" s="154">
        <f>IF(ISBLANK(DATA[[#This Row],[DISCHARGE DATE]]), "NO DATE", DATA[[#This Row],[DISCHARGE DATE]]-DATA[[#This Row],[ADMISSION DATE]]+1)</f>
        <v>115</v>
      </c>
      <c r="M72" s="158">
        <v>350</v>
      </c>
      <c r="N72" s="158">
        <v>1495</v>
      </c>
      <c r="O72" s="159" t="s">
        <v>343</v>
      </c>
      <c r="P72" s="159" t="s">
        <v>344</v>
      </c>
      <c r="Q72" s="160">
        <f>IF(DATA[[#This Row],[TYPE]]="Normal", 13 * DATA[[#This Row],[STORAGE DAYS]], 20 * DATA[[#This Row],[STORAGE DAYS]])</f>
        <v>1495</v>
      </c>
      <c r="R72" s="160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 t="shared" si="1"/>
        <v>398</v>
      </c>
    </row>
    <row r="73" spans="1:20" s="26" customFormat="1" ht="19.8" x14ac:dyDescent="0.3">
      <c r="A73" s="153" t="s">
        <v>345</v>
      </c>
      <c r="B73" s="154" t="s">
        <v>346</v>
      </c>
      <c r="C73" s="154">
        <v>68</v>
      </c>
      <c r="D73" s="155" t="s">
        <v>5</v>
      </c>
      <c r="E73" s="155" t="s">
        <v>347</v>
      </c>
      <c r="F73" s="155" t="s">
        <v>1608</v>
      </c>
      <c r="G73" s="155" t="s">
        <v>26</v>
      </c>
      <c r="H73" s="156">
        <v>0.70833333333333337</v>
      </c>
      <c r="I73" s="155" t="s">
        <v>12</v>
      </c>
      <c r="J73" s="157">
        <v>45664</v>
      </c>
      <c r="K73" s="157">
        <v>45771</v>
      </c>
      <c r="L73" s="154">
        <f>IF(ISBLANK(DATA[[#This Row],[DISCHARGE DATE]]), "NO DATE", DATA[[#This Row],[DISCHARGE DATE]]-DATA[[#This Row],[ADMISSION DATE]]+1)</f>
        <v>108</v>
      </c>
      <c r="M73" s="158">
        <v>350</v>
      </c>
      <c r="N73" s="158">
        <v>2160</v>
      </c>
      <c r="O73" s="159" t="s">
        <v>348</v>
      </c>
      <c r="P73" s="159" t="s">
        <v>349</v>
      </c>
      <c r="Q73" s="160">
        <f>IF(DATA[[#This Row],[TYPE]]="Normal", 13 * DATA[[#This Row],[STORAGE DAYS]], 20 * DATA[[#This Row],[STORAGE DAYS]])</f>
        <v>2160</v>
      </c>
      <c r="R73" s="160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 t="shared" si="1"/>
        <v>398</v>
      </c>
    </row>
    <row r="74" spans="1:20" s="26" customFormat="1" ht="19.8" x14ac:dyDescent="0.3">
      <c r="A74" s="153" t="s">
        <v>350</v>
      </c>
      <c r="B74" s="154" t="s">
        <v>351</v>
      </c>
      <c r="C74" s="154">
        <v>50</v>
      </c>
      <c r="D74" s="155" t="s">
        <v>5</v>
      </c>
      <c r="E74" s="155" t="s">
        <v>352</v>
      </c>
      <c r="F74" s="155" t="s">
        <v>1609</v>
      </c>
      <c r="G74" s="155" t="s">
        <v>27</v>
      </c>
      <c r="H74" s="156">
        <v>0.47916666666666669</v>
      </c>
      <c r="I74" s="155" t="s">
        <v>10</v>
      </c>
      <c r="J74" s="157">
        <v>45666</v>
      </c>
      <c r="K74" s="157">
        <v>45744</v>
      </c>
      <c r="L74" s="154">
        <f>IF(ISBLANK(DATA[[#This Row],[DISCHARGE DATE]]), "NO DATE", DATA[[#This Row],[DISCHARGE DATE]]-DATA[[#This Row],[ADMISSION DATE]]+1)</f>
        <v>79</v>
      </c>
      <c r="M74" s="158">
        <v>350</v>
      </c>
      <c r="N74" s="158">
        <v>1027</v>
      </c>
      <c r="O74" s="159" t="s">
        <v>353</v>
      </c>
      <c r="P74" s="159" t="s">
        <v>328</v>
      </c>
      <c r="Q74" s="160">
        <f>IF(DATA[[#This Row],[TYPE]]="Normal", 13 * DATA[[#This Row],[STORAGE DAYS]], 20 * DATA[[#This Row],[STORAGE DAYS]])</f>
        <v>1027</v>
      </c>
      <c r="R74" s="160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 t="shared" si="1"/>
        <v>398</v>
      </c>
    </row>
    <row r="75" spans="1:20" s="26" customFormat="1" ht="19.8" x14ac:dyDescent="0.3">
      <c r="A75" s="153" t="s">
        <v>354</v>
      </c>
      <c r="B75" s="154" t="s">
        <v>355</v>
      </c>
      <c r="C75" s="154">
        <v>40</v>
      </c>
      <c r="D75" s="155" t="s">
        <v>5</v>
      </c>
      <c r="E75" s="155" t="s">
        <v>356</v>
      </c>
      <c r="F75" s="155" t="s">
        <v>1610</v>
      </c>
      <c r="G75" s="155" t="s">
        <v>27</v>
      </c>
      <c r="H75" s="156">
        <v>0.35416666666666669</v>
      </c>
      <c r="I75" s="155" t="s">
        <v>10</v>
      </c>
      <c r="J75" s="157">
        <v>45673</v>
      </c>
      <c r="K75" s="157">
        <v>45744</v>
      </c>
      <c r="L75" s="154">
        <f>IF(ISBLANK(DATA[[#This Row],[DISCHARGE DATE]]), "NO DATE", DATA[[#This Row],[DISCHARGE DATE]]-DATA[[#This Row],[ADMISSION DATE]]+1)</f>
        <v>72</v>
      </c>
      <c r="M75" s="158">
        <v>350</v>
      </c>
      <c r="N75" s="158">
        <v>923</v>
      </c>
      <c r="O75" s="159" t="s">
        <v>357</v>
      </c>
      <c r="P75" s="159" t="s">
        <v>245</v>
      </c>
      <c r="Q75" s="160">
        <f>IF(DATA[[#This Row],[TYPE]]="Normal", 13 * DATA[[#This Row],[STORAGE DAYS]], 20 * DATA[[#This Row],[STORAGE DAYS]])</f>
        <v>936</v>
      </c>
      <c r="R75" s="160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 t="shared" si="1"/>
        <v>398</v>
      </c>
    </row>
    <row r="76" spans="1:20" s="26" customFormat="1" ht="19.8" x14ac:dyDescent="0.3">
      <c r="A76" s="153" t="s">
        <v>358</v>
      </c>
      <c r="B76" s="154" t="s">
        <v>359</v>
      </c>
      <c r="C76" s="154">
        <v>30</v>
      </c>
      <c r="D76" s="155" t="s">
        <v>5</v>
      </c>
      <c r="E76" s="155" t="s">
        <v>360</v>
      </c>
      <c r="F76" s="155" t="s">
        <v>1611</v>
      </c>
      <c r="G76" s="155" t="s">
        <v>22</v>
      </c>
      <c r="H76" s="156">
        <v>0.6875</v>
      </c>
      <c r="I76" s="155" t="s">
        <v>10</v>
      </c>
      <c r="J76" s="157">
        <v>45672</v>
      </c>
      <c r="K76" s="157">
        <v>45730</v>
      </c>
      <c r="L76" s="154">
        <f>IF(ISBLANK(DATA[[#This Row],[DISCHARGE DATE]]), "NO DATE", DATA[[#This Row],[DISCHARGE DATE]]-DATA[[#This Row],[ADMISSION DATE]]+1)</f>
        <v>59</v>
      </c>
      <c r="M76" s="158">
        <v>350</v>
      </c>
      <c r="N76" s="158">
        <v>767</v>
      </c>
      <c r="O76" s="159" t="s">
        <v>344</v>
      </c>
      <c r="P76" s="159" t="s">
        <v>240</v>
      </c>
      <c r="Q76" s="160">
        <f>IF(DATA[[#This Row],[TYPE]]="Normal", 13 * DATA[[#This Row],[STORAGE DAYS]], 20 * DATA[[#This Row],[STORAGE DAYS]])</f>
        <v>767</v>
      </c>
      <c r="R76" s="160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 t="shared" si="1"/>
        <v>398</v>
      </c>
    </row>
    <row r="77" spans="1:20" s="26" customFormat="1" ht="19.8" x14ac:dyDescent="0.3">
      <c r="A77" s="153" t="s">
        <v>361</v>
      </c>
      <c r="B77" s="154" t="s">
        <v>362</v>
      </c>
      <c r="C77" s="154">
        <v>65</v>
      </c>
      <c r="D77" s="155" t="s">
        <v>4</v>
      </c>
      <c r="E77" s="155" t="s">
        <v>363</v>
      </c>
      <c r="F77" s="155" t="s">
        <v>1612</v>
      </c>
      <c r="G77" s="155" t="s">
        <v>27</v>
      </c>
      <c r="H77" s="156">
        <v>0.95833333333333337</v>
      </c>
      <c r="I77" s="155" t="s">
        <v>10</v>
      </c>
      <c r="J77" s="157">
        <v>45676</v>
      </c>
      <c r="K77" s="157">
        <v>45807</v>
      </c>
      <c r="L77" s="154">
        <f>IF(ISBLANK(DATA[[#This Row],[DISCHARGE DATE]]), "NO DATE", DATA[[#This Row],[DISCHARGE DATE]]-DATA[[#This Row],[ADMISSION DATE]]+1)</f>
        <v>132</v>
      </c>
      <c r="M77" s="158">
        <v>350</v>
      </c>
      <c r="N77" s="158">
        <v>1716</v>
      </c>
      <c r="O77" s="159" t="s">
        <v>364</v>
      </c>
      <c r="P77" s="159" t="s">
        <v>365</v>
      </c>
      <c r="Q77" s="160">
        <f>IF(DATA[[#This Row],[TYPE]]="Normal", 13 * DATA[[#This Row],[STORAGE DAYS]], 20 * DATA[[#This Row],[STORAGE DAYS]])</f>
        <v>1716</v>
      </c>
      <c r="R77" s="160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 t="shared" si="1"/>
        <v>398</v>
      </c>
    </row>
    <row r="78" spans="1:20" s="26" customFormat="1" ht="19.8" x14ac:dyDescent="0.3">
      <c r="A78" s="153" t="s">
        <v>366</v>
      </c>
      <c r="B78" s="154" t="s">
        <v>367</v>
      </c>
      <c r="C78" s="154">
        <v>49</v>
      </c>
      <c r="D78" s="155" t="s">
        <v>4</v>
      </c>
      <c r="E78" s="155" t="s">
        <v>368</v>
      </c>
      <c r="F78" s="155" t="s">
        <v>1613</v>
      </c>
      <c r="G78" s="155" t="s">
        <v>27</v>
      </c>
      <c r="H78" s="156">
        <v>0.95833333333333337</v>
      </c>
      <c r="I78" s="155" t="s">
        <v>10</v>
      </c>
      <c r="J78" s="157">
        <v>45675</v>
      </c>
      <c r="K78" s="157">
        <v>45772</v>
      </c>
      <c r="L78" s="154">
        <f>IF(ISBLANK(DATA[[#This Row],[DISCHARGE DATE]]), "NO DATE", DATA[[#This Row],[DISCHARGE DATE]]-DATA[[#This Row],[ADMISSION DATE]]+1)</f>
        <v>98</v>
      </c>
      <c r="M78" s="158">
        <v>350</v>
      </c>
      <c r="N78" s="158">
        <v>1274</v>
      </c>
      <c r="O78" s="159" t="s">
        <v>313</v>
      </c>
      <c r="P78" s="159" t="s">
        <v>369</v>
      </c>
      <c r="Q78" s="160">
        <f>IF(DATA[[#This Row],[TYPE]]="Normal", 13 * DATA[[#This Row],[STORAGE DAYS]], 20 * DATA[[#This Row],[STORAGE DAYS]])</f>
        <v>1274</v>
      </c>
      <c r="R78" s="160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 t="shared" si="1"/>
        <v>398</v>
      </c>
    </row>
    <row r="79" spans="1:20" s="26" customFormat="1" ht="19.8" x14ac:dyDescent="0.3">
      <c r="A79" s="153" t="s">
        <v>370</v>
      </c>
      <c r="B79" s="154" t="s">
        <v>371</v>
      </c>
      <c r="C79" s="154">
        <v>65</v>
      </c>
      <c r="D79" s="155" t="s">
        <v>4</v>
      </c>
      <c r="E79" s="155" t="s">
        <v>372</v>
      </c>
      <c r="F79" s="155" t="s">
        <v>1614</v>
      </c>
      <c r="G79" s="155" t="s">
        <v>27</v>
      </c>
      <c r="H79" s="156">
        <v>0.51041666666666663</v>
      </c>
      <c r="I79" s="155" t="s">
        <v>10</v>
      </c>
      <c r="J79" s="157">
        <v>45679</v>
      </c>
      <c r="K79" s="157">
        <v>45744</v>
      </c>
      <c r="L79" s="154">
        <f>IF(ISBLANK(DATA[[#This Row],[DISCHARGE DATE]]), "NO DATE", DATA[[#This Row],[DISCHARGE DATE]]-DATA[[#This Row],[ADMISSION DATE]]+1)</f>
        <v>66</v>
      </c>
      <c r="M79" s="158">
        <v>350</v>
      </c>
      <c r="N79" s="158">
        <v>858</v>
      </c>
      <c r="O79" s="159" t="s">
        <v>246</v>
      </c>
      <c r="P79" s="159" t="s">
        <v>295</v>
      </c>
      <c r="Q79" s="160">
        <f>IF(DATA[[#This Row],[TYPE]]="Normal", 13 * DATA[[#This Row],[STORAGE DAYS]], 20 * DATA[[#This Row],[STORAGE DAYS]])</f>
        <v>858</v>
      </c>
      <c r="R79" s="160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 t="shared" si="1"/>
        <v>398</v>
      </c>
    </row>
    <row r="80" spans="1:20" s="26" customFormat="1" ht="19.8" x14ac:dyDescent="0.3">
      <c r="A80" s="153" t="s">
        <v>373</v>
      </c>
      <c r="B80" s="154" t="s">
        <v>374</v>
      </c>
      <c r="C80" s="154">
        <v>55</v>
      </c>
      <c r="D80" s="155" t="s">
        <v>5</v>
      </c>
      <c r="E80" s="155" t="s">
        <v>375</v>
      </c>
      <c r="F80" s="155" t="s">
        <v>1615</v>
      </c>
      <c r="G80" s="155" t="s">
        <v>27</v>
      </c>
      <c r="H80" s="156">
        <v>0.71875</v>
      </c>
      <c r="I80" s="155" t="s">
        <v>10</v>
      </c>
      <c r="J80" s="157">
        <v>45683</v>
      </c>
      <c r="K80" s="157">
        <v>45709</v>
      </c>
      <c r="L80" s="154">
        <f>IF(ISBLANK(DATA[[#This Row],[DISCHARGE DATE]]), "NO DATE", DATA[[#This Row],[DISCHARGE DATE]]-DATA[[#This Row],[ADMISSION DATE]]+1)</f>
        <v>27</v>
      </c>
      <c r="M80" s="158">
        <v>350</v>
      </c>
      <c r="N80" s="158">
        <v>351</v>
      </c>
      <c r="O80" s="159" t="s">
        <v>369</v>
      </c>
      <c r="P80" s="159" t="s">
        <v>183</v>
      </c>
      <c r="Q80" s="160">
        <f>IF(DATA[[#This Row],[TYPE]]="Normal", 13 * DATA[[#This Row],[STORAGE DAYS]], 20 * DATA[[#This Row],[STORAGE DAYS]])</f>
        <v>351</v>
      </c>
      <c r="R80" s="160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 t="shared" si="1"/>
        <v>398</v>
      </c>
    </row>
    <row r="81" spans="1:20" s="26" customFormat="1" ht="19.8" x14ac:dyDescent="0.3">
      <c r="A81" s="153" t="s">
        <v>376</v>
      </c>
      <c r="B81" s="154" t="s">
        <v>377</v>
      </c>
      <c r="C81" s="154">
        <v>32</v>
      </c>
      <c r="D81" s="155" t="s">
        <v>5</v>
      </c>
      <c r="E81" s="155" t="s">
        <v>378</v>
      </c>
      <c r="F81" s="155" t="s">
        <v>1616</v>
      </c>
      <c r="G81" s="155" t="s">
        <v>26</v>
      </c>
      <c r="H81" s="156">
        <v>0.36805555555555558</v>
      </c>
      <c r="I81" s="155" t="s">
        <v>10</v>
      </c>
      <c r="J81" s="157">
        <v>45684</v>
      </c>
      <c r="K81" s="157">
        <v>45989</v>
      </c>
      <c r="L81" s="154">
        <f>IF(ISBLANK(DATA[[#This Row],[DISCHARGE DATE]]), "NO DATE", DATA[[#This Row],[DISCHARGE DATE]]-DATA[[#This Row],[ADMISSION DATE]]+1)</f>
        <v>306</v>
      </c>
      <c r="M81" s="158">
        <v>350</v>
      </c>
      <c r="N81" s="158">
        <v>3978</v>
      </c>
      <c r="O81" s="159" t="s">
        <v>379</v>
      </c>
      <c r="P81" s="159" t="s">
        <v>463</v>
      </c>
      <c r="Q81" s="160">
        <f>IF(DATA[[#This Row],[TYPE]]="Normal", 13 * DATA[[#This Row],[STORAGE DAYS]], 20 * DATA[[#This Row],[STORAGE DAYS]])</f>
        <v>3978</v>
      </c>
      <c r="R81" s="160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 t="shared" si="1"/>
        <v>398</v>
      </c>
    </row>
    <row r="82" spans="1:20" s="26" customFormat="1" ht="19.8" x14ac:dyDescent="0.3">
      <c r="A82" s="153" t="s">
        <v>380</v>
      </c>
      <c r="B82" s="154" t="s">
        <v>381</v>
      </c>
      <c r="C82" s="154">
        <v>30</v>
      </c>
      <c r="D82" s="155" t="s">
        <v>4</v>
      </c>
      <c r="E82" s="155" t="s">
        <v>382</v>
      </c>
      <c r="F82" s="155" t="s">
        <v>1617</v>
      </c>
      <c r="G82" s="155" t="s">
        <v>20</v>
      </c>
      <c r="H82" s="156">
        <v>0.21875</v>
      </c>
      <c r="I82" s="155" t="s">
        <v>10</v>
      </c>
      <c r="J82" s="157">
        <v>45684</v>
      </c>
      <c r="K82" s="157">
        <v>45849</v>
      </c>
      <c r="L82" s="154">
        <f>IF(ISBLANK(DATA[[#This Row],[DISCHARGE DATE]]), "NO DATE", DATA[[#This Row],[DISCHARGE DATE]]-DATA[[#This Row],[ADMISSION DATE]]+1)</f>
        <v>166</v>
      </c>
      <c r="M82" s="158">
        <v>350</v>
      </c>
      <c r="N82" s="158">
        <v>2158</v>
      </c>
      <c r="O82" s="159" t="s">
        <v>236</v>
      </c>
      <c r="P82" s="159" t="s">
        <v>383</v>
      </c>
      <c r="Q82" s="160">
        <f>IF(DATA[[#This Row],[TYPE]]="Normal", 13 * DATA[[#This Row],[STORAGE DAYS]], 20 * DATA[[#This Row],[STORAGE DAYS]])</f>
        <v>2158</v>
      </c>
      <c r="R82" s="160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 t="shared" si="1"/>
        <v>398</v>
      </c>
    </row>
    <row r="83" spans="1:20" s="26" customFormat="1" ht="19.8" x14ac:dyDescent="0.3">
      <c r="A83" s="153" t="s">
        <v>384</v>
      </c>
      <c r="B83" s="154" t="s">
        <v>385</v>
      </c>
      <c r="C83" s="154">
        <v>77</v>
      </c>
      <c r="D83" s="155" t="s">
        <v>5</v>
      </c>
      <c r="E83" s="155" t="s">
        <v>386</v>
      </c>
      <c r="F83" s="155" t="s">
        <v>1618</v>
      </c>
      <c r="G83" s="155" t="s">
        <v>1366</v>
      </c>
      <c r="H83" s="156">
        <v>0.45833333333333331</v>
      </c>
      <c r="I83" s="155" t="s">
        <v>10</v>
      </c>
      <c r="J83" s="157">
        <v>45688</v>
      </c>
      <c r="K83" s="157">
        <v>45814</v>
      </c>
      <c r="L83" s="154">
        <f>IF(ISBLANK(DATA[[#This Row],[DISCHARGE DATE]]), "NO DATE", DATA[[#This Row],[DISCHARGE DATE]]-DATA[[#This Row],[ADMISSION DATE]]+1)</f>
        <v>127</v>
      </c>
      <c r="M83" s="158">
        <v>350</v>
      </c>
      <c r="N83" s="158">
        <v>1651</v>
      </c>
      <c r="O83" s="159" t="s">
        <v>387</v>
      </c>
      <c r="P83" s="159" t="s">
        <v>388</v>
      </c>
      <c r="Q83" s="160">
        <f>IF(DATA[[#This Row],[TYPE]]="Normal", 13 * DATA[[#This Row],[STORAGE DAYS]], 20 * DATA[[#This Row],[STORAGE DAYS]])</f>
        <v>1651</v>
      </c>
      <c r="R83" s="160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 t="shared" si="1"/>
        <v>398</v>
      </c>
    </row>
    <row r="84" spans="1:20" s="26" customFormat="1" ht="19.8" x14ac:dyDescent="0.3">
      <c r="A84" s="153" t="s">
        <v>389</v>
      </c>
      <c r="B84" s="154" t="s">
        <v>367</v>
      </c>
      <c r="C84" s="154">
        <v>52</v>
      </c>
      <c r="D84" s="155" t="s">
        <v>4</v>
      </c>
      <c r="E84" s="155" t="s">
        <v>390</v>
      </c>
      <c r="F84" s="155" t="s">
        <v>1619</v>
      </c>
      <c r="G84" s="155" t="s">
        <v>27</v>
      </c>
      <c r="H84" s="156">
        <v>0.625</v>
      </c>
      <c r="I84" s="155" t="s">
        <v>10</v>
      </c>
      <c r="J84" s="157">
        <v>45687</v>
      </c>
      <c r="K84" s="157">
        <v>45744</v>
      </c>
      <c r="L84" s="154">
        <f>IF(ISBLANK(DATA[[#This Row],[DISCHARGE DATE]]), "NO DATE", DATA[[#This Row],[DISCHARGE DATE]]-DATA[[#This Row],[ADMISSION DATE]]+1)</f>
        <v>58</v>
      </c>
      <c r="M84" s="158">
        <v>350</v>
      </c>
      <c r="N84" s="158">
        <v>754</v>
      </c>
      <c r="O84" s="159" t="s">
        <v>349</v>
      </c>
      <c r="P84" s="159" t="s">
        <v>312</v>
      </c>
      <c r="Q84" s="160">
        <f>IF(DATA[[#This Row],[TYPE]]="Normal", 13 * DATA[[#This Row],[STORAGE DAYS]], 20 * DATA[[#This Row],[STORAGE DAYS]])</f>
        <v>754</v>
      </c>
      <c r="R84" s="160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 t="shared" si="1"/>
        <v>398</v>
      </c>
    </row>
    <row r="85" spans="1:20" s="26" customFormat="1" ht="19.8" x14ac:dyDescent="0.3">
      <c r="A85" s="153" t="s">
        <v>391</v>
      </c>
      <c r="B85" s="154" t="s">
        <v>392</v>
      </c>
      <c r="C85" s="154">
        <v>46</v>
      </c>
      <c r="D85" s="155" t="s">
        <v>5</v>
      </c>
      <c r="E85" s="155" t="s">
        <v>393</v>
      </c>
      <c r="F85" s="155" t="s">
        <v>1620</v>
      </c>
      <c r="G85" s="155" t="s">
        <v>26</v>
      </c>
      <c r="H85" s="156">
        <v>0.66666666666666663</v>
      </c>
      <c r="I85" s="155" t="s">
        <v>10</v>
      </c>
      <c r="J85" s="157">
        <v>45690</v>
      </c>
      <c r="K85" s="157">
        <v>45709</v>
      </c>
      <c r="L85" s="154">
        <f>IF(ISBLANK(DATA[[#This Row],[DISCHARGE DATE]]), "NO DATE", DATA[[#This Row],[DISCHARGE DATE]]-DATA[[#This Row],[ADMISSION DATE]]+1)</f>
        <v>20</v>
      </c>
      <c r="M85" s="158">
        <v>350</v>
      </c>
      <c r="N85" s="158">
        <v>260</v>
      </c>
      <c r="O85" s="159" t="s">
        <v>189</v>
      </c>
      <c r="P85" s="159" t="s">
        <v>198</v>
      </c>
      <c r="Q85" s="160">
        <f>IF(DATA[[#This Row],[TYPE]]="Normal", 13 * DATA[[#This Row],[STORAGE DAYS]], 20 * DATA[[#This Row],[STORAGE DAYS]])</f>
        <v>260</v>
      </c>
      <c r="R85" s="160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 t="shared" si="1"/>
        <v>398</v>
      </c>
    </row>
    <row r="86" spans="1:20" s="26" customFormat="1" ht="19.8" x14ac:dyDescent="0.3">
      <c r="A86" s="153" t="s">
        <v>394</v>
      </c>
      <c r="B86" s="154" t="s">
        <v>395</v>
      </c>
      <c r="C86" s="154">
        <v>90</v>
      </c>
      <c r="D86" s="155" t="s">
        <v>4</v>
      </c>
      <c r="E86" s="155" t="s">
        <v>396</v>
      </c>
      <c r="F86" s="155" t="s">
        <v>1621</v>
      </c>
      <c r="G86" s="155" t="s">
        <v>26</v>
      </c>
      <c r="H86" s="156">
        <v>0.16666666666666666</v>
      </c>
      <c r="I86" s="155" t="s">
        <v>12</v>
      </c>
      <c r="J86" s="157">
        <v>45692</v>
      </c>
      <c r="K86" s="157">
        <v>45806</v>
      </c>
      <c r="L86" s="154">
        <f>IF(ISBLANK(DATA[[#This Row],[DISCHARGE DATE]]), "NO DATE", DATA[[#This Row],[DISCHARGE DATE]]-DATA[[#This Row],[ADMISSION DATE]]+1)</f>
        <v>115</v>
      </c>
      <c r="M86" s="158">
        <v>350</v>
      </c>
      <c r="N86" s="158">
        <v>2300</v>
      </c>
      <c r="O86" s="159" t="s">
        <v>339</v>
      </c>
      <c r="P86" s="159" t="s">
        <v>250</v>
      </c>
      <c r="Q86" s="160">
        <f>IF(DATA[[#This Row],[TYPE]]="Normal", 13 * DATA[[#This Row],[STORAGE DAYS]], 20 * DATA[[#This Row],[STORAGE DAYS]])</f>
        <v>2300</v>
      </c>
      <c r="R86" s="160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 t="shared" si="1"/>
        <v>398</v>
      </c>
    </row>
    <row r="87" spans="1:20" s="26" customFormat="1" ht="19.8" x14ac:dyDescent="0.3">
      <c r="A87" s="153" t="s">
        <v>397</v>
      </c>
      <c r="B87" s="154" t="s">
        <v>398</v>
      </c>
      <c r="C87" s="154">
        <v>20</v>
      </c>
      <c r="D87" s="155" t="s">
        <v>4</v>
      </c>
      <c r="E87" s="155" t="s">
        <v>399</v>
      </c>
      <c r="F87" s="155" t="s">
        <v>1622</v>
      </c>
      <c r="G87" s="155" t="s">
        <v>27</v>
      </c>
      <c r="H87" s="156">
        <v>0.29166666666666669</v>
      </c>
      <c r="I87" s="155" t="s">
        <v>10</v>
      </c>
      <c r="J87" s="157">
        <v>45692</v>
      </c>
      <c r="K87" s="157">
        <v>45849</v>
      </c>
      <c r="L87" s="154">
        <f>IF(ISBLANK(DATA[[#This Row],[DISCHARGE DATE]]), "NO DATE", DATA[[#This Row],[DISCHARGE DATE]]-DATA[[#This Row],[ADMISSION DATE]]+1)</f>
        <v>158</v>
      </c>
      <c r="M87" s="158">
        <v>350</v>
      </c>
      <c r="N87" s="158">
        <v>1885</v>
      </c>
      <c r="O87" s="159" t="s">
        <v>102</v>
      </c>
      <c r="P87" s="159" t="s">
        <v>400</v>
      </c>
      <c r="Q87" s="160">
        <f>IF(DATA[[#This Row],[TYPE]]="Normal", 13 * DATA[[#This Row],[STORAGE DAYS]], 20 * DATA[[#This Row],[STORAGE DAYS]])</f>
        <v>2054</v>
      </c>
      <c r="R87" s="160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 t="shared" si="1"/>
        <v>398</v>
      </c>
    </row>
    <row r="88" spans="1:20" s="26" customFormat="1" ht="19.8" x14ac:dyDescent="0.3">
      <c r="A88" s="153" t="s">
        <v>401</v>
      </c>
      <c r="B88" s="154" t="s">
        <v>402</v>
      </c>
      <c r="C88" s="154">
        <v>54</v>
      </c>
      <c r="D88" s="155" t="s">
        <v>5</v>
      </c>
      <c r="E88" s="155" t="s">
        <v>403</v>
      </c>
      <c r="F88" s="155" t="s">
        <v>1623</v>
      </c>
      <c r="G88" s="155" t="s">
        <v>22</v>
      </c>
      <c r="H88" s="156">
        <v>0.6875</v>
      </c>
      <c r="I88" s="155" t="s">
        <v>10</v>
      </c>
      <c r="J88" s="157">
        <v>45692</v>
      </c>
      <c r="K88" s="157">
        <v>45856</v>
      </c>
      <c r="L88" s="154">
        <f>IF(ISBLANK(DATA[[#This Row],[DISCHARGE DATE]]), "NO DATE", DATA[[#This Row],[DISCHARGE DATE]]-DATA[[#This Row],[ADMISSION DATE]]+1)</f>
        <v>165</v>
      </c>
      <c r="M88" s="158">
        <v>350</v>
      </c>
      <c r="N88" s="158">
        <v>2145</v>
      </c>
      <c r="O88" s="159" t="s">
        <v>130</v>
      </c>
      <c r="P88" s="159" t="s">
        <v>404</v>
      </c>
      <c r="Q88" s="160">
        <f>IF(DATA[[#This Row],[TYPE]]="Normal", 13 * DATA[[#This Row],[STORAGE DAYS]], 20 * DATA[[#This Row],[STORAGE DAYS]])</f>
        <v>2145</v>
      </c>
      <c r="R88" s="160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 t="shared" si="1"/>
        <v>398</v>
      </c>
    </row>
    <row r="89" spans="1:20" s="26" customFormat="1" ht="19.8" x14ac:dyDescent="0.3">
      <c r="A89" s="153" t="s">
        <v>405</v>
      </c>
      <c r="B89" s="154" t="s">
        <v>406</v>
      </c>
      <c r="C89" s="154">
        <v>66</v>
      </c>
      <c r="D89" s="155" t="s">
        <v>5</v>
      </c>
      <c r="E89" s="155" t="s">
        <v>396</v>
      </c>
      <c r="F89" s="155" t="s">
        <v>1624</v>
      </c>
      <c r="G89" s="155" t="s">
        <v>27</v>
      </c>
      <c r="H89" s="156">
        <v>0.8125</v>
      </c>
      <c r="I89" s="155" t="s">
        <v>10</v>
      </c>
      <c r="J89" s="157">
        <v>45692</v>
      </c>
      <c r="K89" s="157">
        <v>45744</v>
      </c>
      <c r="L89" s="154">
        <f>IF(ISBLANK(DATA[[#This Row],[DISCHARGE DATE]]), "NO DATE", DATA[[#This Row],[DISCHARGE DATE]]-DATA[[#This Row],[ADMISSION DATE]]+1)</f>
        <v>53</v>
      </c>
      <c r="M89" s="158">
        <v>350</v>
      </c>
      <c r="N89" s="158">
        <v>689</v>
      </c>
      <c r="O89" s="159" t="s">
        <v>407</v>
      </c>
      <c r="P89" s="159" t="s">
        <v>276</v>
      </c>
      <c r="Q89" s="160">
        <f>IF(DATA[[#This Row],[TYPE]]="Normal", 13 * DATA[[#This Row],[STORAGE DAYS]], 20 * DATA[[#This Row],[STORAGE DAYS]])</f>
        <v>689</v>
      </c>
      <c r="R89" s="160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 t="shared" si="1"/>
        <v>398</v>
      </c>
    </row>
    <row r="90" spans="1:20" s="26" customFormat="1" ht="19.8" x14ac:dyDescent="0.3">
      <c r="A90" s="153" t="s">
        <v>408</v>
      </c>
      <c r="B90" s="154" t="s">
        <v>409</v>
      </c>
      <c r="C90" s="154">
        <v>49</v>
      </c>
      <c r="D90" s="155" t="s">
        <v>5</v>
      </c>
      <c r="E90" s="155" t="s">
        <v>410</v>
      </c>
      <c r="F90" s="155" t="s">
        <v>1625</v>
      </c>
      <c r="G90" s="155" t="s">
        <v>27</v>
      </c>
      <c r="H90" s="156">
        <v>0.52083333333333337</v>
      </c>
      <c r="I90" s="155" t="s">
        <v>10</v>
      </c>
      <c r="J90" s="157">
        <v>45694</v>
      </c>
      <c r="K90" s="157">
        <v>45700</v>
      </c>
      <c r="L90" s="154">
        <f>IF(ISBLANK(DATA[[#This Row],[DISCHARGE DATE]]), "NO DATE", DATA[[#This Row],[DISCHARGE DATE]]-DATA[[#This Row],[ADMISSION DATE]]+1)</f>
        <v>7</v>
      </c>
      <c r="M90" s="158">
        <v>350</v>
      </c>
      <c r="N90" s="158">
        <v>91</v>
      </c>
      <c r="O90" s="159" t="s">
        <v>400</v>
      </c>
      <c r="P90" s="159" t="s">
        <v>170</v>
      </c>
      <c r="Q90" s="160">
        <f>IF(DATA[[#This Row],[TYPE]]="Normal", 13 * DATA[[#This Row],[STORAGE DAYS]], 20 * DATA[[#This Row],[STORAGE DAYS]])</f>
        <v>91</v>
      </c>
      <c r="R90" s="160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 t="shared" si="1"/>
        <v>398</v>
      </c>
    </row>
    <row r="91" spans="1:20" s="26" customFormat="1" ht="19.8" x14ac:dyDescent="0.3">
      <c r="A91" s="153" t="s">
        <v>411</v>
      </c>
      <c r="B91" s="154" t="s">
        <v>412</v>
      </c>
      <c r="C91" s="154">
        <v>66</v>
      </c>
      <c r="D91" s="155" t="s">
        <v>4</v>
      </c>
      <c r="E91" s="155" t="s">
        <v>413</v>
      </c>
      <c r="F91" s="155" t="s">
        <v>1626</v>
      </c>
      <c r="G91" s="155" t="s">
        <v>27</v>
      </c>
      <c r="H91" s="156">
        <v>0.6875</v>
      </c>
      <c r="I91" s="155" t="s">
        <v>10</v>
      </c>
      <c r="J91" s="157">
        <v>45697</v>
      </c>
      <c r="K91" s="157">
        <v>45744</v>
      </c>
      <c r="L91" s="154">
        <f>IF(ISBLANK(DATA[[#This Row],[DISCHARGE DATE]]), "NO DATE", DATA[[#This Row],[DISCHARGE DATE]]-DATA[[#This Row],[ADMISSION DATE]]+1)</f>
        <v>48</v>
      </c>
      <c r="M91" s="158">
        <v>350</v>
      </c>
      <c r="N91" s="158">
        <v>624</v>
      </c>
      <c r="O91" s="159" t="s">
        <v>231</v>
      </c>
      <c r="P91" s="159" t="s">
        <v>291</v>
      </c>
      <c r="Q91" s="160">
        <f>IF(DATA[[#This Row],[TYPE]]="Normal", 13 * DATA[[#This Row],[STORAGE DAYS]], 20 * DATA[[#This Row],[STORAGE DAYS]])</f>
        <v>624</v>
      </c>
      <c r="R91" s="160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 t="shared" si="1"/>
        <v>398</v>
      </c>
    </row>
    <row r="92" spans="1:20" s="26" customFormat="1" ht="19.8" x14ac:dyDescent="0.3">
      <c r="A92" s="153" t="s">
        <v>414</v>
      </c>
      <c r="B92" s="154" t="s">
        <v>415</v>
      </c>
      <c r="C92" s="154">
        <v>80</v>
      </c>
      <c r="D92" s="155" t="s">
        <v>4</v>
      </c>
      <c r="E92" s="155" t="s">
        <v>416</v>
      </c>
      <c r="F92" s="155" t="s">
        <v>1627</v>
      </c>
      <c r="G92" s="155" t="s">
        <v>27</v>
      </c>
      <c r="H92" s="156">
        <v>0.625</v>
      </c>
      <c r="I92" s="155" t="s">
        <v>10</v>
      </c>
      <c r="J92" s="157">
        <v>45695</v>
      </c>
      <c r="K92" s="157">
        <v>45898</v>
      </c>
      <c r="L92" s="154">
        <f>IF(ISBLANK(DATA[[#This Row],[DISCHARGE DATE]]), "NO DATE", DATA[[#This Row],[DISCHARGE DATE]]-DATA[[#This Row],[ADMISSION DATE]]+1)</f>
        <v>204</v>
      </c>
      <c r="M92" s="158">
        <v>350</v>
      </c>
      <c r="N92" s="158">
        <v>2652</v>
      </c>
      <c r="O92" s="159" t="s">
        <v>272</v>
      </c>
      <c r="P92" s="159" t="s">
        <v>417</v>
      </c>
      <c r="Q92" s="160">
        <f>IF(DATA[[#This Row],[TYPE]]="Normal", 13 * DATA[[#This Row],[STORAGE DAYS]], 20 * DATA[[#This Row],[STORAGE DAYS]])</f>
        <v>2652</v>
      </c>
      <c r="R92" s="160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 t="shared" si="1"/>
        <v>398</v>
      </c>
    </row>
    <row r="93" spans="1:20" s="26" customFormat="1" ht="19.8" x14ac:dyDescent="0.3">
      <c r="A93" s="153" t="s">
        <v>418</v>
      </c>
      <c r="B93" s="154" t="s">
        <v>419</v>
      </c>
      <c r="C93" s="154">
        <v>65</v>
      </c>
      <c r="D93" s="155" t="s">
        <v>5</v>
      </c>
      <c r="E93" s="155" t="s">
        <v>420</v>
      </c>
      <c r="F93" s="155" t="s">
        <v>1628</v>
      </c>
      <c r="G93" s="155" t="s">
        <v>27</v>
      </c>
      <c r="H93" s="156">
        <v>0.61805555555555558</v>
      </c>
      <c r="I93" s="155" t="s">
        <v>12</v>
      </c>
      <c r="J93" s="157">
        <v>45699</v>
      </c>
      <c r="K93" s="157">
        <v>45870</v>
      </c>
      <c r="L93" s="154">
        <f>IF(ISBLANK(DATA[[#This Row],[DISCHARGE DATE]]), "NO DATE", DATA[[#This Row],[DISCHARGE DATE]]-DATA[[#This Row],[ADMISSION DATE]]+1)</f>
        <v>172</v>
      </c>
      <c r="M93" s="158">
        <v>350</v>
      </c>
      <c r="N93" s="158">
        <v>3440</v>
      </c>
      <c r="O93" s="159" t="s">
        <v>421</v>
      </c>
      <c r="P93" s="159" t="s">
        <v>422</v>
      </c>
      <c r="Q93" s="160">
        <f>IF(DATA[[#This Row],[TYPE]]="Normal", 13 * DATA[[#This Row],[STORAGE DAYS]], 20 * DATA[[#This Row],[STORAGE DAYS]])</f>
        <v>3440</v>
      </c>
      <c r="R93" s="160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 t="shared" si="1"/>
        <v>398</v>
      </c>
    </row>
    <row r="94" spans="1:20" s="26" customFormat="1" ht="19.8" x14ac:dyDescent="0.3">
      <c r="A94" s="153" t="s">
        <v>423</v>
      </c>
      <c r="B94" s="154" t="s">
        <v>424</v>
      </c>
      <c r="C94" s="154">
        <v>68</v>
      </c>
      <c r="D94" s="155" t="s">
        <v>5</v>
      </c>
      <c r="E94" s="155" t="s">
        <v>425</v>
      </c>
      <c r="F94" s="155" t="s">
        <v>1629</v>
      </c>
      <c r="G94" s="155" t="s">
        <v>27</v>
      </c>
      <c r="H94" s="156">
        <v>0.52083333333333337</v>
      </c>
      <c r="I94" s="155" t="s">
        <v>10</v>
      </c>
      <c r="J94" s="157">
        <v>45705</v>
      </c>
      <c r="K94" s="157">
        <v>45772</v>
      </c>
      <c r="L94" s="154">
        <f>IF(ISBLANK(DATA[[#This Row],[DISCHARGE DATE]]), "NO DATE", DATA[[#This Row],[DISCHARGE DATE]]-DATA[[#This Row],[ADMISSION DATE]]+1)</f>
        <v>68</v>
      </c>
      <c r="M94" s="158">
        <v>350</v>
      </c>
      <c r="N94" s="158">
        <v>884</v>
      </c>
      <c r="O94" s="159" t="s">
        <v>426</v>
      </c>
      <c r="P94" s="159" t="s">
        <v>387</v>
      </c>
      <c r="Q94" s="160">
        <f>IF(DATA[[#This Row],[TYPE]]="Normal", 13 * DATA[[#This Row],[STORAGE DAYS]], 20 * DATA[[#This Row],[STORAGE DAYS]])</f>
        <v>884</v>
      </c>
      <c r="R94" s="160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 t="shared" si="1"/>
        <v>398</v>
      </c>
    </row>
    <row r="95" spans="1:20" s="26" customFormat="1" ht="19.8" x14ac:dyDescent="0.3">
      <c r="A95" s="153" t="s">
        <v>427</v>
      </c>
      <c r="B95" s="154" t="s">
        <v>428</v>
      </c>
      <c r="C95" s="154">
        <v>73</v>
      </c>
      <c r="D95" s="155" t="s">
        <v>4</v>
      </c>
      <c r="E95" s="155" t="s">
        <v>429</v>
      </c>
      <c r="F95" s="155" t="s">
        <v>1630</v>
      </c>
      <c r="G95" s="155" t="s">
        <v>27</v>
      </c>
      <c r="H95" s="156">
        <v>0.66666666666666663</v>
      </c>
      <c r="I95" s="155" t="s">
        <v>10</v>
      </c>
      <c r="J95" s="157">
        <v>45706</v>
      </c>
      <c r="K95" s="157">
        <v>45807</v>
      </c>
      <c r="L95" s="154">
        <f>IF(ISBLANK(DATA[[#This Row],[DISCHARGE DATE]]), "NO DATE", DATA[[#This Row],[DISCHARGE DATE]]-DATA[[#This Row],[ADMISSION DATE]]+1)</f>
        <v>102</v>
      </c>
      <c r="M95" s="158">
        <v>350</v>
      </c>
      <c r="N95" s="158">
        <v>1326</v>
      </c>
      <c r="O95" s="159" t="s">
        <v>430</v>
      </c>
      <c r="P95" s="159" t="s">
        <v>431</v>
      </c>
      <c r="Q95" s="160">
        <f>IF(DATA[[#This Row],[TYPE]]="Normal", 13 * DATA[[#This Row],[STORAGE DAYS]], 20 * DATA[[#This Row],[STORAGE DAYS]])</f>
        <v>1326</v>
      </c>
      <c r="R95" s="160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 t="shared" si="1"/>
        <v>398</v>
      </c>
    </row>
    <row r="96" spans="1:20" s="26" customFormat="1" ht="19.8" x14ac:dyDescent="0.3">
      <c r="A96" s="153" t="s">
        <v>432</v>
      </c>
      <c r="B96" s="154" t="s">
        <v>433</v>
      </c>
      <c r="C96" s="154">
        <v>54</v>
      </c>
      <c r="D96" s="155" t="s">
        <v>5</v>
      </c>
      <c r="E96" s="155" t="s">
        <v>434</v>
      </c>
      <c r="F96" s="155" t="s">
        <v>1631</v>
      </c>
      <c r="G96" s="155" t="s">
        <v>27</v>
      </c>
      <c r="H96" s="156">
        <v>0.58333333333333337</v>
      </c>
      <c r="I96" s="155" t="s">
        <v>10</v>
      </c>
      <c r="J96" s="157">
        <v>45703</v>
      </c>
      <c r="K96" s="157">
        <v>45807</v>
      </c>
      <c r="L96" s="154">
        <f>IF(ISBLANK(DATA[[#This Row],[DISCHARGE DATE]]), "NO DATE", DATA[[#This Row],[DISCHARGE DATE]]-DATA[[#This Row],[ADMISSION DATE]]+1)</f>
        <v>105</v>
      </c>
      <c r="M96" s="158">
        <v>350</v>
      </c>
      <c r="N96" s="158">
        <v>1365</v>
      </c>
      <c r="O96" s="159" t="s">
        <v>435</v>
      </c>
      <c r="P96" s="159" t="s">
        <v>436</v>
      </c>
      <c r="Q96" s="160">
        <f>IF(DATA[[#This Row],[TYPE]]="Normal", 13 * DATA[[#This Row],[STORAGE DAYS]], 20 * DATA[[#This Row],[STORAGE DAYS]])</f>
        <v>1365</v>
      </c>
      <c r="R96" s="160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 t="shared" si="1"/>
        <v>398</v>
      </c>
    </row>
    <row r="97" spans="1:20" s="26" customFormat="1" ht="19.8" x14ac:dyDescent="0.3">
      <c r="A97" s="153" t="s">
        <v>437</v>
      </c>
      <c r="B97" s="154" t="s">
        <v>438</v>
      </c>
      <c r="C97" s="154">
        <v>57</v>
      </c>
      <c r="D97" s="155" t="s">
        <v>4</v>
      </c>
      <c r="E97" s="155" t="s">
        <v>439</v>
      </c>
      <c r="F97" s="155" t="s">
        <v>1632</v>
      </c>
      <c r="G97" s="155" t="s">
        <v>27</v>
      </c>
      <c r="H97" s="156">
        <v>0.375</v>
      </c>
      <c r="I97" s="155" t="s">
        <v>10</v>
      </c>
      <c r="J97" s="157">
        <v>45708</v>
      </c>
      <c r="K97" s="157">
        <v>45744</v>
      </c>
      <c r="L97" s="154">
        <f>IF(ISBLANK(DATA[[#This Row],[DISCHARGE DATE]]), "NO DATE", DATA[[#This Row],[DISCHARGE DATE]]-DATA[[#This Row],[ADMISSION DATE]]+1)</f>
        <v>37</v>
      </c>
      <c r="M97" s="158">
        <v>350</v>
      </c>
      <c r="N97" s="158">
        <v>481</v>
      </c>
      <c r="O97" s="159" t="s">
        <v>219</v>
      </c>
      <c r="P97" s="159" t="s">
        <v>271</v>
      </c>
      <c r="Q97" s="160">
        <f>IF(DATA[[#This Row],[TYPE]]="Normal", 13 * DATA[[#This Row],[STORAGE DAYS]], 20 * DATA[[#This Row],[STORAGE DAYS]])</f>
        <v>481</v>
      </c>
      <c r="R97" s="160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 t="shared" si="1"/>
        <v>398</v>
      </c>
    </row>
    <row r="98" spans="1:20" s="26" customFormat="1" ht="19.8" x14ac:dyDescent="0.3">
      <c r="A98" s="153" t="s">
        <v>440</v>
      </c>
      <c r="B98" s="154" t="s">
        <v>441</v>
      </c>
      <c r="C98" s="154">
        <v>52</v>
      </c>
      <c r="D98" s="155" t="s">
        <v>4</v>
      </c>
      <c r="E98" s="155" t="s">
        <v>442</v>
      </c>
      <c r="F98" s="155" t="s">
        <v>1633</v>
      </c>
      <c r="G98" s="155" t="s">
        <v>27</v>
      </c>
      <c r="H98" s="156">
        <v>0.52430555555555558</v>
      </c>
      <c r="I98" s="155" t="s">
        <v>10</v>
      </c>
      <c r="J98" s="157">
        <v>45709</v>
      </c>
      <c r="K98" s="157">
        <v>45805</v>
      </c>
      <c r="L98" s="154">
        <f>IF(ISBLANK(DATA[[#This Row],[DISCHARGE DATE]]), "NO DATE", DATA[[#This Row],[DISCHARGE DATE]]-DATA[[#This Row],[ADMISSION DATE]]+1)</f>
        <v>97</v>
      </c>
      <c r="M98" s="158">
        <v>350</v>
      </c>
      <c r="N98" s="158">
        <v>1261</v>
      </c>
      <c r="O98" s="159" t="s">
        <v>241</v>
      </c>
      <c r="P98" s="159" t="s">
        <v>421</v>
      </c>
      <c r="Q98" s="160">
        <f>IF(DATA[[#This Row],[TYPE]]="Normal", 13 * DATA[[#This Row],[STORAGE DAYS]], 20 * DATA[[#This Row],[STORAGE DAYS]])</f>
        <v>1261</v>
      </c>
      <c r="R98" s="160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 t="shared" si="1"/>
        <v>398</v>
      </c>
    </row>
    <row r="99" spans="1:20" s="26" customFormat="1" ht="19.8" x14ac:dyDescent="0.3">
      <c r="A99" s="153" t="s">
        <v>443</v>
      </c>
      <c r="B99" s="154" t="s">
        <v>444</v>
      </c>
      <c r="C99" s="154">
        <v>90</v>
      </c>
      <c r="D99" s="155" t="s">
        <v>4</v>
      </c>
      <c r="E99" s="155" t="s">
        <v>445</v>
      </c>
      <c r="F99" s="155" t="s">
        <v>1634</v>
      </c>
      <c r="G99" s="155" t="s">
        <v>27</v>
      </c>
      <c r="H99" s="156">
        <v>0.22916666666666666</v>
      </c>
      <c r="I99" s="155" t="s">
        <v>12</v>
      </c>
      <c r="J99" s="157">
        <v>45712</v>
      </c>
      <c r="K99" s="157">
        <v>45954</v>
      </c>
      <c r="L99" s="154">
        <f>IF(ISBLANK(DATA[[#This Row],[DISCHARGE DATE]]), "NO DATE", DATA[[#This Row],[DISCHARGE DATE]]-DATA[[#This Row],[ADMISSION DATE]]+1)</f>
        <v>243</v>
      </c>
      <c r="M99" s="158">
        <v>350</v>
      </c>
      <c r="N99" s="158">
        <v>4860</v>
      </c>
      <c r="O99" s="159" t="s">
        <v>365</v>
      </c>
      <c r="P99" s="159" t="s">
        <v>1028</v>
      </c>
      <c r="Q99" s="160">
        <f>IF(DATA[[#This Row],[TYPE]]="Normal", 13 * DATA[[#This Row],[STORAGE DAYS]], 20 * DATA[[#This Row],[STORAGE DAYS]])</f>
        <v>4860</v>
      </c>
      <c r="R99" s="160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 t="shared" si="1"/>
        <v>398</v>
      </c>
    </row>
    <row r="100" spans="1:20" s="26" customFormat="1" ht="19.8" x14ac:dyDescent="0.3">
      <c r="A100" s="153" t="s">
        <v>446</v>
      </c>
      <c r="B100" s="154" t="s">
        <v>77</v>
      </c>
      <c r="C100" s="154">
        <v>30</v>
      </c>
      <c r="D100" s="155" t="s">
        <v>5</v>
      </c>
      <c r="E100" s="155" t="s">
        <v>262</v>
      </c>
      <c r="F100" s="155" t="s">
        <v>1635</v>
      </c>
      <c r="G100" s="155" t="s">
        <v>27</v>
      </c>
      <c r="H100" s="156">
        <v>0.875</v>
      </c>
      <c r="I100" s="155" t="s">
        <v>10</v>
      </c>
      <c r="J100" s="157">
        <v>45710</v>
      </c>
      <c r="K100" s="157">
        <v>45751</v>
      </c>
      <c r="L100" s="154">
        <f>IF(ISBLANK(DATA[[#This Row],[DISCHARGE DATE]]), "NO DATE", DATA[[#This Row],[DISCHARGE DATE]]-DATA[[#This Row],[ADMISSION DATE]]+1)</f>
        <v>42</v>
      </c>
      <c r="M100" s="158">
        <v>350</v>
      </c>
      <c r="N100" s="158">
        <v>546</v>
      </c>
      <c r="O100" s="159" t="s">
        <v>334</v>
      </c>
      <c r="P100" s="159" t="s">
        <v>338</v>
      </c>
      <c r="Q100" s="160">
        <f>IF(DATA[[#This Row],[TYPE]]="Normal", 13 * DATA[[#This Row],[STORAGE DAYS]], 20 * DATA[[#This Row],[STORAGE DAYS]])</f>
        <v>546</v>
      </c>
      <c r="R100" s="160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 t="shared" si="1"/>
        <v>398</v>
      </c>
    </row>
    <row r="101" spans="1:20" s="26" customFormat="1" ht="19.8" x14ac:dyDescent="0.3">
      <c r="A101" s="153" t="s">
        <v>447</v>
      </c>
      <c r="B101" s="154" t="s">
        <v>448</v>
      </c>
      <c r="C101" s="154">
        <v>70</v>
      </c>
      <c r="D101" s="155" t="s">
        <v>4</v>
      </c>
      <c r="E101" s="155" t="s">
        <v>449</v>
      </c>
      <c r="F101" s="155" t="s">
        <v>1636</v>
      </c>
      <c r="G101" s="155" t="s">
        <v>27</v>
      </c>
      <c r="H101" s="156">
        <v>0.8125</v>
      </c>
      <c r="I101" s="155" t="s">
        <v>10</v>
      </c>
      <c r="J101" s="157">
        <v>45712</v>
      </c>
      <c r="K101" s="157">
        <v>45772</v>
      </c>
      <c r="L101" s="154">
        <f>IF(ISBLANK(DATA[[#This Row],[DISCHARGE DATE]]), "NO DATE", DATA[[#This Row],[DISCHARGE DATE]]-DATA[[#This Row],[ADMISSION DATE]]+1)</f>
        <v>61</v>
      </c>
      <c r="M101" s="158">
        <v>350</v>
      </c>
      <c r="N101" s="158">
        <v>793</v>
      </c>
      <c r="O101" s="159" t="s">
        <v>450</v>
      </c>
      <c r="P101" s="159" t="s">
        <v>379</v>
      </c>
      <c r="Q101" s="160">
        <f>IF(DATA[[#This Row],[TYPE]]="Normal", 13 * DATA[[#This Row],[STORAGE DAYS]], 20 * DATA[[#This Row],[STORAGE DAYS]])</f>
        <v>793</v>
      </c>
      <c r="R101" s="160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 t="shared" si="1"/>
        <v>398</v>
      </c>
    </row>
    <row r="102" spans="1:20" s="26" customFormat="1" ht="19.8" x14ac:dyDescent="0.3">
      <c r="A102" s="153" t="s">
        <v>451</v>
      </c>
      <c r="B102" s="154" t="s">
        <v>1535</v>
      </c>
      <c r="C102" s="154">
        <v>33</v>
      </c>
      <c r="D102" s="155" t="s">
        <v>4</v>
      </c>
      <c r="E102" s="155" t="s">
        <v>452</v>
      </c>
      <c r="F102" s="155" t="s">
        <v>1637</v>
      </c>
      <c r="G102" s="155" t="s">
        <v>25</v>
      </c>
      <c r="H102" s="156">
        <v>0.9375</v>
      </c>
      <c r="I102" s="155" t="s">
        <v>10</v>
      </c>
      <c r="J102" s="157">
        <v>45713</v>
      </c>
      <c r="K102" s="157">
        <v>45772</v>
      </c>
      <c r="L102" s="154">
        <f>IF(ISBLANK(DATA[[#This Row],[DISCHARGE DATE]]), "NO DATE", DATA[[#This Row],[DISCHARGE DATE]]-DATA[[#This Row],[ADMISSION DATE]]+1)</f>
        <v>60</v>
      </c>
      <c r="M102" s="158">
        <v>350</v>
      </c>
      <c r="N102" s="158">
        <v>780</v>
      </c>
      <c r="O102" s="159" t="s">
        <v>453</v>
      </c>
      <c r="P102" s="159" t="s">
        <v>364</v>
      </c>
      <c r="Q102" s="160">
        <f>IF(DATA[[#This Row],[TYPE]]="Normal", 13 * DATA[[#This Row],[STORAGE DAYS]], 20 * DATA[[#This Row],[STORAGE DAYS]])</f>
        <v>780</v>
      </c>
      <c r="R102" s="160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 t="shared" si="1"/>
        <v>398</v>
      </c>
    </row>
    <row r="103" spans="1:20" s="26" customFormat="1" ht="19.8" x14ac:dyDescent="0.3">
      <c r="A103" s="153" t="s">
        <v>454</v>
      </c>
      <c r="B103" s="154" t="s">
        <v>1205</v>
      </c>
      <c r="C103" s="154">
        <v>75</v>
      </c>
      <c r="D103" s="155" t="s">
        <v>5</v>
      </c>
      <c r="E103" s="155" t="s">
        <v>1538</v>
      </c>
      <c r="F103" s="155" t="s">
        <v>1638</v>
      </c>
      <c r="G103" s="155" t="s">
        <v>25</v>
      </c>
      <c r="H103" s="156">
        <v>0.58333333333333337</v>
      </c>
      <c r="I103" s="155" t="s">
        <v>12</v>
      </c>
      <c r="J103" s="157">
        <v>45716</v>
      </c>
      <c r="K103" s="157">
        <v>45974</v>
      </c>
      <c r="L103" s="154">
        <f>IF(ISBLANK(DATA[[#This Row],[DISCHARGE DATE]]), "NO DATE", DATA[[#This Row],[DISCHARGE DATE]]-DATA[[#This Row],[ADMISSION DATE]]+1)</f>
        <v>259</v>
      </c>
      <c r="M103" s="158">
        <v>350</v>
      </c>
      <c r="N103" s="158">
        <v>5180</v>
      </c>
      <c r="O103" s="159" t="s">
        <v>455</v>
      </c>
      <c r="P103" s="159" t="s">
        <v>1182</v>
      </c>
      <c r="Q103" s="160">
        <f>IF(DATA[[#This Row],[TYPE]]="Normal", 13 * DATA[[#This Row],[STORAGE DAYS]], 20 * DATA[[#This Row],[STORAGE DAYS]])</f>
        <v>5180</v>
      </c>
      <c r="R103" s="160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 t="shared" si="1"/>
        <v>398</v>
      </c>
    </row>
    <row r="104" spans="1:20" s="26" customFormat="1" ht="19.8" x14ac:dyDescent="0.3">
      <c r="A104" s="153" t="s">
        <v>456</v>
      </c>
      <c r="B104" s="154" t="s">
        <v>457</v>
      </c>
      <c r="C104" s="154">
        <v>60</v>
      </c>
      <c r="D104" s="155" t="s">
        <v>4</v>
      </c>
      <c r="E104" s="155" t="s">
        <v>458</v>
      </c>
      <c r="F104" s="155" t="s">
        <v>1639</v>
      </c>
      <c r="G104" s="155" t="s">
        <v>27</v>
      </c>
      <c r="H104" s="156">
        <v>0.875</v>
      </c>
      <c r="I104" s="155" t="s">
        <v>10</v>
      </c>
      <c r="J104" s="157">
        <v>45717</v>
      </c>
      <c r="K104" s="157">
        <v>45807</v>
      </c>
      <c r="L104" s="154">
        <f>IF(ISBLANK(DATA[[#This Row],[DISCHARGE DATE]]), "NO DATE", DATA[[#This Row],[DISCHARGE DATE]]-DATA[[#This Row],[ADMISSION DATE]]+1)</f>
        <v>91</v>
      </c>
      <c r="M104" s="158">
        <v>350</v>
      </c>
      <c r="N104" s="158">
        <v>1183</v>
      </c>
      <c r="O104" s="159" t="s">
        <v>459</v>
      </c>
      <c r="P104" s="159" t="s">
        <v>430</v>
      </c>
      <c r="Q104" s="160">
        <f>IF(DATA[[#This Row],[TYPE]]="Normal", 13 * DATA[[#This Row],[STORAGE DAYS]], 20 * DATA[[#This Row],[STORAGE DAYS]])</f>
        <v>1183</v>
      </c>
      <c r="R104" s="160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 t="shared" si="1"/>
        <v>398</v>
      </c>
    </row>
    <row r="105" spans="1:20" s="26" customFormat="1" ht="19.8" x14ac:dyDescent="0.3">
      <c r="A105" s="153" t="s">
        <v>460</v>
      </c>
      <c r="B105" s="154" t="s">
        <v>461</v>
      </c>
      <c r="C105" s="154">
        <v>50</v>
      </c>
      <c r="D105" s="155" t="s">
        <v>5</v>
      </c>
      <c r="E105" s="155" t="s">
        <v>462</v>
      </c>
      <c r="F105" s="155" t="s">
        <v>1640</v>
      </c>
      <c r="G105" s="155" t="s">
        <v>26</v>
      </c>
      <c r="H105" s="156">
        <v>0.5</v>
      </c>
      <c r="I105" s="155" t="s">
        <v>10</v>
      </c>
      <c r="J105" s="157">
        <v>45715</v>
      </c>
      <c r="K105" s="157">
        <v>45891</v>
      </c>
      <c r="L105" s="154">
        <f>IF(ISBLANK(DATA[[#This Row],[DISCHARGE DATE]]), "NO DATE", DATA[[#This Row],[DISCHARGE DATE]]-DATA[[#This Row],[ADMISSION DATE]]+1)</f>
        <v>177</v>
      </c>
      <c r="M105" s="158">
        <v>350</v>
      </c>
      <c r="N105" s="158">
        <v>2301</v>
      </c>
      <c r="O105" s="159" t="s">
        <v>463</v>
      </c>
      <c r="P105" s="159" t="s">
        <v>464</v>
      </c>
      <c r="Q105" s="160">
        <f>IF(DATA[[#This Row],[TYPE]]="Normal", 13 * DATA[[#This Row],[STORAGE DAYS]], 20 * DATA[[#This Row],[STORAGE DAYS]])</f>
        <v>2301</v>
      </c>
      <c r="R105" s="160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 t="shared" si="1"/>
        <v>398</v>
      </c>
    </row>
    <row r="106" spans="1:20" s="26" customFormat="1" ht="19.8" x14ac:dyDescent="0.3">
      <c r="A106" s="153" t="s">
        <v>465</v>
      </c>
      <c r="B106" s="154" t="s">
        <v>466</v>
      </c>
      <c r="C106" s="154">
        <v>30</v>
      </c>
      <c r="D106" s="155" t="s">
        <v>4</v>
      </c>
      <c r="E106" s="155" t="s">
        <v>230</v>
      </c>
      <c r="F106" s="155" t="s">
        <v>1641</v>
      </c>
      <c r="G106" s="155" t="s">
        <v>25</v>
      </c>
      <c r="H106" s="156">
        <v>0.2638888888888889</v>
      </c>
      <c r="I106" s="155" t="s">
        <v>10</v>
      </c>
      <c r="J106" s="157">
        <v>45721</v>
      </c>
      <c r="K106" s="157">
        <v>45772</v>
      </c>
      <c r="L106" s="154">
        <f>IF(ISBLANK(DATA[[#This Row],[DISCHARGE DATE]]), "NO DATE", DATA[[#This Row],[DISCHARGE DATE]]-DATA[[#This Row],[ADMISSION DATE]]+1)</f>
        <v>52</v>
      </c>
      <c r="M106" s="158">
        <v>350</v>
      </c>
      <c r="N106" s="158">
        <v>676</v>
      </c>
      <c r="O106" s="159" t="s">
        <v>467</v>
      </c>
      <c r="P106" s="159" t="s">
        <v>407</v>
      </c>
      <c r="Q106" s="160">
        <f>IF(DATA[[#This Row],[TYPE]]="Normal", 13 * DATA[[#This Row],[STORAGE DAYS]], 20 * DATA[[#This Row],[STORAGE DAYS]])</f>
        <v>676</v>
      </c>
      <c r="R106" s="160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 t="shared" si="1"/>
        <v>398</v>
      </c>
    </row>
    <row r="107" spans="1:20" s="26" customFormat="1" ht="19.8" x14ac:dyDescent="0.3">
      <c r="A107" s="153" t="s">
        <v>468</v>
      </c>
      <c r="B107" s="154" t="s">
        <v>469</v>
      </c>
      <c r="C107" s="154">
        <v>76</v>
      </c>
      <c r="D107" s="155" t="s">
        <v>5</v>
      </c>
      <c r="E107" s="155" t="s">
        <v>470</v>
      </c>
      <c r="F107" s="155" t="s">
        <v>1642</v>
      </c>
      <c r="G107" s="155" t="s">
        <v>27</v>
      </c>
      <c r="H107" s="156">
        <v>0.57777777777777772</v>
      </c>
      <c r="I107" s="155" t="s">
        <v>10</v>
      </c>
      <c r="J107" s="157">
        <v>45723</v>
      </c>
      <c r="K107" s="157">
        <v>45849</v>
      </c>
      <c r="L107" s="154">
        <f>IF(ISBLANK(DATA[[#This Row],[DISCHARGE DATE]]), "NO DATE", DATA[[#This Row],[DISCHARGE DATE]]-DATA[[#This Row],[ADMISSION DATE]]+1)</f>
        <v>127</v>
      </c>
      <c r="M107" s="158">
        <v>350</v>
      </c>
      <c r="N107" s="158">
        <v>1651</v>
      </c>
      <c r="O107" s="159" t="s">
        <v>471</v>
      </c>
      <c r="P107" s="159" t="s">
        <v>472</v>
      </c>
      <c r="Q107" s="160">
        <f>IF(DATA[[#This Row],[TYPE]]="Normal", 13 * DATA[[#This Row],[STORAGE DAYS]], 20 * DATA[[#This Row],[STORAGE DAYS]])</f>
        <v>1651</v>
      </c>
      <c r="R107" s="160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 t="shared" si="1"/>
        <v>398</v>
      </c>
    </row>
    <row r="108" spans="1:20" s="26" customFormat="1" ht="19.8" x14ac:dyDescent="0.3">
      <c r="A108" s="153" t="s">
        <v>473</v>
      </c>
      <c r="B108" s="154" t="s">
        <v>474</v>
      </c>
      <c r="C108" s="154">
        <v>67</v>
      </c>
      <c r="D108" s="155" t="s">
        <v>5</v>
      </c>
      <c r="E108" s="155" t="s">
        <v>475</v>
      </c>
      <c r="F108" s="155" t="s">
        <v>1643</v>
      </c>
      <c r="G108" s="155" t="s">
        <v>27</v>
      </c>
      <c r="H108" s="156">
        <v>0.54166666666666663</v>
      </c>
      <c r="I108" s="155" t="s">
        <v>12</v>
      </c>
      <c r="J108" s="157">
        <v>45724</v>
      </c>
      <c r="K108" s="157">
        <v>45828</v>
      </c>
      <c r="L108" s="154">
        <f>IF(ISBLANK(DATA[[#This Row],[DISCHARGE DATE]]), "NO DATE", DATA[[#This Row],[DISCHARGE DATE]]-DATA[[#This Row],[ADMISSION DATE]]+1)</f>
        <v>105</v>
      </c>
      <c r="M108" s="158">
        <v>350</v>
      </c>
      <c r="N108" s="158">
        <v>2100</v>
      </c>
      <c r="O108" s="159" t="s">
        <v>476</v>
      </c>
      <c r="P108" s="159" t="s">
        <v>477</v>
      </c>
      <c r="Q108" s="160">
        <f>IF(DATA[[#This Row],[TYPE]]="Normal", 13 * DATA[[#This Row],[STORAGE DAYS]], 20 * DATA[[#This Row],[STORAGE DAYS]])</f>
        <v>2100</v>
      </c>
      <c r="R108" s="160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 t="shared" si="1"/>
        <v>398</v>
      </c>
    </row>
    <row r="109" spans="1:20" s="26" customFormat="1" ht="19.8" x14ac:dyDescent="0.3">
      <c r="A109" s="153" t="s">
        <v>478</v>
      </c>
      <c r="B109" s="154" t="s">
        <v>479</v>
      </c>
      <c r="C109" s="154">
        <v>38</v>
      </c>
      <c r="D109" s="155" t="s">
        <v>5</v>
      </c>
      <c r="E109" s="155" t="s">
        <v>480</v>
      </c>
      <c r="F109" s="155" t="s">
        <v>1644</v>
      </c>
      <c r="G109" s="155" t="s">
        <v>21</v>
      </c>
      <c r="H109" s="156">
        <v>0.52222222222222225</v>
      </c>
      <c r="I109" s="155" t="s">
        <v>10</v>
      </c>
      <c r="J109" s="157">
        <v>45726</v>
      </c>
      <c r="K109" s="157">
        <v>45807</v>
      </c>
      <c r="L109" s="154">
        <f>IF(ISBLANK(DATA[[#This Row],[DISCHARGE DATE]]), "NO DATE", DATA[[#This Row],[DISCHARGE DATE]]-DATA[[#This Row],[ADMISSION DATE]]+1)</f>
        <v>82</v>
      </c>
      <c r="M109" s="158">
        <v>350</v>
      </c>
      <c r="N109" s="158">
        <v>1066</v>
      </c>
      <c r="O109" s="159" t="s">
        <v>481</v>
      </c>
      <c r="P109" s="159" t="s">
        <v>435</v>
      </c>
      <c r="Q109" s="160">
        <f>IF(DATA[[#This Row],[TYPE]]="Normal", 13 * DATA[[#This Row],[STORAGE DAYS]], 20 * DATA[[#This Row],[STORAGE DAYS]])</f>
        <v>1066</v>
      </c>
      <c r="R109" s="160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 t="shared" si="1"/>
        <v>398</v>
      </c>
    </row>
    <row r="110" spans="1:20" s="26" customFormat="1" ht="19.8" x14ac:dyDescent="0.3">
      <c r="A110" s="153" t="s">
        <v>482</v>
      </c>
      <c r="B110" s="154" t="s">
        <v>483</v>
      </c>
      <c r="C110" s="154">
        <v>66</v>
      </c>
      <c r="D110" s="155" t="s">
        <v>4</v>
      </c>
      <c r="E110" s="155" t="s">
        <v>484</v>
      </c>
      <c r="F110" s="155" t="s">
        <v>1645</v>
      </c>
      <c r="G110" s="155" t="s">
        <v>21</v>
      </c>
      <c r="H110" s="156">
        <v>0.67361111111111116</v>
      </c>
      <c r="I110" s="155" t="s">
        <v>12</v>
      </c>
      <c r="J110" s="157">
        <v>45727</v>
      </c>
      <c r="K110" s="157">
        <v>45898</v>
      </c>
      <c r="L110" s="154">
        <f>IF(ISBLANK(DATA[[#This Row],[DISCHARGE DATE]]), "NO DATE", DATA[[#This Row],[DISCHARGE DATE]]-DATA[[#This Row],[ADMISSION DATE]]+1)</f>
        <v>172</v>
      </c>
      <c r="M110" s="158">
        <v>350</v>
      </c>
      <c r="N110" s="158">
        <v>3440</v>
      </c>
      <c r="O110" s="159" t="s">
        <v>485</v>
      </c>
      <c r="P110" s="159" t="s">
        <v>486</v>
      </c>
      <c r="Q110" s="160">
        <f>IF(DATA[[#This Row],[TYPE]]="Normal", 13 * DATA[[#This Row],[STORAGE DAYS]], 20 * DATA[[#This Row],[STORAGE DAYS]])</f>
        <v>3440</v>
      </c>
      <c r="R110" s="160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 t="shared" si="1"/>
        <v>398</v>
      </c>
    </row>
    <row r="111" spans="1:20" s="26" customFormat="1" ht="19.8" x14ac:dyDescent="0.3">
      <c r="A111" s="153" t="s">
        <v>487</v>
      </c>
      <c r="B111" s="154" t="s">
        <v>488</v>
      </c>
      <c r="C111" s="154">
        <v>61</v>
      </c>
      <c r="D111" s="155" t="s">
        <v>5</v>
      </c>
      <c r="E111" s="155" t="s">
        <v>489</v>
      </c>
      <c r="F111" s="155" t="s">
        <v>1646</v>
      </c>
      <c r="G111" s="155" t="s">
        <v>27</v>
      </c>
      <c r="H111" s="156">
        <v>0.5444444444444444</v>
      </c>
      <c r="I111" s="155" t="s">
        <v>10</v>
      </c>
      <c r="J111" s="157">
        <v>45729</v>
      </c>
      <c r="K111" s="157">
        <v>45849</v>
      </c>
      <c r="L111" s="154">
        <f>IF(ISBLANK(DATA[[#This Row],[DISCHARGE DATE]]), "NO DATE", DATA[[#This Row],[DISCHARGE DATE]]-DATA[[#This Row],[ADMISSION DATE]]+1)</f>
        <v>121</v>
      </c>
      <c r="M111" s="158">
        <v>350</v>
      </c>
      <c r="N111" s="158">
        <v>1573</v>
      </c>
      <c r="O111" s="159" t="s">
        <v>490</v>
      </c>
      <c r="P111" s="159" t="s">
        <v>491</v>
      </c>
      <c r="Q111" s="160">
        <f>IF(DATA[[#This Row],[TYPE]]="Normal", 13 * DATA[[#This Row],[STORAGE DAYS]], 20 * DATA[[#This Row],[STORAGE DAYS]])</f>
        <v>1573</v>
      </c>
      <c r="R111" s="160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 t="shared" si="1"/>
        <v>398</v>
      </c>
    </row>
    <row r="112" spans="1:20" s="26" customFormat="1" ht="19.8" x14ac:dyDescent="0.3">
      <c r="A112" s="153" t="s">
        <v>492</v>
      </c>
      <c r="B112" s="154" t="s">
        <v>493</v>
      </c>
      <c r="C112" s="154">
        <v>77</v>
      </c>
      <c r="D112" s="155" t="s">
        <v>4</v>
      </c>
      <c r="E112" s="155" t="s">
        <v>494</v>
      </c>
      <c r="F112" s="155" t="s">
        <v>1647</v>
      </c>
      <c r="G112" s="155" t="s">
        <v>27</v>
      </c>
      <c r="H112" s="156">
        <v>0.67708333333333337</v>
      </c>
      <c r="I112" s="155" t="s">
        <v>12</v>
      </c>
      <c r="J112" s="157">
        <v>45733</v>
      </c>
      <c r="K112" s="157">
        <v>45807</v>
      </c>
      <c r="L112" s="154">
        <f>IF(ISBLANK(DATA[[#This Row],[DISCHARGE DATE]]), "NO DATE", DATA[[#This Row],[DISCHARGE DATE]]-DATA[[#This Row],[ADMISSION DATE]]+1)</f>
        <v>75</v>
      </c>
      <c r="M112" s="158">
        <v>350</v>
      </c>
      <c r="N112" s="158">
        <v>1486</v>
      </c>
      <c r="O112" s="159" t="s">
        <v>495</v>
      </c>
      <c r="P112" s="159" t="s">
        <v>426</v>
      </c>
      <c r="Q112" s="160">
        <f>IF(DATA[[#This Row],[TYPE]]="Normal", 13 * DATA[[#This Row],[STORAGE DAYS]], 20 * DATA[[#This Row],[STORAGE DAYS]])</f>
        <v>1500</v>
      </c>
      <c r="R112" s="160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 t="shared" si="1"/>
        <v>398</v>
      </c>
    </row>
    <row r="113" spans="1:20" s="26" customFormat="1" ht="19.8" x14ac:dyDescent="0.3">
      <c r="A113" s="153" t="s">
        <v>496</v>
      </c>
      <c r="B113" s="154" t="s">
        <v>497</v>
      </c>
      <c r="C113" s="154">
        <v>64</v>
      </c>
      <c r="D113" s="155" t="s">
        <v>5</v>
      </c>
      <c r="E113" s="155" t="s">
        <v>498</v>
      </c>
      <c r="F113" s="155" t="s">
        <v>1648</v>
      </c>
      <c r="G113" s="155" t="s">
        <v>17</v>
      </c>
      <c r="H113" s="156">
        <v>0.4152777777777778</v>
      </c>
      <c r="I113" s="155" t="s">
        <v>10</v>
      </c>
      <c r="J113" s="157">
        <v>45743</v>
      </c>
      <c r="K113" s="157">
        <v>45835</v>
      </c>
      <c r="L113" s="154">
        <f>IF(ISBLANK(DATA[[#This Row],[DISCHARGE DATE]]), "NO DATE", DATA[[#This Row],[DISCHARGE DATE]]-DATA[[#This Row],[ADMISSION DATE]]+1)</f>
        <v>93</v>
      </c>
      <c r="M113" s="158">
        <v>350</v>
      </c>
      <c r="N113" s="158">
        <v>1209</v>
      </c>
      <c r="O113" s="159" t="s">
        <v>499</v>
      </c>
      <c r="P113" s="159" t="s">
        <v>500</v>
      </c>
      <c r="Q113" s="160">
        <f>IF(DATA[[#This Row],[TYPE]]="Normal", 13 * DATA[[#This Row],[STORAGE DAYS]], 20 * DATA[[#This Row],[STORAGE DAYS]])</f>
        <v>1209</v>
      </c>
      <c r="R113" s="160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 t="shared" si="1"/>
        <v>398</v>
      </c>
    </row>
    <row r="114" spans="1:20" s="26" customFormat="1" ht="19.8" x14ac:dyDescent="0.3">
      <c r="A114" s="153" t="s">
        <v>501</v>
      </c>
      <c r="B114" s="154" t="s">
        <v>502</v>
      </c>
      <c r="C114" s="154">
        <v>68</v>
      </c>
      <c r="D114" s="155" t="s">
        <v>4</v>
      </c>
      <c r="E114" s="155" t="s">
        <v>503</v>
      </c>
      <c r="F114" s="155" t="s">
        <v>1580</v>
      </c>
      <c r="G114" s="155" t="s">
        <v>26</v>
      </c>
      <c r="H114" s="156">
        <v>0.70833333333333337</v>
      </c>
      <c r="I114" s="155" t="s">
        <v>12</v>
      </c>
      <c r="J114" s="157">
        <v>45746</v>
      </c>
      <c r="K114" s="157">
        <v>45764</v>
      </c>
      <c r="L114" s="154">
        <f>IF(ISBLANK(DATA[[#This Row],[DISCHARGE DATE]]), "NO DATE", DATA[[#This Row],[DISCHARGE DATE]]-DATA[[#This Row],[ADMISSION DATE]]+1)</f>
        <v>19</v>
      </c>
      <c r="M114" s="158">
        <v>350</v>
      </c>
      <c r="N114" s="158">
        <v>380</v>
      </c>
      <c r="O114" s="159" t="s">
        <v>504</v>
      </c>
      <c r="P114" s="159" t="s">
        <v>343</v>
      </c>
      <c r="Q114" s="160">
        <f>IF(DATA[[#This Row],[TYPE]]="Normal", 13 * DATA[[#This Row],[STORAGE DAYS]], 20 * DATA[[#This Row],[STORAGE DAYS]])</f>
        <v>380</v>
      </c>
      <c r="R114" s="160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 t="shared" si="1"/>
        <v>398</v>
      </c>
    </row>
    <row r="115" spans="1:20" s="26" customFormat="1" ht="19.8" x14ac:dyDescent="0.3">
      <c r="A115" s="153" t="s">
        <v>505</v>
      </c>
      <c r="B115" s="154" t="s">
        <v>506</v>
      </c>
      <c r="C115" s="154">
        <v>82</v>
      </c>
      <c r="D115" s="155" t="s">
        <v>4</v>
      </c>
      <c r="E115" s="155" t="s">
        <v>507</v>
      </c>
      <c r="F115" s="155" t="s">
        <v>1649</v>
      </c>
      <c r="G115" s="155" t="s">
        <v>27</v>
      </c>
      <c r="H115" s="156">
        <v>0.58333333333333337</v>
      </c>
      <c r="I115" s="155" t="s">
        <v>10</v>
      </c>
      <c r="J115" s="157">
        <v>45745</v>
      </c>
      <c r="K115" s="157">
        <v>45961</v>
      </c>
      <c r="L115" s="154">
        <f>IF(ISBLANK(DATA[[#This Row],[DISCHARGE DATE]]), "NO DATE", DATA[[#This Row],[DISCHARGE DATE]]-DATA[[#This Row],[ADMISSION DATE]]+1)</f>
        <v>217</v>
      </c>
      <c r="M115" s="158">
        <v>350</v>
      </c>
      <c r="N115" s="158">
        <v>2821</v>
      </c>
      <c r="O115" s="159" t="s">
        <v>508</v>
      </c>
      <c r="P115" s="159" t="s">
        <v>1049</v>
      </c>
      <c r="Q115" s="160">
        <f>IF(DATA[[#This Row],[TYPE]]="Normal", 13 * DATA[[#This Row],[STORAGE DAYS]], 20 * DATA[[#This Row],[STORAGE DAYS]])</f>
        <v>2821</v>
      </c>
      <c r="R115" s="160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 t="shared" si="1"/>
        <v>398</v>
      </c>
    </row>
    <row r="116" spans="1:20" s="26" customFormat="1" ht="19.8" x14ac:dyDescent="0.3">
      <c r="A116" s="153" t="s">
        <v>509</v>
      </c>
      <c r="B116" s="154" t="s">
        <v>510</v>
      </c>
      <c r="C116" s="154">
        <v>100</v>
      </c>
      <c r="D116" s="155" t="s">
        <v>4</v>
      </c>
      <c r="E116" s="155" t="s">
        <v>511</v>
      </c>
      <c r="F116" s="155" t="s">
        <v>1650</v>
      </c>
      <c r="G116" s="155" t="s">
        <v>6</v>
      </c>
      <c r="H116" s="156">
        <v>0.83333333333333337</v>
      </c>
      <c r="I116" s="155" t="s">
        <v>10</v>
      </c>
      <c r="J116" s="157">
        <v>45747</v>
      </c>
      <c r="K116" s="157">
        <v>45898</v>
      </c>
      <c r="L116" s="154">
        <f>IF(ISBLANK(DATA[[#This Row],[DISCHARGE DATE]]), "NO DATE", DATA[[#This Row],[DISCHARGE DATE]]-DATA[[#This Row],[ADMISSION DATE]]+1)</f>
        <v>152</v>
      </c>
      <c r="M116" s="158">
        <v>350</v>
      </c>
      <c r="N116" s="158">
        <v>1776</v>
      </c>
      <c r="O116" s="159" t="s">
        <v>512</v>
      </c>
      <c r="P116" s="159" t="s">
        <v>513</v>
      </c>
      <c r="Q116" s="160">
        <f>IF(DATA[[#This Row],[TYPE]]="Normal", 13 * DATA[[#This Row],[STORAGE DAYS]], 20 * DATA[[#This Row],[STORAGE DAYS]])</f>
        <v>1976</v>
      </c>
      <c r="R116" s="160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 t="shared" si="1"/>
        <v>398</v>
      </c>
    </row>
    <row r="117" spans="1:20" s="26" customFormat="1" ht="19.8" x14ac:dyDescent="0.3">
      <c r="A117" s="153" t="s">
        <v>514</v>
      </c>
      <c r="B117" s="154" t="s">
        <v>515</v>
      </c>
      <c r="C117" s="154">
        <v>61</v>
      </c>
      <c r="D117" s="155" t="s">
        <v>4</v>
      </c>
      <c r="E117" s="155" t="s">
        <v>516</v>
      </c>
      <c r="F117" s="155" t="s">
        <v>1651</v>
      </c>
      <c r="G117" s="155" t="s">
        <v>27</v>
      </c>
      <c r="H117" s="156">
        <v>0.625</v>
      </c>
      <c r="I117" s="155" t="s">
        <v>10</v>
      </c>
      <c r="J117" s="157">
        <v>45753</v>
      </c>
      <c r="K117" s="157">
        <v>45807</v>
      </c>
      <c r="L117" s="154">
        <f>IF(ISBLANK(DATA[[#This Row],[DISCHARGE DATE]]), "NO DATE", DATA[[#This Row],[DISCHARGE DATE]]-DATA[[#This Row],[ADMISSION DATE]]+1)</f>
        <v>55</v>
      </c>
      <c r="M117" s="158">
        <v>350</v>
      </c>
      <c r="N117" s="158">
        <v>715</v>
      </c>
      <c r="O117" s="159" t="s">
        <v>517</v>
      </c>
      <c r="P117" s="159" t="s">
        <v>518</v>
      </c>
      <c r="Q117" s="160">
        <f>IF(DATA[[#This Row],[TYPE]]="Normal", 13 * DATA[[#This Row],[STORAGE DAYS]], 20 * DATA[[#This Row],[STORAGE DAYS]])</f>
        <v>715</v>
      </c>
      <c r="R117" s="160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 t="shared" si="1"/>
        <v>398</v>
      </c>
    </row>
    <row r="118" spans="1:20" s="26" customFormat="1" ht="19.8" x14ac:dyDescent="0.3">
      <c r="A118" s="153" t="s">
        <v>519</v>
      </c>
      <c r="B118" s="154" t="s">
        <v>520</v>
      </c>
      <c r="C118" s="154">
        <v>63</v>
      </c>
      <c r="D118" s="155" t="s">
        <v>4</v>
      </c>
      <c r="E118" s="155" t="s">
        <v>521</v>
      </c>
      <c r="F118" s="155" t="s">
        <v>1652</v>
      </c>
      <c r="G118" s="155" t="s">
        <v>27</v>
      </c>
      <c r="H118" s="156">
        <v>0.48333333333333334</v>
      </c>
      <c r="I118" s="155" t="s">
        <v>12</v>
      </c>
      <c r="J118" s="157">
        <v>45755</v>
      </c>
      <c r="K118" s="157">
        <v>45870</v>
      </c>
      <c r="L118" s="154">
        <f>IF(ISBLANK(DATA[[#This Row],[DISCHARGE DATE]]), "NO DATE", DATA[[#This Row],[DISCHARGE DATE]]-DATA[[#This Row],[ADMISSION DATE]]+1)</f>
        <v>116</v>
      </c>
      <c r="M118" s="158">
        <v>350</v>
      </c>
      <c r="N118" s="158">
        <v>2320</v>
      </c>
      <c r="O118" s="159" t="s">
        <v>522</v>
      </c>
      <c r="P118" s="159" t="s">
        <v>523</v>
      </c>
      <c r="Q118" s="160">
        <f>IF(DATA[[#This Row],[TYPE]]="Normal", 13 * DATA[[#This Row],[STORAGE DAYS]], 20 * DATA[[#This Row],[STORAGE DAYS]])</f>
        <v>2320</v>
      </c>
      <c r="R118" s="160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 t="shared" si="1"/>
        <v>398</v>
      </c>
    </row>
    <row r="119" spans="1:20" s="26" customFormat="1" ht="19.8" x14ac:dyDescent="0.3">
      <c r="A119" s="153" t="s">
        <v>524</v>
      </c>
      <c r="B119" s="154" t="s">
        <v>525</v>
      </c>
      <c r="C119" s="154">
        <v>55</v>
      </c>
      <c r="D119" s="155" t="s">
        <v>4</v>
      </c>
      <c r="E119" s="155" t="s">
        <v>526</v>
      </c>
      <c r="F119" s="155" t="s">
        <v>1653</v>
      </c>
      <c r="G119" s="155" t="s">
        <v>27</v>
      </c>
      <c r="H119" s="156">
        <v>0.83333333333333337</v>
      </c>
      <c r="I119" s="155" t="s">
        <v>12</v>
      </c>
      <c r="J119" s="157">
        <v>45757</v>
      </c>
      <c r="K119" s="157">
        <v>45898</v>
      </c>
      <c r="L119" s="154">
        <f>IF(ISBLANK(DATA[[#This Row],[DISCHARGE DATE]]), "NO DATE", DATA[[#This Row],[DISCHARGE DATE]]-DATA[[#This Row],[ADMISSION DATE]]+1)</f>
        <v>142</v>
      </c>
      <c r="M119" s="158">
        <v>350</v>
      </c>
      <c r="N119" s="158">
        <v>2540</v>
      </c>
      <c r="O119" s="159" t="s">
        <v>527</v>
      </c>
      <c r="P119" s="159" t="s">
        <v>528</v>
      </c>
      <c r="Q119" s="160">
        <f>IF(DATA[[#This Row],[TYPE]]="Normal", 13 * DATA[[#This Row],[STORAGE DAYS]], 20 * DATA[[#This Row],[STORAGE DAYS]])</f>
        <v>2840</v>
      </c>
      <c r="R119" s="160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 t="shared" si="1"/>
        <v>398</v>
      </c>
    </row>
    <row r="120" spans="1:20" s="26" customFormat="1" ht="19.8" x14ac:dyDescent="0.3">
      <c r="A120" s="153" t="s">
        <v>529</v>
      </c>
      <c r="B120" s="154" t="s">
        <v>530</v>
      </c>
      <c r="C120" s="154">
        <v>26</v>
      </c>
      <c r="D120" s="155" t="s">
        <v>4</v>
      </c>
      <c r="E120" s="155" t="s">
        <v>531</v>
      </c>
      <c r="F120" s="155" t="s">
        <v>1515</v>
      </c>
      <c r="G120" s="155" t="s">
        <v>27</v>
      </c>
      <c r="H120" s="156">
        <v>0.95833333333333337</v>
      </c>
      <c r="I120" s="155" t="s">
        <v>12</v>
      </c>
      <c r="J120" s="157">
        <v>45757</v>
      </c>
      <c r="K120" s="157">
        <v>45835</v>
      </c>
      <c r="L120" s="154">
        <f>IF(ISBLANK(DATA[[#This Row],[DISCHARGE DATE]]), "NO DATE", DATA[[#This Row],[DISCHARGE DATE]]-DATA[[#This Row],[ADMISSION DATE]]+1)</f>
        <v>79</v>
      </c>
      <c r="M120" s="158">
        <v>350</v>
      </c>
      <c r="N120" s="158">
        <v>1580</v>
      </c>
      <c r="O120" s="159" t="s">
        <v>532</v>
      </c>
      <c r="P120" s="159" t="s">
        <v>533</v>
      </c>
      <c r="Q120" s="160">
        <f>IF(DATA[[#This Row],[TYPE]]="Normal", 13 * DATA[[#This Row],[STORAGE DAYS]], 20 * DATA[[#This Row],[STORAGE DAYS]])</f>
        <v>1580</v>
      </c>
      <c r="R120" s="160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 t="shared" si="1"/>
        <v>398</v>
      </c>
    </row>
    <row r="121" spans="1:20" s="26" customFormat="1" ht="19.8" x14ac:dyDescent="0.3">
      <c r="A121" s="153" t="s">
        <v>534</v>
      </c>
      <c r="B121" s="154" t="s">
        <v>535</v>
      </c>
      <c r="C121" s="154">
        <v>125</v>
      </c>
      <c r="D121" s="155" t="s">
        <v>4</v>
      </c>
      <c r="E121" s="155" t="s">
        <v>536</v>
      </c>
      <c r="F121" s="155" t="s">
        <v>1654</v>
      </c>
      <c r="G121" s="155" t="s">
        <v>27</v>
      </c>
      <c r="H121" s="156">
        <v>0.61319444444444449</v>
      </c>
      <c r="I121" s="155" t="s">
        <v>10</v>
      </c>
      <c r="J121" s="157">
        <v>45758</v>
      </c>
      <c r="K121" s="157">
        <v>45828</v>
      </c>
      <c r="L121" s="154">
        <f>IF(ISBLANK(DATA[[#This Row],[DISCHARGE DATE]]), "NO DATE", DATA[[#This Row],[DISCHARGE DATE]]-DATA[[#This Row],[ADMISSION DATE]]+1)</f>
        <v>71</v>
      </c>
      <c r="M121" s="158">
        <v>350</v>
      </c>
      <c r="N121" s="158">
        <v>923</v>
      </c>
      <c r="O121" s="159" t="s">
        <v>537</v>
      </c>
      <c r="P121" s="159" t="s">
        <v>538</v>
      </c>
      <c r="Q121" s="160">
        <f>IF(DATA[[#This Row],[TYPE]]="Normal", 13 * DATA[[#This Row],[STORAGE DAYS]], 20 * DATA[[#This Row],[STORAGE DAYS]])</f>
        <v>923</v>
      </c>
      <c r="R121" s="160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 t="shared" si="1"/>
        <v>398</v>
      </c>
    </row>
    <row r="122" spans="1:20" s="26" customFormat="1" ht="19.8" x14ac:dyDescent="0.3">
      <c r="A122" s="153" t="s">
        <v>539</v>
      </c>
      <c r="B122" s="154" t="s">
        <v>540</v>
      </c>
      <c r="C122" s="154">
        <v>66</v>
      </c>
      <c r="D122" s="155" t="s">
        <v>5</v>
      </c>
      <c r="E122" s="155" t="s">
        <v>541</v>
      </c>
      <c r="F122" s="155" t="s">
        <v>1655</v>
      </c>
      <c r="G122" s="155" t="s">
        <v>27</v>
      </c>
      <c r="H122" s="156">
        <v>0.37847222222222221</v>
      </c>
      <c r="I122" s="155" t="s">
        <v>10</v>
      </c>
      <c r="J122" s="157">
        <v>45761</v>
      </c>
      <c r="K122" s="157">
        <v>45762</v>
      </c>
      <c r="L122" s="154">
        <f>IF(ISBLANK(DATA[[#This Row],[DISCHARGE DATE]]), "NO DATE", DATA[[#This Row],[DISCHARGE DATE]]-DATA[[#This Row],[ADMISSION DATE]]+1)</f>
        <v>2</v>
      </c>
      <c r="M122" s="158">
        <v>350</v>
      </c>
      <c r="N122" s="158">
        <v>26</v>
      </c>
      <c r="O122" s="159" t="s">
        <v>542</v>
      </c>
      <c r="P122" s="159" t="s">
        <v>348</v>
      </c>
      <c r="Q122" s="160">
        <f>IF(DATA[[#This Row],[TYPE]]="Normal", 13 * DATA[[#This Row],[STORAGE DAYS]], 20 * DATA[[#This Row],[STORAGE DAYS]])</f>
        <v>26</v>
      </c>
      <c r="R122" s="160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 t="shared" si="1"/>
        <v>398</v>
      </c>
    </row>
    <row r="123" spans="1:20" s="26" customFormat="1" ht="19.8" x14ac:dyDescent="0.3">
      <c r="A123" s="153" t="s">
        <v>543</v>
      </c>
      <c r="B123" s="154" t="s">
        <v>544</v>
      </c>
      <c r="C123" s="154">
        <v>74</v>
      </c>
      <c r="D123" s="155" t="s">
        <v>5</v>
      </c>
      <c r="E123" s="155" t="s">
        <v>545</v>
      </c>
      <c r="F123" s="155" t="s">
        <v>1656</v>
      </c>
      <c r="G123" s="155" t="s">
        <v>26</v>
      </c>
      <c r="H123" s="156">
        <v>0.66666666666666663</v>
      </c>
      <c r="I123" s="155" t="s">
        <v>10</v>
      </c>
      <c r="J123" s="157">
        <v>45758</v>
      </c>
      <c r="K123" s="157">
        <v>45989</v>
      </c>
      <c r="L123" s="154">
        <f>IF(ISBLANK(DATA[[#This Row],[DISCHARGE DATE]]), "NO DATE", DATA[[#This Row],[DISCHARGE DATE]]-DATA[[#This Row],[ADMISSION DATE]]+1)</f>
        <v>232</v>
      </c>
      <c r="M123" s="158">
        <v>350</v>
      </c>
      <c r="N123" s="158">
        <v>3016</v>
      </c>
      <c r="O123" s="159" t="s">
        <v>546</v>
      </c>
      <c r="P123" s="159" t="s">
        <v>1191</v>
      </c>
      <c r="Q123" s="160">
        <f>IF(DATA[[#This Row],[TYPE]]="Normal", 13 * DATA[[#This Row],[STORAGE DAYS]], 20 * DATA[[#This Row],[STORAGE DAYS]])</f>
        <v>3016</v>
      </c>
      <c r="R123" s="160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 t="shared" si="1"/>
        <v>398</v>
      </c>
    </row>
    <row r="124" spans="1:20" s="26" customFormat="1" ht="19.8" x14ac:dyDescent="0.3">
      <c r="A124" s="153" t="s">
        <v>547</v>
      </c>
      <c r="B124" s="154" t="s">
        <v>548</v>
      </c>
      <c r="C124" s="154">
        <v>62</v>
      </c>
      <c r="D124" s="155" t="s">
        <v>5</v>
      </c>
      <c r="E124" s="155" t="s">
        <v>549</v>
      </c>
      <c r="F124" s="155" t="s">
        <v>1657</v>
      </c>
      <c r="G124" s="155" t="s">
        <v>27</v>
      </c>
      <c r="H124" s="156">
        <v>0.79166666666666663</v>
      </c>
      <c r="I124" s="155" t="s">
        <v>10</v>
      </c>
      <c r="J124" s="157">
        <v>45760</v>
      </c>
      <c r="K124" s="157">
        <v>45898</v>
      </c>
      <c r="L124" s="154">
        <f>IF(ISBLANK(DATA[[#This Row],[DISCHARGE DATE]]), "NO DATE", DATA[[#This Row],[DISCHARGE DATE]]-DATA[[#This Row],[ADMISSION DATE]]+1)</f>
        <v>139</v>
      </c>
      <c r="M124" s="158">
        <v>350</v>
      </c>
      <c r="N124" s="158">
        <v>1807</v>
      </c>
      <c r="O124" s="159" t="s">
        <v>550</v>
      </c>
      <c r="P124" s="159" t="s">
        <v>551</v>
      </c>
      <c r="Q124" s="160">
        <f>IF(DATA[[#This Row],[TYPE]]="Normal", 13 * DATA[[#This Row],[STORAGE DAYS]], 20 * DATA[[#This Row],[STORAGE DAYS]])</f>
        <v>1807</v>
      </c>
      <c r="R124" s="160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 t="shared" si="1"/>
        <v>398</v>
      </c>
    </row>
    <row r="125" spans="1:20" s="26" customFormat="1" ht="19.8" x14ac:dyDescent="0.3">
      <c r="A125" s="153" t="s">
        <v>552</v>
      </c>
      <c r="B125" s="154" t="s">
        <v>553</v>
      </c>
      <c r="C125" s="154">
        <v>60</v>
      </c>
      <c r="D125" s="155" t="s">
        <v>4</v>
      </c>
      <c r="E125" s="155" t="s">
        <v>554</v>
      </c>
      <c r="F125" s="155" t="s">
        <v>1658</v>
      </c>
      <c r="G125" s="155" t="s">
        <v>27</v>
      </c>
      <c r="H125" s="156">
        <v>0.625</v>
      </c>
      <c r="I125" s="155" t="s">
        <v>12</v>
      </c>
      <c r="J125" s="157">
        <v>45761</v>
      </c>
      <c r="K125" s="157">
        <v>45989</v>
      </c>
      <c r="L125" s="154">
        <f>IF(ISBLANK(DATA[[#This Row],[DISCHARGE DATE]]), "NO DATE", DATA[[#This Row],[DISCHARGE DATE]]-DATA[[#This Row],[ADMISSION DATE]]+1)</f>
        <v>229</v>
      </c>
      <c r="M125" s="158">
        <v>350</v>
      </c>
      <c r="N125" s="158">
        <v>4380</v>
      </c>
      <c r="O125" s="159" t="s">
        <v>555</v>
      </c>
      <c r="P125" s="159" t="s">
        <v>467</v>
      </c>
      <c r="Q125" s="160">
        <f>IF(DATA[[#This Row],[TYPE]]="Normal", 13 * DATA[[#This Row],[STORAGE DAYS]], 20 * DATA[[#This Row],[STORAGE DAYS]])</f>
        <v>4580</v>
      </c>
      <c r="R125" s="160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 t="shared" si="1"/>
        <v>398</v>
      </c>
    </row>
    <row r="126" spans="1:20" s="26" customFormat="1" ht="19.8" x14ac:dyDescent="0.3">
      <c r="A126" s="153" t="s">
        <v>556</v>
      </c>
      <c r="B126" s="154" t="s">
        <v>557</v>
      </c>
      <c r="C126" s="154">
        <v>46</v>
      </c>
      <c r="D126" s="155" t="s">
        <v>4</v>
      </c>
      <c r="E126" s="155" t="s">
        <v>558</v>
      </c>
      <c r="F126" s="155" t="s">
        <v>1659</v>
      </c>
      <c r="G126" s="155" t="s">
        <v>21</v>
      </c>
      <c r="H126" s="156">
        <v>0.66666666666666663</v>
      </c>
      <c r="I126" s="155" t="s">
        <v>12</v>
      </c>
      <c r="J126" s="157">
        <v>45761</v>
      </c>
      <c r="K126" s="157">
        <v>45870</v>
      </c>
      <c r="L126" s="154">
        <f>IF(ISBLANK(DATA[[#This Row],[DISCHARGE DATE]]), "NO DATE", DATA[[#This Row],[DISCHARGE DATE]]-DATA[[#This Row],[ADMISSION DATE]]+1)</f>
        <v>110</v>
      </c>
      <c r="M126" s="158">
        <v>350</v>
      </c>
      <c r="N126" s="158">
        <v>2200</v>
      </c>
      <c r="O126" s="159" t="s">
        <v>559</v>
      </c>
      <c r="P126" s="159" t="s">
        <v>560</v>
      </c>
      <c r="Q126" s="160">
        <f>IF(DATA[[#This Row],[TYPE]]="Normal", 13 * DATA[[#This Row],[STORAGE DAYS]], 20 * DATA[[#This Row],[STORAGE DAYS]])</f>
        <v>2200</v>
      </c>
      <c r="R126" s="160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 t="shared" si="1"/>
        <v>398</v>
      </c>
    </row>
    <row r="127" spans="1:20" s="26" customFormat="1" ht="19.8" x14ac:dyDescent="0.3">
      <c r="A127" s="153" t="s">
        <v>561</v>
      </c>
      <c r="B127" s="154" t="s">
        <v>562</v>
      </c>
      <c r="C127" s="154">
        <v>15</v>
      </c>
      <c r="D127" s="155" t="s">
        <v>4</v>
      </c>
      <c r="E127" s="155" t="s">
        <v>563</v>
      </c>
      <c r="F127" s="155" t="s">
        <v>1660</v>
      </c>
      <c r="G127" s="155" t="s">
        <v>27</v>
      </c>
      <c r="H127" s="156">
        <v>0.61458333333333337</v>
      </c>
      <c r="I127" s="155" t="s">
        <v>10</v>
      </c>
      <c r="J127" s="157">
        <v>45762</v>
      </c>
      <c r="K127" s="157">
        <v>45771</v>
      </c>
      <c r="L127" s="154">
        <f>IF(ISBLANK(DATA[[#This Row],[DISCHARGE DATE]]), "NO DATE", DATA[[#This Row],[DISCHARGE DATE]]-DATA[[#This Row],[ADMISSION DATE]]+1)</f>
        <v>10</v>
      </c>
      <c r="M127" s="158">
        <v>350</v>
      </c>
      <c r="N127" s="158">
        <v>130</v>
      </c>
      <c r="O127" s="159" t="s">
        <v>564</v>
      </c>
      <c r="P127" s="159" t="s">
        <v>353</v>
      </c>
      <c r="Q127" s="160">
        <f>IF(DATA[[#This Row],[TYPE]]="Normal", 13 * DATA[[#This Row],[STORAGE DAYS]], 20 * DATA[[#This Row],[STORAGE DAYS]])</f>
        <v>130</v>
      </c>
      <c r="R127" s="160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 t="shared" si="1"/>
        <v>398</v>
      </c>
    </row>
    <row r="128" spans="1:20" s="26" customFormat="1" ht="19.8" x14ac:dyDescent="0.3">
      <c r="A128" s="153" t="s">
        <v>565</v>
      </c>
      <c r="B128" s="154" t="s">
        <v>566</v>
      </c>
      <c r="C128" s="154">
        <v>54</v>
      </c>
      <c r="D128" s="155" t="s">
        <v>4</v>
      </c>
      <c r="E128" s="155" t="s">
        <v>526</v>
      </c>
      <c r="F128" s="155" t="s">
        <v>1653</v>
      </c>
      <c r="G128" s="155" t="s">
        <v>23</v>
      </c>
      <c r="H128" s="156">
        <v>0.4201388888888889</v>
      </c>
      <c r="I128" s="155" t="s">
        <v>12</v>
      </c>
      <c r="J128" s="157">
        <v>45763</v>
      </c>
      <c r="K128" s="157">
        <v>45959</v>
      </c>
      <c r="L128" s="154">
        <f>IF(ISBLANK(DATA[[#This Row],[DISCHARGE DATE]]), "NO DATE", DATA[[#This Row],[DISCHARGE DATE]]-DATA[[#This Row],[ADMISSION DATE]]+1)</f>
        <v>197</v>
      </c>
      <c r="M128" s="158">
        <v>350</v>
      </c>
      <c r="N128" s="158">
        <v>3940</v>
      </c>
      <c r="O128" s="159" t="s">
        <v>567</v>
      </c>
      <c r="P128" s="159" t="s">
        <v>1095</v>
      </c>
      <c r="Q128" s="160">
        <f>IF(DATA[[#This Row],[TYPE]]="Normal", 13 * DATA[[#This Row],[STORAGE DAYS]], 20 * DATA[[#This Row],[STORAGE DAYS]])</f>
        <v>3940</v>
      </c>
      <c r="R128" s="160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 t="shared" si="1"/>
        <v>398</v>
      </c>
    </row>
    <row r="129" spans="1:20" s="26" customFormat="1" ht="19.8" x14ac:dyDescent="0.3">
      <c r="A129" s="153" t="s">
        <v>568</v>
      </c>
      <c r="B129" s="154" t="s">
        <v>569</v>
      </c>
      <c r="C129" s="154">
        <v>28</v>
      </c>
      <c r="D129" s="155" t="s">
        <v>5</v>
      </c>
      <c r="E129" s="155" t="s">
        <v>570</v>
      </c>
      <c r="F129" s="155" t="s">
        <v>1661</v>
      </c>
      <c r="G129" s="155" t="s">
        <v>24</v>
      </c>
      <c r="H129" s="156">
        <v>0.60416666666666663</v>
      </c>
      <c r="I129" s="155" t="s">
        <v>10</v>
      </c>
      <c r="J129" s="157">
        <v>45763</v>
      </c>
      <c r="K129" s="157">
        <v>45807</v>
      </c>
      <c r="L129" s="154">
        <f>IF(ISBLANK(DATA[[#This Row],[DISCHARGE DATE]]), "NO DATE", DATA[[#This Row],[DISCHARGE DATE]]-DATA[[#This Row],[ADMISSION DATE]]+1)</f>
        <v>45</v>
      </c>
      <c r="M129" s="158">
        <v>350</v>
      </c>
      <c r="N129" s="158">
        <v>585</v>
      </c>
      <c r="O129" s="159" t="s">
        <v>571</v>
      </c>
      <c r="P129" s="159" t="s">
        <v>572</v>
      </c>
      <c r="Q129" s="160">
        <f>IF(DATA[[#This Row],[TYPE]]="Normal", 13 * DATA[[#This Row],[STORAGE DAYS]], 20 * DATA[[#This Row],[STORAGE DAYS]])</f>
        <v>585</v>
      </c>
      <c r="R129" s="160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 t="shared" si="1"/>
        <v>398</v>
      </c>
    </row>
    <row r="130" spans="1:20" s="26" customFormat="1" ht="19.8" x14ac:dyDescent="0.3">
      <c r="A130" s="153" t="s">
        <v>573</v>
      </c>
      <c r="B130" s="154" t="s">
        <v>574</v>
      </c>
      <c r="C130" s="154">
        <v>75</v>
      </c>
      <c r="D130" s="155" t="s">
        <v>4</v>
      </c>
      <c r="E130" s="155" t="s">
        <v>575</v>
      </c>
      <c r="F130" s="155" t="s">
        <v>1662</v>
      </c>
      <c r="G130" s="155" t="s">
        <v>14</v>
      </c>
      <c r="H130" s="156">
        <v>0.9375</v>
      </c>
      <c r="I130" s="155" t="s">
        <v>10</v>
      </c>
      <c r="J130" s="157">
        <v>45763</v>
      </c>
      <c r="K130" s="157">
        <v>45982</v>
      </c>
      <c r="L130" s="154">
        <f>IF(ISBLANK(DATA[[#This Row],[DISCHARGE DATE]]), "NO DATE", DATA[[#This Row],[DISCHARGE DATE]]-DATA[[#This Row],[ADMISSION DATE]]+1)</f>
        <v>220</v>
      </c>
      <c r="M130" s="158">
        <v>350</v>
      </c>
      <c r="N130" s="158">
        <v>2760</v>
      </c>
      <c r="O130" s="159" t="s">
        <v>576</v>
      </c>
      <c r="P130" s="159" t="s">
        <v>1184</v>
      </c>
      <c r="Q130" s="160">
        <f>IF(DATA[[#This Row],[TYPE]]="Normal", 13 * DATA[[#This Row],[STORAGE DAYS]], 20 * DATA[[#This Row],[STORAGE DAYS]])</f>
        <v>2860</v>
      </c>
      <c r="R130" s="160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 t="shared" ref="T130:T193" si="2">COUNTA(A:A)-2</f>
        <v>398</v>
      </c>
    </row>
    <row r="131" spans="1:20" s="26" customFormat="1" ht="19.8" x14ac:dyDescent="0.3">
      <c r="A131" s="153" t="s">
        <v>577</v>
      </c>
      <c r="B131" s="154" t="s">
        <v>578</v>
      </c>
      <c r="C131" s="154">
        <v>60</v>
      </c>
      <c r="D131" s="155" t="s">
        <v>5</v>
      </c>
      <c r="E131" s="155" t="s">
        <v>579</v>
      </c>
      <c r="F131" s="155" t="s">
        <v>1663</v>
      </c>
      <c r="G131" s="155" t="s">
        <v>27</v>
      </c>
      <c r="H131" s="156">
        <v>0.64583333333333337</v>
      </c>
      <c r="I131" s="155" t="s">
        <v>10</v>
      </c>
      <c r="J131" s="157">
        <v>45765</v>
      </c>
      <c r="K131" s="157">
        <v>45870</v>
      </c>
      <c r="L131" s="154">
        <f>IF(ISBLANK(DATA[[#This Row],[DISCHARGE DATE]]), "NO DATE", DATA[[#This Row],[DISCHARGE DATE]]-DATA[[#This Row],[ADMISSION DATE]]+1)</f>
        <v>106</v>
      </c>
      <c r="M131" s="158">
        <v>350</v>
      </c>
      <c r="N131" s="158">
        <v>1378</v>
      </c>
      <c r="O131" s="159" t="s">
        <v>580</v>
      </c>
      <c r="P131" s="159" t="s">
        <v>581</v>
      </c>
      <c r="Q131" s="160">
        <f>IF(DATA[[#This Row],[TYPE]]="Normal", 13 * DATA[[#This Row],[STORAGE DAYS]], 20 * DATA[[#This Row],[STORAGE DAYS]])</f>
        <v>1378</v>
      </c>
      <c r="R131" s="160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 t="shared" si="2"/>
        <v>398</v>
      </c>
    </row>
    <row r="132" spans="1:20" s="26" customFormat="1" ht="19.8" x14ac:dyDescent="0.3">
      <c r="A132" s="153" t="s">
        <v>582</v>
      </c>
      <c r="B132" s="154" t="s">
        <v>583</v>
      </c>
      <c r="C132" s="154">
        <v>81</v>
      </c>
      <c r="D132" s="155" t="s">
        <v>5</v>
      </c>
      <c r="E132" s="155" t="s">
        <v>584</v>
      </c>
      <c r="F132" s="155" t="s">
        <v>1664</v>
      </c>
      <c r="G132" s="155" t="s">
        <v>9</v>
      </c>
      <c r="H132" s="156">
        <v>0.22916666666666666</v>
      </c>
      <c r="I132" s="155" t="s">
        <v>12</v>
      </c>
      <c r="J132" s="157">
        <v>45766</v>
      </c>
      <c r="K132" s="157">
        <v>45905</v>
      </c>
      <c r="L132" s="154">
        <f>IF(ISBLANK(DATA[[#This Row],[DISCHARGE DATE]]), "NO DATE", DATA[[#This Row],[DISCHARGE DATE]]-DATA[[#This Row],[ADMISSION DATE]]+1)</f>
        <v>140</v>
      </c>
      <c r="M132" s="158">
        <v>350</v>
      </c>
      <c r="N132" s="158">
        <v>2800</v>
      </c>
      <c r="O132" s="159" t="s">
        <v>585</v>
      </c>
      <c r="P132" s="159" t="s">
        <v>586</v>
      </c>
      <c r="Q132" s="160">
        <f>IF(DATA[[#This Row],[TYPE]]="Normal", 13 * DATA[[#This Row],[STORAGE DAYS]], 20 * DATA[[#This Row],[STORAGE DAYS]])</f>
        <v>2800</v>
      </c>
      <c r="R132" s="160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 t="shared" si="2"/>
        <v>398</v>
      </c>
    </row>
    <row r="133" spans="1:20" s="26" customFormat="1" ht="19.8" x14ac:dyDescent="0.3">
      <c r="A133" s="153" t="s">
        <v>587</v>
      </c>
      <c r="B133" s="154" t="s">
        <v>588</v>
      </c>
      <c r="C133" s="154">
        <v>50</v>
      </c>
      <c r="D133" s="155" t="s">
        <v>5</v>
      </c>
      <c r="E133" s="155" t="s">
        <v>589</v>
      </c>
      <c r="F133" s="155" t="s">
        <v>1665</v>
      </c>
      <c r="G133" s="155" t="s">
        <v>26</v>
      </c>
      <c r="H133" s="156">
        <v>0.5625</v>
      </c>
      <c r="I133" s="155" t="s">
        <v>10</v>
      </c>
      <c r="J133" s="157">
        <v>45777</v>
      </c>
      <c r="K133" s="157">
        <v>45961</v>
      </c>
      <c r="L133" s="154">
        <f>IF(ISBLANK(DATA[[#This Row],[DISCHARGE DATE]]), "NO DATE", DATA[[#This Row],[DISCHARGE DATE]]-DATA[[#This Row],[ADMISSION DATE]]+1)</f>
        <v>185</v>
      </c>
      <c r="M133" s="158">
        <v>350</v>
      </c>
      <c r="N133" s="158">
        <v>2405</v>
      </c>
      <c r="O133" s="159" t="s">
        <v>590</v>
      </c>
      <c r="P133" s="159" t="s">
        <v>1152</v>
      </c>
      <c r="Q133" s="160">
        <f>IF(DATA[[#This Row],[TYPE]]="Normal", 13 * DATA[[#This Row],[STORAGE DAYS]], 20 * DATA[[#This Row],[STORAGE DAYS]])</f>
        <v>2405</v>
      </c>
      <c r="R133" s="160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 t="shared" si="2"/>
        <v>398</v>
      </c>
    </row>
    <row r="134" spans="1:20" s="26" customFormat="1" ht="19.8" x14ac:dyDescent="0.3">
      <c r="A134" s="153" t="s">
        <v>591</v>
      </c>
      <c r="B134" s="154" t="s">
        <v>592</v>
      </c>
      <c r="C134" s="154">
        <v>45</v>
      </c>
      <c r="D134" s="155" t="s">
        <v>5</v>
      </c>
      <c r="E134" s="155" t="s">
        <v>593</v>
      </c>
      <c r="F134" s="155" t="s">
        <v>1583</v>
      </c>
      <c r="G134" s="155" t="s">
        <v>27</v>
      </c>
      <c r="H134" s="156">
        <v>0.40277777777777779</v>
      </c>
      <c r="I134" s="155" t="s">
        <v>10</v>
      </c>
      <c r="J134" s="157">
        <v>45778</v>
      </c>
      <c r="K134" s="157">
        <v>45849</v>
      </c>
      <c r="L134" s="154">
        <f>IF(ISBLANK(DATA[[#This Row],[DISCHARGE DATE]]), "NO DATE", DATA[[#This Row],[DISCHARGE DATE]]-DATA[[#This Row],[ADMISSION DATE]]+1)</f>
        <v>72</v>
      </c>
      <c r="M134" s="158">
        <v>350</v>
      </c>
      <c r="N134" s="158">
        <v>936</v>
      </c>
      <c r="O134" s="159" t="s">
        <v>594</v>
      </c>
      <c r="P134" s="159" t="s">
        <v>595</v>
      </c>
      <c r="Q134" s="160">
        <f>IF(DATA[[#This Row],[TYPE]]="Normal", 13 * DATA[[#This Row],[STORAGE DAYS]], 20 * DATA[[#This Row],[STORAGE DAYS]])</f>
        <v>936</v>
      </c>
      <c r="R134" s="160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 t="shared" si="2"/>
        <v>398</v>
      </c>
    </row>
    <row r="135" spans="1:20" s="26" customFormat="1" ht="19.8" x14ac:dyDescent="0.3">
      <c r="A135" s="153" t="s">
        <v>596</v>
      </c>
      <c r="B135" s="154" t="s">
        <v>597</v>
      </c>
      <c r="C135" s="154">
        <v>78</v>
      </c>
      <c r="D135" s="155" t="s">
        <v>4</v>
      </c>
      <c r="E135" s="155" t="s">
        <v>598</v>
      </c>
      <c r="F135" s="155" t="s">
        <v>1666</v>
      </c>
      <c r="G135" s="155" t="s">
        <v>27</v>
      </c>
      <c r="H135" s="156">
        <v>0.91666666666666663</v>
      </c>
      <c r="I135" s="155" t="s">
        <v>12</v>
      </c>
      <c r="J135" s="157">
        <v>45779</v>
      </c>
      <c r="K135" s="157">
        <v>45933</v>
      </c>
      <c r="L135" s="154">
        <f>IF(ISBLANK(DATA[[#This Row],[DISCHARGE DATE]]), "NO DATE", DATA[[#This Row],[DISCHARGE DATE]]-DATA[[#This Row],[ADMISSION DATE]]+1)</f>
        <v>155</v>
      </c>
      <c r="M135" s="158">
        <v>350</v>
      </c>
      <c r="N135" s="158">
        <v>3100</v>
      </c>
      <c r="O135" s="159" t="s">
        <v>599</v>
      </c>
      <c r="P135" s="159" t="s">
        <v>817</v>
      </c>
      <c r="Q135" s="160">
        <f>IF(DATA[[#This Row],[TYPE]]="Normal", 13 * DATA[[#This Row],[STORAGE DAYS]], 20 * DATA[[#This Row],[STORAGE DAYS]])</f>
        <v>3100</v>
      </c>
      <c r="R135" s="160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 t="shared" si="2"/>
        <v>398</v>
      </c>
    </row>
    <row r="136" spans="1:20" s="26" customFormat="1" ht="19.8" x14ac:dyDescent="0.3">
      <c r="A136" s="153" t="s">
        <v>600</v>
      </c>
      <c r="B136" s="154" t="s">
        <v>601</v>
      </c>
      <c r="C136" s="154">
        <v>81</v>
      </c>
      <c r="D136" s="155" t="s">
        <v>5</v>
      </c>
      <c r="E136" s="155" t="s">
        <v>602</v>
      </c>
      <c r="F136" s="155" t="s">
        <v>1667</v>
      </c>
      <c r="G136" s="155" t="s">
        <v>18</v>
      </c>
      <c r="H136" s="156">
        <v>0.83333333333333337</v>
      </c>
      <c r="I136" s="155" t="s">
        <v>12</v>
      </c>
      <c r="J136" s="157">
        <v>45781</v>
      </c>
      <c r="K136" s="157">
        <v>45961</v>
      </c>
      <c r="L136" s="154">
        <f>IF(ISBLANK(DATA[[#This Row],[DISCHARGE DATE]]), "NO DATE", DATA[[#This Row],[DISCHARGE DATE]]-DATA[[#This Row],[ADMISSION DATE]]+1)</f>
        <v>181</v>
      </c>
      <c r="M136" s="158">
        <v>350</v>
      </c>
      <c r="N136" s="158">
        <v>3620</v>
      </c>
      <c r="O136" s="159" t="s">
        <v>603</v>
      </c>
      <c r="P136" s="159" t="s">
        <v>1113</v>
      </c>
      <c r="Q136" s="160">
        <f>IF(DATA[[#This Row],[TYPE]]="Normal", 13 * DATA[[#This Row],[STORAGE DAYS]], 20 * DATA[[#This Row],[STORAGE DAYS]])</f>
        <v>3620</v>
      </c>
      <c r="R136" s="160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 t="shared" si="2"/>
        <v>398</v>
      </c>
    </row>
    <row r="137" spans="1:20" s="26" customFormat="1" ht="19.8" x14ac:dyDescent="0.3">
      <c r="A137" s="153" t="s">
        <v>604</v>
      </c>
      <c r="B137" s="154" t="s">
        <v>605</v>
      </c>
      <c r="C137" s="154">
        <v>63</v>
      </c>
      <c r="D137" s="155" t="s">
        <v>4</v>
      </c>
      <c r="E137" s="155" t="s">
        <v>606</v>
      </c>
      <c r="F137" s="155" t="s">
        <v>1668</v>
      </c>
      <c r="G137" s="155" t="s">
        <v>27</v>
      </c>
      <c r="H137" s="156">
        <v>0.46180555555555558</v>
      </c>
      <c r="I137" s="155" t="s">
        <v>12</v>
      </c>
      <c r="J137" s="157">
        <v>45786</v>
      </c>
      <c r="K137" s="157">
        <v>45898</v>
      </c>
      <c r="L137" s="154">
        <f>IF(ISBLANK(DATA[[#This Row],[DISCHARGE DATE]]), "NO DATE", DATA[[#This Row],[DISCHARGE DATE]]-DATA[[#This Row],[ADMISSION DATE]]+1)</f>
        <v>113</v>
      </c>
      <c r="M137" s="158">
        <v>350</v>
      </c>
      <c r="N137" s="158">
        <v>2260</v>
      </c>
      <c r="O137" s="159" t="s">
        <v>607</v>
      </c>
      <c r="P137" s="159" t="s">
        <v>608</v>
      </c>
      <c r="Q137" s="160">
        <f>IF(DATA[[#This Row],[TYPE]]="Normal", 13 * DATA[[#This Row],[STORAGE DAYS]], 20 * DATA[[#This Row],[STORAGE DAYS]])</f>
        <v>2260</v>
      </c>
      <c r="R137" s="160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 t="shared" si="2"/>
        <v>398</v>
      </c>
    </row>
    <row r="138" spans="1:20" s="26" customFormat="1" ht="19.8" x14ac:dyDescent="0.3">
      <c r="A138" s="153" t="s">
        <v>609</v>
      </c>
      <c r="B138" s="154" t="s">
        <v>610</v>
      </c>
      <c r="C138" s="154">
        <v>54</v>
      </c>
      <c r="D138" s="155" t="s">
        <v>4</v>
      </c>
      <c r="E138" s="155" t="s">
        <v>611</v>
      </c>
      <c r="F138" s="155" t="s">
        <v>1669</v>
      </c>
      <c r="G138" s="155" t="s">
        <v>23</v>
      </c>
      <c r="H138" s="156">
        <v>0.65277777777777779</v>
      </c>
      <c r="I138" s="155" t="s">
        <v>10</v>
      </c>
      <c r="J138" s="157">
        <v>45788</v>
      </c>
      <c r="K138" s="157">
        <v>45898</v>
      </c>
      <c r="L138" s="154">
        <f>IF(ISBLANK(DATA[[#This Row],[DISCHARGE DATE]]), "NO DATE", DATA[[#This Row],[DISCHARGE DATE]]-DATA[[#This Row],[ADMISSION DATE]]+1)</f>
        <v>111</v>
      </c>
      <c r="M138" s="158">
        <v>350</v>
      </c>
      <c r="N138" s="158">
        <v>1443</v>
      </c>
      <c r="O138" s="159" t="s">
        <v>612</v>
      </c>
      <c r="P138" s="159" t="s">
        <v>613</v>
      </c>
      <c r="Q138" s="160">
        <f>IF(DATA[[#This Row],[TYPE]]="Normal", 13 * DATA[[#This Row],[STORAGE DAYS]], 20 * DATA[[#This Row],[STORAGE DAYS]])</f>
        <v>1443</v>
      </c>
      <c r="R138" s="160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 t="shared" si="2"/>
        <v>398</v>
      </c>
    </row>
    <row r="139" spans="1:20" s="26" customFormat="1" ht="19.8" x14ac:dyDescent="0.3">
      <c r="A139" s="153" t="s">
        <v>614</v>
      </c>
      <c r="B139" s="154" t="s">
        <v>615</v>
      </c>
      <c r="C139" s="154">
        <v>62</v>
      </c>
      <c r="D139" s="155" t="s">
        <v>5</v>
      </c>
      <c r="E139" s="155" t="s">
        <v>616</v>
      </c>
      <c r="F139" s="155" t="s">
        <v>1670</v>
      </c>
      <c r="G139" s="155" t="s">
        <v>20</v>
      </c>
      <c r="H139" s="156">
        <v>0.47916666666666669</v>
      </c>
      <c r="I139" s="155" t="s">
        <v>10</v>
      </c>
      <c r="J139" s="157">
        <v>45792</v>
      </c>
      <c r="K139" s="157">
        <v>45891</v>
      </c>
      <c r="L139" s="154">
        <f>IF(ISBLANK(DATA[[#This Row],[DISCHARGE DATE]]), "NO DATE", DATA[[#This Row],[DISCHARGE DATE]]-DATA[[#This Row],[ADMISSION DATE]]+1)</f>
        <v>100</v>
      </c>
      <c r="M139" s="158">
        <v>350</v>
      </c>
      <c r="N139" s="158">
        <v>1300</v>
      </c>
      <c r="O139" s="159" t="s">
        <v>617</v>
      </c>
      <c r="P139" s="159" t="s">
        <v>618</v>
      </c>
      <c r="Q139" s="160">
        <f>IF(DATA[[#This Row],[TYPE]]="Normal", 13 * DATA[[#This Row],[STORAGE DAYS]], 20 * DATA[[#This Row],[STORAGE DAYS]])</f>
        <v>1300</v>
      </c>
      <c r="R139" s="160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 t="shared" si="2"/>
        <v>398</v>
      </c>
    </row>
    <row r="140" spans="1:20" s="26" customFormat="1" ht="19.8" x14ac:dyDescent="0.3">
      <c r="A140" s="153" t="s">
        <v>619</v>
      </c>
      <c r="B140" s="154" t="s">
        <v>620</v>
      </c>
      <c r="C140" s="154">
        <v>42</v>
      </c>
      <c r="D140" s="155" t="s">
        <v>5</v>
      </c>
      <c r="E140" s="155" t="s">
        <v>621</v>
      </c>
      <c r="F140" s="155" t="s">
        <v>1671</v>
      </c>
      <c r="G140" s="155" t="s">
        <v>27</v>
      </c>
      <c r="H140" s="156">
        <v>0.625</v>
      </c>
      <c r="I140" s="155" t="s">
        <v>10</v>
      </c>
      <c r="J140" s="157">
        <v>45797</v>
      </c>
      <c r="K140" s="157">
        <v>45870</v>
      </c>
      <c r="L140" s="154">
        <f>IF(ISBLANK(DATA[[#This Row],[DISCHARGE DATE]]), "NO DATE", DATA[[#This Row],[DISCHARGE DATE]]-DATA[[#This Row],[ADMISSION DATE]]+1)</f>
        <v>74</v>
      </c>
      <c r="M140" s="158">
        <v>350</v>
      </c>
      <c r="N140" s="158">
        <v>962</v>
      </c>
      <c r="O140" s="159" t="s">
        <v>622</v>
      </c>
      <c r="P140" s="159" t="s">
        <v>623</v>
      </c>
      <c r="Q140" s="160">
        <f>IF(DATA[[#This Row],[TYPE]]="Normal", 13 * DATA[[#This Row],[STORAGE DAYS]], 20 * DATA[[#This Row],[STORAGE DAYS]])</f>
        <v>962</v>
      </c>
      <c r="R140" s="160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 t="shared" si="2"/>
        <v>398</v>
      </c>
    </row>
    <row r="141" spans="1:20" s="26" customFormat="1" ht="19.8" x14ac:dyDescent="0.3">
      <c r="A141" s="153" t="s">
        <v>624</v>
      </c>
      <c r="B141" s="154" t="s">
        <v>625</v>
      </c>
      <c r="C141" s="154">
        <v>59</v>
      </c>
      <c r="D141" s="155" t="s">
        <v>4</v>
      </c>
      <c r="E141" s="155" t="s">
        <v>589</v>
      </c>
      <c r="F141" s="155" t="s">
        <v>1672</v>
      </c>
      <c r="G141" s="155" t="s">
        <v>27</v>
      </c>
      <c r="H141" s="156">
        <v>0.5</v>
      </c>
      <c r="I141" s="155" t="s">
        <v>10</v>
      </c>
      <c r="J141" s="157">
        <v>45798</v>
      </c>
      <c r="K141" s="157">
        <v>45961</v>
      </c>
      <c r="L141" s="154">
        <f>IF(ISBLANK(DATA[[#This Row],[DISCHARGE DATE]]), "NO DATE", DATA[[#This Row],[DISCHARGE DATE]]-DATA[[#This Row],[ADMISSION DATE]]+1)</f>
        <v>164</v>
      </c>
      <c r="M141" s="158">
        <v>350</v>
      </c>
      <c r="N141" s="158">
        <v>2132</v>
      </c>
      <c r="O141" s="159" t="s">
        <v>626</v>
      </c>
      <c r="P141" s="159" t="s">
        <v>1114</v>
      </c>
      <c r="Q141" s="160">
        <f>IF(DATA[[#This Row],[TYPE]]="Normal", 13 * DATA[[#This Row],[STORAGE DAYS]], 20 * DATA[[#This Row],[STORAGE DAYS]])</f>
        <v>2132</v>
      </c>
      <c r="R141" s="160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 t="shared" si="2"/>
        <v>398</v>
      </c>
    </row>
    <row r="142" spans="1:20" s="26" customFormat="1" ht="19.8" x14ac:dyDescent="0.3">
      <c r="A142" s="153" t="s">
        <v>627</v>
      </c>
      <c r="B142" s="154" t="s">
        <v>628</v>
      </c>
      <c r="C142" s="154">
        <v>60</v>
      </c>
      <c r="D142" s="155" t="s">
        <v>4</v>
      </c>
      <c r="E142" s="155" t="s">
        <v>629</v>
      </c>
      <c r="F142" s="155" t="s">
        <v>1051</v>
      </c>
      <c r="G142" s="155" t="s">
        <v>7</v>
      </c>
      <c r="H142" s="156">
        <v>0.58333333333333337</v>
      </c>
      <c r="I142" s="155" t="s">
        <v>10</v>
      </c>
      <c r="J142" s="157">
        <v>45799</v>
      </c>
      <c r="K142" s="157">
        <v>45961</v>
      </c>
      <c r="L142" s="154">
        <f>IF(ISBLANK(DATA[[#This Row],[DISCHARGE DATE]]), "NO DATE", DATA[[#This Row],[DISCHARGE DATE]]-DATA[[#This Row],[ADMISSION DATE]]+1)</f>
        <v>163</v>
      </c>
      <c r="M142" s="158">
        <v>350</v>
      </c>
      <c r="N142" s="158">
        <v>2002</v>
      </c>
      <c r="O142" s="159" t="s">
        <v>630</v>
      </c>
      <c r="P142" s="159" t="s">
        <v>1097</v>
      </c>
      <c r="Q142" s="160">
        <f>IF(DATA[[#This Row],[TYPE]]="Normal", 13 * DATA[[#This Row],[STORAGE DAYS]], 20 * DATA[[#This Row],[STORAGE DAYS]])</f>
        <v>2119</v>
      </c>
      <c r="R142" s="160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 t="shared" si="2"/>
        <v>398</v>
      </c>
    </row>
    <row r="143" spans="1:20" s="26" customFormat="1" ht="19.8" x14ac:dyDescent="0.3">
      <c r="A143" s="153" t="s">
        <v>631</v>
      </c>
      <c r="B143" s="154" t="s">
        <v>632</v>
      </c>
      <c r="C143" s="154">
        <v>61</v>
      </c>
      <c r="D143" s="155" t="s">
        <v>5</v>
      </c>
      <c r="E143" s="155" t="s">
        <v>633</v>
      </c>
      <c r="F143" s="155" t="s">
        <v>1673</v>
      </c>
      <c r="G143" s="155" t="s">
        <v>27</v>
      </c>
      <c r="H143" s="156">
        <v>0.3125</v>
      </c>
      <c r="I143" s="155" t="s">
        <v>10</v>
      </c>
      <c r="J143" s="157">
        <v>45800</v>
      </c>
      <c r="K143" s="157">
        <v>45849</v>
      </c>
      <c r="L143" s="154">
        <f>IF(ISBLANK(DATA[[#This Row],[DISCHARGE DATE]]), "NO DATE", DATA[[#This Row],[DISCHARGE DATE]]-DATA[[#This Row],[ADMISSION DATE]]+1)</f>
        <v>50</v>
      </c>
      <c r="M143" s="158">
        <v>350</v>
      </c>
      <c r="N143" s="158">
        <v>650</v>
      </c>
      <c r="O143" s="159" t="s">
        <v>634</v>
      </c>
      <c r="P143" s="159" t="s">
        <v>635</v>
      </c>
      <c r="Q143" s="160">
        <f>IF(DATA[[#This Row],[TYPE]]="Normal", 13 * DATA[[#This Row],[STORAGE DAYS]], 20 * DATA[[#This Row],[STORAGE DAYS]])</f>
        <v>650</v>
      </c>
      <c r="R143" s="160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 t="shared" si="2"/>
        <v>398</v>
      </c>
    </row>
    <row r="144" spans="1:20" s="26" customFormat="1" ht="19.8" x14ac:dyDescent="0.3">
      <c r="A144" s="153" t="s">
        <v>636</v>
      </c>
      <c r="B144" s="154" t="s">
        <v>637</v>
      </c>
      <c r="C144" s="154">
        <v>65</v>
      </c>
      <c r="D144" s="155" t="s">
        <v>5</v>
      </c>
      <c r="E144" s="155" t="s">
        <v>638</v>
      </c>
      <c r="F144" s="155" t="s">
        <v>1674</v>
      </c>
      <c r="G144" s="155" t="s">
        <v>27</v>
      </c>
      <c r="H144" s="156">
        <v>0.33333333333333331</v>
      </c>
      <c r="I144" s="155" t="s">
        <v>12</v>
      </c>
      <c r="J144" s="157">
        <v>45802</v>
      </c>
      <c r="K144" s="157">
        <v>45989</v>
      </c>
      <c r="L144" s="154">
        <f>IF(ISBLANK(DATA[[#This Row],[DISCHARGE DATE]]), "NO DATE", DATA[[#This Row],[DISCHARGE DATE]]-DATA[[#This Row],[ADMISSION DATE]]+1)</f>
        <v>188</v>
      </c>
      <c r="M144" s="158">
        <v>350</v>
      </c>
      <c r="N144" s="158">
        <v>3560</v>
      </c>
      <c r="O144" s="159" t="s">
        <v>639</v>
      </c>
      <c r="P144" s="159" t="s">
        <v>499</v>
      </c>
      <c r="Q144" s="160">
        <f>IF(DATA[[#This Row],[TYPE]]="Normal", 13 * DATA[[#This Row],[STORAGE DAYS]], 20 * DATA[[#This Row],[STORAGE DAYS]])</f>
        <v>3760</v>
      </c>
      <c r="R144" s="160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 t="shared" si="2"/>
        <v>398</v>
      </c>
    </row>
    <row r="145" spans="1:20" s="26" customFormat="1" ht="19.8" x14ac:dyDescent="0.3">
      <c r="A145" s="153" t="s">
        <v>640</v>
      </c>
      <c r="B145" s="154" t="s">
        <v>641</v>
      </c>
      <c r="C145" s="154">
        <v>66</v>
      </c>
      <c r="D145" s="155" t="s">
        <v>4</v>
      </c>
      <c r="E145" s="155" t="s">
        <v>642</v>
      </c>
      <c r="F145" s="155" t="s">
        <v>1675</v>
      </c>
      <c r="G145" s="155" t="s">
        <v>27</v>
      </c>
      <c r="H145" s="156">
        <v>0.29166666666666669</v>
      </c>
      <c r="I145" s="155" t="s">
        <v>12</v>
      </c>
      <c r="J145" s="157">
        <v>45805</v>
      </c>
      <c r="K145" s="157">
        <v>45898</v>
      </c>
      <c r="L145" s="154">
        <f>IF(ISBLANK(DATA[[#This Row],[DISCHARGE DATE]]), "NO DATE", DATA[[#This Row],[DISCHARGE DATE]]-DATA[[#This Row],[ADMISSION DATE]]+1)</f>
        <v>94</v>
      </c>
      <c r="M145" s="158">
        <v>350</v>
      </c>
      <c r="N145" s="158">
        <v>1380</v>
      </c>
      <c r="O145" s="159" t="s">
        <v>643</v>
      </c>
      <c r="P145" s="159" t="s">
        <v>644</v>
      </c>
      <c r="Q145" s="160">
        <f>IF(DATA[[#This Row],[TYPE]]="Normal", 13 * DATA[[#This Row],[STORAGE DAYS]], 20 * DATA[[#This Row],[STORAGE DAYS]])</f>
        <v>1880</v>
      </c>
      <c r="R145" s="160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 t="shared" si="2"/>
        <v>398</v>
      </c>
    </row>
    <row r="146" spans="1:20" s="26" customFormat="1" ht="19.8" x14ac:dyDescent="0.3">
      <c r="A146" s="153" t="s">
        <v>645</v>
      </c>
      <c r="B146" s="154" t="s">
        <v>646</v>
      </c>
      <c r="C146" s="154">
        <v>65</v>
      </c>
      <c r="D146" s="155" t="s">
        <v>5</v>
      </c>
      <c r="E146" s="155" t="s">
        <v>647</v>
      </c>
      <c r="F146" s="155" t="s">
        <v>1676</v>
      </c>
      <c r="G146" s="155" t="s">
        <v>16</v>
      </c>
      <c r="H146" s="156">
        <v>0.72916666666666663</v>
      </c>
      <c r="I146" s="155" t="s">
        <v>10</v>
      </c>
      <c r="J146" s="157">
        <v>45806</v>
      </c>
      <c r="K146" s="157">
        <v>45891</v>
      </c>
      <c r="L146" s="154">
        <f>IF(ISBLANK(DATA[[#This Row],[DISCHARGE DATE]]), "NO DATE", DATA[[#This Row],[DISCHARGE DATE]]-DATA[[#This Row],[ADMISSION DATE]]+1)</f>
        <v>86</v>
      </c>
      <c r="M146" s="158">
        <v>350</v>
      </c>
      <c r="N146" s="158">
        <v>1118</v>
      </c>
      <c r="O146" s="159" t="s">
        <v>648</v>
      </c>
      <c r="P146" s="159" t="s">
        <v>649</v>
      </c>
      <c r="Q146" s="160">
        <f>IF(DATA[[#This Row],[TYPE]]="Normal", 13 * DATA[[#This Row],[STORAGE DAYS]], 20 * DATA[[#This Row],[STORAGE DAYS]])</f>
        <v>1118</v>
      </c>
      <c r="R146" s="160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 t="shared" si="2"/>
        <v>398</v>
      </c>
    </row>
    <row r="147" spans="1:20" s="26" customFormat="1" ht="19.8" x14ac:dyDescent="0.3">
      <c r="A147" s="153" t="s">
        <v>650</v>
      </c>
      <c r="B147" s="154" t="s">
        <v>651</v>
      </c>
      <c r="C147" s="154">
        <v>63</v>
      </c>
      <c r="D147" s="155" t="s">
        <v>5</v>
      </c>
      <c r="E147" s="155" t="s">
        <v>652</v>
      </c>
      <c r="F147" s="155" t="s">
        <v>1677</v>
      </c>
      <c r="G147" s="155" t="s">
        <v>27</v>
      </c>
      <c r="H147" s="156">
        <v>0.89583333333333337</v>
      </c>
      <c r="I147" s="155" t="s">
        <v>10</v>
      </c>
      <c r="J147" s="157">
        <v>45809</v>
      </c>
      <c r="K147" s="157">
        <v>45849</v>
      </c>
      <c r="L147" s="154">
        <f>IF(ISBLANK(DATA[[#This Row],[DISCHARGE DATE]]), "NO DATE", DATA[[#This Row],[DISCHARGE DATE]]-DATA[[#This Row],[ADMISSION DATE]]+1)</f>
        <v>41</v>
      </c>
      <c r="M147" s="158">
        <v>350</v>
      </c>
      <c r="N147" s="158">
        <v>533</v>
      </c>
      <c r="O147" s="159" t="s">
        <v>653</v>
      </c>
      <c r="P147" s="159" t="s">
        <v>654</v>
      </c>
      <c r="Q147" s="160">
        <f>IF(DATA[[#This Row],[TYPE]]="Normal", 13 * DATA[[#This Row],[STORAGE DAYS]], 20 * DATA[[#This Row],[STORAGE DAYS]])</f>
        <v>533</v>
      </c>
      <c r="R147" s="160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 t="shared" si="2"/>
        <v>398</v>
      </c>
    </row>
    <row r="148" spans="1:20" s="26" customFormat="1" ht="19.8" x14ac:dyDescent="0.3">
      <c r="A148" s="153" t="s">
        <v>655</v>
      </c>
      <c r="B148" s="154" t="s">
        <v>656</v>
      </c>
      <c r="C148" s="154">
        <v>80</v>
      </c>
      <c r="D148" s="155" t="s">
        <v>4</v>
      </c>
      <c r="E148" s="155" t="s">
        <v>657</v>
      </c>
      <c r="F148" s="155" t="s">
        <v>1678</v>
      </c>
      <c r="G148" s="155" t="s">
        <v>25</v>
      </c>
      <c r="H148" s="156">
        <v>0.5625</v>
      </c>
      <c r="I148" s="155" t="s">
        <v>12</v>
      </c>
      <c r="J148" s="157">
        <v>45808</v>
      </c>
      <c r="K148" s="157">
        <v>45961</v>
      </c>
      <c r="L148" s="154">
        <f>IF(ISBLANK(DATA[[#This Row],[DISCHARGE DATE]]), "NO DATE", DATA[[#This Row],[DISCHARGE DATE]]-DATA[[#This Row],[ADMISSION DATE]]+1)</f>
        <v>154</v>
      </c>
      <c r="M148" s="158">
        <v>350</v>
      </c>
      <c r="N148" s="158">
        <v>3080</v>
      </c>
      <c r="O148" s="159" t="s">
        <v>436</v>
      </c>
      <c r="P148" s="159" t="s">
        <v>1143</v>
      </c>
      <c r="Q148" s="160">
        <f>IF(DATA[[#This Row],[TYPE]]="Normal", 13 * DATA[[#This Row],[STORAGE DAYS]], 20 * DATA[[#This Row],[STORAGE DAYS]])</f>
        <v>3080</v>
      </c>
      <c r="R148" s="160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 t="shared" si="2"/>
        <v>398</v>
      </c>
    </row>
    <row r="149" spans="1:20" s="26" customFormat="1" ht="19.8" x14ac:dyDescent="0.3">
      <c r="A149" s="153" t="s">
        <v>658</v>
      </c>
      <c r="B149" s="154" t="s">
        <v>133</v>
      </c>
      <c r="C149" s="154">
        <v>70</v>
      </c>
      <c r="D149" s="155" t="s">
        <v>5</v>
      </c>
      <c r="E149" s="155" t="s">
        <v>659</v>
      </c>
      <c r="F149" s="155" t="s">
        <v>1632</v>
      </c>
      <c r="G149" s="155" t="s">
        <v>27</v>
      </c>
      <c r="H149" s="156">
        <v>0.33333333333333331</v>
      </c>
      <c r="I149" s="155" t="s">
        <v>10</v>
      </c>
      <c r="J149" s="157">
        <v>45811</v>
      </c>
      <c r="K149" s="157">
        <v>45933</v>
      </c>
      <c r="L149" s="154">
        <f>IF(ISBLANK(DATA[[#This Row],[DISCHARGE DATE]]), "NO DATE", DATA[[#This Row],[DISCHARGE DATE]]-DATA[[#This Row],[ADMISSION DATE]]+1)</f>
        <v>123</v>
      </c>
      <c r="M149" s="158">
        <v>350</v>
      </c>
      <c r="N149" s="158">
        <v>1599</v>
      </c>
      <c r="O149" s="159" t="s">
        <v>518</v>
      </c>
      <c r="P149" s="159" t="s">
        <v>972</v>
      </c>
      <c r="Q149" s="160">
        <f>IF(DATA[[#This Row],[TYPE]]="Normal", 13 * DATA[[#This Row],[STORAGE DAYS]], 20 * DATA[[#This Row],[STORAGE DAYS]])</f>
        <v>1599</v>
      </c>
      <c r="R149" s="160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 t="shared" si="2"/>
        <v>398</v>
      </c>
    </row>
    <row r="150" spans="1:20" s="26" customFormat="1" ht="19.8" x14ac:dyDescent="0.3">
      <c r="A150" s="153" t="s">
        <v>660</v>
      </c>
      <c r="B150" s="154" t="s">
        <v>661</v>
      </c>
      <c r="C150" s="154">
        <v>100</v>
      </c>
      <c r="D150" s="155" t="s">
        <v>4</v>
      </c>
      <c r="E150" s="155" t="s">
        <v>662</v>
      </c>
      <c r="F150" s="155" t="s">
        <v>1679</v>
      </c>
      <c r="G150" s="155" t="s">
        <v>27</v>
      </c>
      <c r="H150" s="156">
        <v>0.35416666666666669</v>
      </c>
      <c r="I150" s="155" t="s">
        <v>10</v>
      </c>
      <c r="J150" s="157">
        <v>45812</v>
      </c>
      <c r="K150" s="157">
        <v>45933</v>
      </c>
      <c r="L150" s="154">
        <f>IF(ISBLANK(DATA[[#This Row],[DISCHARGE DATE]]), "NO DATE", DATA[[#This Row],[DISCHARGE DATE]]-DATA[[#This Row],[ADMISSION DATE]]+1)</f>
        <v>122</v>
      </c>
      <c r="M150" s="158">
        <v>350</v>
      </c>
      <c r="N150" s="158">
        <v>1200</v>
      </c>
      <c r="O150" s="159" t="s">
        <v>431</v>
      </c>
      <c r="P150" s="159" t="s">
        <v>965</v>
      </c>
      <c r="Q150" s="160">
        <f>IF(DATA[[#This Row],[TYPE]]="Normal", 13 * DATA[[#This Row],[STORAGE DAYS]], 20 * DATA[[#This Row],[STORAGE DAYS]])</f>
        <v>1586</v>
      </c>
      <c r="R150" s="160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 t="shared" si="2"/>
        <v>398</v>
      </c>
    </row>
    <row r="151" spans="1:20" s="26" customFormat="1" ht="19.8" x14ac:dyDescent="0.3">
      <c r="A151" s="153" t="s">
        <v>663</v>
      </c>
      <c r="B151" s="154" t="s">
        <v>664</v>
      </c>
      <c r="C151" s="154">
        <v>69</v>
      </c>
      <c r="D151" s="155" t="s">
        <v>4</v>
      </c>
      <c r="E151" s="155" t="s">
        <v>96</v>
      </c>
      <c r="F151" s="155" t="s">
        <v>1550</v>
      </c>
      <c r="G151" s="155" t="s">
        <v>27</v>
      </c>
      <c r="H151" s="156">
        <v>0.70833333333333337</v>
      </c>
      <c r="I151" s="155" t="s">
        <v>10</v>
      </c>
      <c r="J151" s="157">
        <v>45811</v>
      </c>
      <c r="K151" s="157">
        <v>46108</v>
      </c>
      <c r="L151" s="154">
        <f>IF(ISBLANK(DATA[[#This Row],[DISCHARGE DATE]]), "NO DATE", DATA[[#This Row],[DISCHARGE DATE]]-DATA[[#This Row],[ADMISSION DATE]]+1)</f>
        <v>298</v>
      </c>
      <c r="M151" s="158">
        <v>350</v>
      </c>
      <c r="N151" s="158">
        <v>3874</v>
      </c>
      <c r="O151" s="159" t="s">
        <v>572</v>
      </c>
      <c r="P151" s="159">
        <v>257</v>
      </c>
      <c r="Q151" s="160">
        <f>IF(DATA[[#This Row],[TYPE]]="Normal", 13 * DATA[[#This Row],[STORAGE DAYS]], 20 * DATA[[#This Row],[STORAGE DAYS]])</f>
        <v>3874</v>
      </c>
      <c r="R151" s="160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 t="shared" si="2"/>
        <v>398</v>
      </c>
    </row>
    <row r="152" spans="1:20" s="26" customFormat="1" ht="19.8" x14ac:dyDescent="0.3">
      <c r="A152" s="153" t="s">
        <v>665</v>
      </c>
      <c r="B152" s="154" t="s">
        <v>666</v>
      </c>
      <c r="C152" s="154">
        <v>58</v>
      </c>
      <c r="D152" s="155" t="s">
        <v>5</v>
      </c>
      <c r="E152" s="155" t="s">
        <v>667</v>
      </c>
      <c r="F152" s="155" t="s">
        <v>1680</v>
      </c>
      <c r="G152" s="155" t="s">
        <v>23</v>
      </c>
      <c r="H152" s="156">
        <v>0.66666666666666663</v>
      </c>
      <c r="I152" s="155" t="s">
        <v>12</v>
      </c>
      <c r="J152" s="157">
        <v>45811</v>
      </c>
      <c r="K152" s="157">
        <v>45919</v>
      </c>
      <c r="L152" s="154">
        <f>IF(ISBLANK(DATA[[#This Row],[DISCHARGE DATE]]), "NO DATE", DATA[[#This Row],[DISCHARGE DATE]]-DATA[[#This Row],[ADMISSION DATE]]+1)</f>
        <v>109</v>
      </c>
      <c r="M152" s="158">
        <v>350</v>
      </c>
      <c r="N152" s="158">
        <v>2180</v>
      </c>
      <c r="O152" s="159" t="s">
        <v>135</v>
      </c>
      <c r="P152" s="159" t="s">
        <v>813</v>
      </c>
      <c r="Q152" s="160">
        <f>IF(DATA[[#This Row],[TYPE]]="Normal", 13 * DATA[[#This Row],[STORAGE DAYS]], 20 * DATA[[#This Row],[STORAGE DAYS]])</f>
        <v>2180</v>
      </c>
      <c r="R152" s="160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 t="shared" si="2"/>
        <v>398</v>
      </c>
    </row>
    <row r="153" spans="1:20" s="26" customFormat="1" ht="19.8" x14ac:dyDescent="0.3">
      <c r="A153" s="153" t="s">
        <v>668</v>
      </c>
      <c r="B153" s="154" t="s">
        <v>669</v>
      </c>
      <c r="C153" s="154">
        <v>80</v>
      </c>
      <c r="D153" s="155" t="s">
        <v>5</v>
      </c>
      <c r="E153" s="155" t="s">
        <v>670</v>
      </c>
      <c r="F153" s="155" t="s">
        <v>1681</v>
      </c>
      <c r="G153" s="155" t="s">
        <v>27</v>
      </c>
      <c r="H153" s="156">
        <v>0.55069444444444449</v>
      </c>
      <c r="I153" s="155" t="s">
        <v>12</v>
      </c>
      <c r="J153" s="157">
        <v>45813</v>
      </c>
      <c r="K153" s="157">
        <v>45989</v>
      </c>
      <c r="L153" s="154">
        <f>IF(ISBLANK(DATA[[#This Row],[DISCHARGE DATE]]), "NO DATE", DATA[[#This Row],[DISCHARGE DATE]]-DATA[[#This Row],[ADMISSION DATE]]+1)</f>
        <v>177</v>
      </c>
      <c r="M153" s="158">
        <v>350</v>
      </c>
      <c r="N153" s="158">
        <v>3340</v>
      </c>
      <c r="O153" s="159" t="s">
        <v>388</v>
      </c>
      <c r="P153" s="159" t="s">
        <v>1274</v>
      </c>
      <c r="Q153" s="160">
        <f>IF(DATA[[#This Row],[TYPE]]="Normal", 13 * DATA[[#This Row],[STORAGE DAYS]], 20 * DATA[[#This Row],[STORAGE DAYS]])</f>
        <v>3540</v>
      </c>
      <c r="R153" s="160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 t="shared" si="2"/>
        <v>398</v>
      </c>
    </row>
    <row r="154" spans="1:20" s="26" customFormat="1" ht="19.8" x14ac:dyDescent="0.3">
      <c r="A154" s="153" t="s">
        <v>671</v>
      </c>
      <c r="B154" s="154" t="s">
        <v>672</v>
      </c>
      <c r="C154" s="154">
        <v>90</v>
      </c>
      <c r="D154" s="155" t="s">
        <v>5</v>
      </c>
      <c r="E154" s="155" t="s">
        <v>673</v>
      </c>
      <c r="F154" s="155" t="s">
        <v>1682</v>
      </c>
      <c r="G154" s="155" t="s">
        <v>27</v>
      </c>
      <c r="H154" s="156">
        <v>0.4375</v>
      </c>
      <c r="I154" s="155" t="s">
        <v>10</v>
      </c>
      <c r="J154" s="157">
        <v>45814</v>
      </c>
      <c r="K154" s="157">
        <v>45933</v>
      </c>
      <c r="L154" s="154">
        <f>IF(ISBLANK(DATA[[#This Row],[DISCHARGE DATE]]), "NO DATE", DATA[[#This Row],[DISCHARGE DATE]]-DATA[[#This Row],[ADMISSION DATE]]+1)</f>
        <v>120</v>
      </c>
      <c r="M154" s="158">
        <v>350</v>
      </c>
      <c r="N154" s="158">
        <v>1560</v>
      </c>
      <c r="O154" s="159" t="s">
        <v>332</v>
      </c>
      <c r="P154" s="159" t="s">
        <v>954</v>
      </c>
      <c r="Q154" s="160">
        <f>IF(DATA[[#This Row],[TYPE]]="Normal", 13 * DATA[[#This Row],[STORAGE DAYS]], 20 * DATA[[#This Row],[STORAGE DAYS]])</f>
        <v>1560</v>
      </c>
      <c r="R154" s="160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 t="shared" si="2"/>
        <v>398</v>
      </c>
    </row>
    <row r="155" spans="1:20" s="26" customFormat="1" ht="19.8" x14ac:dyDescent="0.3">
      <c r="A155" s="153" t="s">
        <v>674</v>
      </c>
      <c r="B155" s="154" t="s">
        <v>675</v>
      </c>
      <c r="C155" s="154">
        <v>80</v>
      </c>
      <c r="D155" s="155" t="s">
        <v>5</v>
      </c>
      <c r="E155" s="155" t="s">
        <v>676</v>
      </c>
      <c r="F155" s="155" t="s">
        <v>1683</v>
      </c>
      <c r="G155" s="155" t="s">
        <v>27</v>
      </c>
      <c r="H155" s="156">
        <v>0.29166666666666669</v>
      </c>
      <c r="I155" s="155" t="s">
        <v>10</v>
      </c>
      <c r="J155" s="157">
        <v>45815</v>
      </c>
      <c r="K155" s="157">
        <v>45959</v>
      </c>
      <c r="L155" s="154">
        <f>IF(ISBLANK(DATA[[#This Row],[DISCHARGE DATE]]), "NO DATE", DATA[[#This Row],[DISCHARGE DATE]]-DATA[[#This Row],[ADMISSION DATE]]+1)</f>
        <v>145</v>
      </c>
      <c r="M155" s="158">
        <v>350</v>
      </c>
      <c r="N155" s="158">
        <v>1885</v>
      </c>
      <c r="O155" s="159" t="s">
        <v>538</v>
      </c>
      <c r="P155" s="159" t="s">
        <v>1070</v>
      </c>
      <c r="Q155" s="160">
        <f>IF(DATA[[#This Row],[TYPE]]="Normal", 13 * DATA[[#This Row],[STORAGE DAYS]], 20 * DATA[[#This Row],[STORAGE DAYS]])</f>
        <v>1885</v>
      </c>
      <c r="R155" s="160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 t="shared" si="2"/>
        <v>398</v>
      </c>
    </row>
    <row r="156" spans="1:20" s="26" customFormat="1" ht="19.8" x14ac:dyDescent="0.3">
      <c r="A156" s="153" t="s">
        <v>677</v>
      </c>
      <c r="B156" s="154" t="s">
        <v>678</v>
      </c>
      <c r="C156" s="154">
        <v>41</v>
      </c>
      <c r="D156" s="155" t="s">
        <v>4</v>
      </c>
      <c r="E156" s="155" t="s">
        <v>679</v>
      </c>
      <c r="F156" s="155" t="s">
        <v>1684</v>
      </c>
      <c r="G156" s="155" t="s">
        <v>25</v>
      </c>
      <c r="H156" s="156">
        <v>0.72916666666666663</v>
      </c>
      <c r="I156" s="155" t="s">
        <v>10</v>
      </c>
      <c r="J156" s="157">
        <v>45817</v>
      </c>
      <c r="K156" s="157">
        <v>45898</v>
      </c>
      <c r="L156" s="154">
        <f>IF(ISBLANK(DATA[[#This Row],[DISCHARGE DATE]]), "NO DATE", DATA[[#This Row],[DISCHARGE DATE]]-DATA[[#This Row],[ADMISSION DATE]]+1)</f>
        <v>82</v>
      </c>
      <c r="M156" s="158">
        <v>350</v>
      </c>
      <c r="N156" s="158">
        <v>1066</v>
      </c>
      <c r="O156" s="159" t="s">
        <v>680</v>
      </c>
      <c r="P156" s="159" t="s">
        <v>681</v>
      </c>
      <c r="Q156" s="160">
        <f>IF(DATA[[#This Row],[TYPE]]="Normal", 13 * DATA[[#This Row],[STORAGE DAYS]], 20 * DATA[[#This Row],[STORAGE DAYS]])</f>
        <v>1066</v>
      </c>
      <c r="R156" s="160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 t="shared" si="2"/>
        <v>398</v>
      </c>
    </row>
    <row r="157" spans="1:20" s="26" customFormat="1" ht="19.8" x14ac:dyDescent="0.3">
      <c r="A157" s="153" t="s">
        <v>682</v>
      </c>
      <c r="B157" s="154" t="s">
        <v>683</v>
      </c>
      <c r="C157" s="154">
        <v>70</v>
      </c>
      <c r="D157" s="155" t="s">
        <v>5</v>
      </c>
      <c r="E157" s="155" t="s">
        <v>684</v>
      </c>
      <c r="F157" s="155" t="s">
        <v>1685</v>
      </c>
      <c r="G157" s="155" t="s">
        <v>24</v>
      </c>
      <c r="H157" s="156"/>
      <c r="I157" s="155" t="s">
        <v>10</v>
      </c>
      <c r="J157" s="157">
        <v>45818</v>
      </c>
      <c r="K157" s="157">
        <v>45954</v>
      </c>
      <c r="L157" s="154">
        <f>IF(ISBLANK(DATA[[#This Row],[DISCHARGE DATE]]), "NO DATE", DATA[[#This Row],[DISCHARGE DATE]]-DATA[[#This Row],[ADMISSION DATE]]+1)</f>
        <v>137</v>
      </c>
      <c r="M157" s="158">
        <v>350</v>
      </c>
      <c r="N157" s="158">
        <v>1781</v>
      </c>
      <c r="O157" s="159" t="s">
        <v>685</v>
      </c>
      <c r="P157" s="159" t="s">
        <v>1064</v>
      </c>
      <c r="Q157" s="160">
        <f>IF(DATA[[#This Row],[TYPE]]="Normal", 13 * DATA[[#This Row],[STORAGE DAYS]], 20 * DATA[[#This Row],[STORAGE DAYS]])</f>
        <v>1781</v>
      </c>
      <c r="R157" s="160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 t="shared" si="2"/>
        <v>398</v>
      </c>
    </row>
    <row r="158" spans="1:20" s="26" customFormat="1" ht="19.8" x14ac:dyDescent="0.3">
      <c r="A158" s="153" t="s">
        <v>1</v>
      </c>
      <c r="B158" s="154" t="s">
        <v>29</v>
      </c>
      <c r="C158" s="154">
        <v>90</v>
      </c>
      <c r="D158" s="155" t="s">
        <v>5</v>
      </c>
      <c r="E158" s="155" t="s">
        <v>30</v>
      </c>
      <c r="F158" s="155" t="s">
        <v>1686</v>
      </c>
      <c r="G158" s="155" t="s">
        <v>27</v>
      </c>
      <c r="H158" s="156">
        <v>0.53125</v>
      </c>
      <c r="I158" s="155" t="s">
        <v>10</v>
      </c>
      <c r="J158" s="157">
        <v>45818</v>
      </c>
      <c r="K158" s="157">
        <v>45898</v>
      </c>
      <c r="L158" s="154">
        <f>IF(ISBLANK(DATA[[#This Row],[DISCHARGE DATE]]), "NO DATE", DATA[[#This Row],[DISCHARGE DATE]]-DATA[[#This Row],[ADMISSION DATE]]+1)</f>
        <v>81</v>
      </c>
      <c r="M158" s="158">
        <v>350</v>
      </c>
      <c r="N158" s="158">
        <v>1053</v>
      </c>
      <c r="O158" s="159" t="s">
        <v>533</v>
      </c>
      <c r="P158" s="159" t="s">
        <v>33</v>
      </c>
      <c r="Q158" s="160">
        <f>IF(DATA[[#This Row],[TYPE]]="Normal", 13 * DATA[[#This Row],[STORAGE DAYS]], 20 * DATA[[#This Row],[STORAGE DAYS]])</f>
        <v>1053</v>
      </c>
      <c r="R158" s="160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 t="shared" si="2"/>
        <v>398</v>
      </c>
    </row>
    <row r="159" spans="1:20" s="26" customFormat="1" ht="19.8" x14ac:dyDescent="0.3">
      <c r="A159" s="153" t="s">
        <v>686</v>
      </c>
      <c r="B159" s="154" t="s">
        <v>687</v>
      </c>
      <c r="C159" s="154">
        <v>55</v>
      </c>
      <c r="D159" s="155" t="s">
        <v>4</v>
      </c>
      <c r="E159" s="155" t="s">
        <v>688</v>
      </c>
      <c r="F159" s="155" t="s">
        <v>1687</v>
      </c>
      <c r="G159" s="155" t="s">
        <v>27</v>
      </c>
      <c r="H159" s="156">
        <v>0.80208333333333337</v>
      </c>
      <c r="I159" s="155" t="s">
        <v>10</v>
      </c>
      <c r="J159" s="157">
        <v>45820</v>
      </c>
      <c r="K159" s="157">
        <v>45961</v>
      </c>
      <c r="L159" s="154">
        <f>IF(ISBLANK(DATA[[#This Row],[DISCHARGE DATE]]), "NO DATE", DATA[[#This Row],[DISCHARGE DATE]]-DATA[[#This Row],[ADMISSION DATE]]+1)</f>
        <v>142</v>
      </c>
      <c r="M159" s="158">
        <v>350</v>
      </c>
      <c r="N159" s="158">
        <v>1846</v>
      </c>
      <c r="O159" s="159" t="s">
        <v>477</v>
      </c>
      <c r="P159" s="159" t="s">
        <v>1158</v>
      </c>
      <c r="Q159" s="160">
        <f>IF(DATA[[#This Row],[TYPE]]="Normal", 13 * DATA[[#This Row],[STORAGE DAYS]], 20 * DATA[[#This Row],[STORAGE DAYS]])</f>
        <v>1846</v>
      </c>
      <c r="R159" s="160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 t="shared" si="2"/>
        <v>398</v>
      </c>
    </row>
    <row r="160" spans="1:20" s="26" customFormat="1" ht="19.8" x14ac:dyDescent="0.3">
      <c r="A160" s="153" t="s">
        <v>689</v>
      </c>
      <c r="B160" s="154" t="s">
        <v>690</v>
      </c>
      <c r="C160" s="154">
        <v>87</v>
      </c>
      <c r="D160" s="155" t="s">
        <v>4</v>
      </c>
      <c r="E160" s="155" t="s">
        <v>489</v>
      </c>
      <c r="F160" s="155" t="s">
        <v>1590</v>
      </c>
      <c r="G160" s="155" t="s">
        <v>27</v>
      </c>
      <c r="H160" s="156">
        <v>0.56944444444444442</v>
      </c>
      <c r="I160" s="155" t="s">
        <v>10</v>
      </c>
      <c r="J160" s="157">
        <v>45822</v>
      </c>
      <c r="K160" s="157">
        <v>46143</v>
      </c>
      <c r="L160" s="154">
        <f>IF(ISBLANK(DATA[[#This Row],[DISCHARGE DATE]]), "NO DATE", DATA[[#This Row],[DISCHARGE DATE]]-DATA[[#This Row],[ADMISSION DATE]]+1)</f>
        <v>322</v>
      </c>
      <c r="M160" s="158">
        <v>350</v>
      </c>
      <c r="N160" s="158">
        <v>4186</v>
      </c>
      <c r="O160" s="159" t="s">
        <v>691</v>
      </c>
      <c r="P160" s="159">
        <v>294</v>
      </c>
      <c r="Q160" s="160">
        <f>IF(DATA[[#This Row],[TYPE]]="Normal", 13 * DATA[[#This Row],[STORAGE DAYS]], 20 * DATA[[#This Row],[STORAGE DAYS]])</f>
        <v>4186</v>
      </c>
      <c r="R160" s="160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 t="shared" si="2"/>
        <v>398</v>
      </c>
    </row>
    <row r="161" spans="1:20" s="26" customFormat="1" ht="19.8" x14ac:dyDescent="0.3">
      <c r="A161" s="153" t="s">
        <v>692</v>
      </c>
      <c r="B161" s="154" t="s">
        <v>693</v>
      </c>
      <c r="C161" s="154">
        <v>50</v>
      </c>
      <c r="D161" s="155" t="s">
        <v>4</v>
      </c>
      <c r="E161" s="155" t="s">
        <v>694</v>
      </c>
      <c r="F161" s="155" t="s">
        <v>1688</v>
      </c>
      <c r="G161" s="155" t="s">
        <v>27</v>
      </c>
      <c r="H161" s="156">
        <v>0.45833333333333331</v>
      </c>
      <c r="I161" s="155" t="s">
        <v>12</v>
      </c>
      <c r="J161" s="157">
        <v>45824</v>
      </c>
      <c r="K161" s="157">
        <v>45898</v>
      </c>
      <c r="L161" s="154">
        <f>IF(ISBLANK(DATA[[#This Row],[DISCHARGE DATE]]), "NO DATE", DATA[[#This Row],[DISCHARGE DATE]]-DATA[[#This Row],[ADMISSION DATE]]+1)</f>
        <v>75</v>
      </c>
      <c r="M161" s="158">
        <v>350</v>
      </c>
      <c r="N161" s="158">
        <v>1500</v>
      </c>
      <c r="O161" s="159" t="s">
        <v>500</v>
      </c>
      <c r="P161" s="159" t="s">
        <v>695</v>
      </c>
      <c r="Q161" s="160">
        <f>IF(DATA[[#This Row],[TYPE]]="Normal", 13 * DATA[[#This Row],[STORAGE DAYS]], 20 * DATA[[#This Row],[STORAGE DAYS]])</f>
        <v>1500</v>
      </c>
      <c r="R161" s="160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 t="shared" si="2"/>
        <v>398</v>
      </c>
    </row>
    <row r="162" spans="1:20" s="26" customFormat="1" ht="19.8" x14ac:dyDescent="0.3">
      <c r="A162" s="153" t="s">
        <v>696</v>
      </c>
      <c r="B162" s="154" t="s">
        <v>697</v>
      </c>
      <c r="C162" s="154">
        <v>74</v>
      </c>
      <c r="D162" s="155" t="s">
        <v>5</v>
      </c>
      <c r="E162" s="155" t="s">
        <v>698</v>
      </c>
      <c r="F162" s="155" t="s">
        <v>1689</v>
      </c>
      <c r="G162" s="155" t="s">
        <v>26</v>
      </c>
      <c r="H162" s="156">
        <v>0.35416666666666669</v>
      </c>
      <c r="I162" s="155" t="s">
        <v>10</v>
      </c>
      <c r="J162" s="157">
        <v>45827</v>
      </c>
      <c r="K162" s="157">
        <v>45864</v>
      </c>
      <c r="L162" s="154">
        <f>IF(ISBLANK(DATA[[#This Row],[DISCHARGE DATE]]), "NO DATE", DATA[[#This Row],[DISCHARGE DATE]]-DATA[[#This Row],[ADMISSION DATE]]+1)</f>
        <v>38</v>
      </c>
      <c r="M162" s="158">
        <v>350</v>
      </c>
      <c r="N162" s="158">
        <v>494</v>
      </c>
      <c r="O162" s="159" t="s">
        <v>595</v>
      </c>
      <c r="P162" s="159" t="s">
        <v>699</v>
      </c>
      <c r="Q162" s="160">
        <f>IF(DATA[[#This Row],[TYPE]]="Normal", 13 * DATA[[#This Row],[STORAGE DAYS]], 20 * DATA[[#This Row],[STORAGE DAYS]])</f>
        <v>494</v>
      </c>
      <c r="R162" s="160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 t="shared" si="2"/>
        <v>398</v>
      </c>
    </row>
    <row r="163" spans="1:20" s="26" customFormat="1" ht="19.8" x14ac:dyDescent="0.3">
      <c r="A163" s="153" t="s">
        <v>700</v>
      </c>
      <c r="B163" s="154" t="s">
        <v>701</v>
      </c>
      <c r="C163" s="154">
        <v>60</v>
      </c>
      <c r="D163" s="155" t="s">
        <v>4</v>
      </c>
      <c r="E163" s="155" t="s">
        <v>702</v>
      </c>
      <c r="F163" s="155" t="s">
        <v>1690</v>
      </c>
      <c r="G163" s="155" t="s">
        <v>27</v>
      </c>
      <c r="H163" s="156">
        <v>0.4375</v>
      </c>
      <c r="I163" s="155" t="s">
        <v>10</v>
      </c>
      <c r="J163" s="157">
        <v>45827</v>
      </c>
      <c r="K163" s="157">
        <v>45933</v>
      </c>
      <c r="L163" s="154">
        <f>IF(ISBLANK(DATA[[#This Row],[DISCHARGE DATE]]), "NO DATE", DATA[[#This Row],[DISCHARGE DATE]]-DATA[[#This Row],[ADMISSION DATE]]+1)</f>
        <v>107</v>
      </c>
      <c r="M163" s="158">
        <v>350</v>
      </c>
      <c r="N163" s="158">
        <v>1391</v>
      </c>
      <c r="O163" s="159" t="s">
        <v>654</v>
      </c>
      <c r="P163" s="159" t="s">
        <v>821</v>
      </c>
      <c r="Q163" s="160">
        <f>IF(DATA[[#This Row],[TYPE]]="Normal", 13 * DATA[[#This Row],[STORAGE DAYS]], 20 * DATA[[#This Row],[STORAGE DAYS]])</f>
        <v>1391</v>
      </c>
      <c r="R163" s="160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 t="shared" si="2"/>
        <v>398</v>
      </c>
    </row>
    <row r="164" spans="1:20" s="26" customFormat="1" ht="19.8" x14ac:dyDescent="0.3">
      <c r="A164" s="153" t="s">
        <v>703</v>
      </c>
      <c r="B164" s="154" t="s">
        <v>704</v>
      </c>
      <c r="C164" s="154">
        <v>55</v>
      </c>
      <c r="D164" s="155" t="s">
        <v>5</v>
      </c>
      <c r="E164" s="155" t="s">
        <v>705</v>
      </c>
      <c r="F164" s="155" t="s">
        <v>1691</v>
      </c>
      <c r="G164" s="155" t="s">
        <v>27</v>
      </c>
      <c r="H164" s="156">
        <v>0.52777777777777779</v>
      </c>
      <c r="I164" s="155" t="s">
        <v>10</v>
      </c>
      <c r="J164" s="157">
        <v>45827</v>
      </c>
      <c r="K164" s="157">
        <v>45832</v>
      </c>
      <c r="L164" s="154">
        <f>IF(ISBLANK(DATA[[#This Row],[DISCHARGE DATE]]), "NO DATE", DATA[[#This Row],[DISCHARGE DATE]]-DATA[[#This Row],[ADMISSION DATE]]+1)</f>
        <v>6</v>
      </c>
      <c r="M164" s="158">
        <v>350</v>
      </c>
      <c r="N164" s="158">
        <v>78</v>
      </c>
      <c r="O164" s="159" t="s">
        <v>635</v>
      </c>
      <c r="P164" s="159" t="s">
        <v>685</v>
      </c>
      <c r="Q164" s="160">
        <f>IF(DATA[[#This Row],[TYPE]]="Normal", 13 * DATA[[#This Row],[STORAGE DAYS]], 20 * DATA[[#This Row],[STORAGE DAYS]])</f>
        <v>78</v>
      </c>
      <c r="R164" s="160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 t="shared" si="2"/>
        <v>398</v>
      </c>
    </row>
    <row r="165" spans="1:20" s="26" customFormat="1" ht="19.8" x14ac:dyDescent="0.3">
      <c r="A165" s="153" t="s">
        <v>706</v>
      </c>
      <c r="B165" s="154" t="s">
        <v>707</v>
      </c>
      <c r="C165" s="154">
        <v>42</v>
      </c>
      <c r="D165" s="155" t="s">
        <v>4</v>
      </c>
      <c r="E165" s="155" t="s">
        <v>708</v>
      </c>
      <c r="F165" s="155" t="s">
        <v>1692</v>
      </c>
      <c r="G165" s="155" t="s">
        <v>25</v>
      </c>
      <c r="H165" s="156">
        <v>0.60416666666666663</v>
      </c>
      <c r="I165" s="155" t="s">
        <v>10</v>
      </c>
      <c r="J165" s="157">
        <v>45827</v>
      </c>
      <c r="K165" s="157">
        <v>45842</v>
      </c>
      <c r="L165" s="154">
        <f>IF(ISBLANK(DATA[[#This Row],[DISCHARGE DATE]]), "NO DATE", DATA[[#This Row],[DISCHARGE DATE]]-DATA[[#This Row],[ADMISSION DATE]]+1)</f>
        <v>16</v>
      </c>
      <c r="M165" s="158">
        <v>350</v>
      </c>
      <c r="N165" s="158">
        <v>208</v>
      </c>
      <c r="O165" s="159" t="s">
        <v>472</v>
      </c>
      <c r="P165" s="159" t="s">
        <v>709</v>
      </c>
      <c r="Q165" s="160">
        <f>IF(DATA[[#This Row],[TYPE]]="Normal", 13 * DATA[[#This Row],[STORAGE DAYS]], 20 * DATA[[#This Row],[STORAGE DAYS]])</f>
        <v>208</v>
      </c>
      <c r="R165" s="160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 t="shared" si="2"/>
        <v>398</v>
      </c>
    </row>
    <row r="166" spans="1:20" s="26" customFormat="1" ht="19.8" x14ac:dyDescent="0.3">
      <c r="A166" s="153" t="s">
        <v>710</v>
      </c>
      <c r="B166" s="154" t="s">
        <v>711</v>
      </c>
      <c r="C166" s="154">
        <v>72</v>
      </c>
      <c r="D166" s="155" t="s">
        <v>4</v>
      </c>
      <c r="E166" s="155" t="s">
        <v>712</v>
      </c>
      <c r="F166" s="155" t="s">
        <v>1693</v>
      </c>
      <c r="G166" s="155" t="s">
        <v>13</v>
      </c>
      <c r="H166" s="156">
        <v>0.54166666666666663</v>
      </c>
      <c r="I166" s="155" t="s">
        <v>10</v>
      </c>
      <c r="J166" s="157">
        <v>45830</v>
      </c>
      <c r="K166" s="157">
        <v>45961</v>
      </c>
      <c r="L166" s="154">
        <f>IF(ISBLANK(DATA[[#This Row],[DISCHARGE DATE]]), "NO DATE", DATA[[#This Row],[DISCHARGE DATE]]-DATA[[#This Row],[ADMISSION DATE]]+1)</f>
        <v>132</v>
      </c>
      <c r="M166" s="158">
        <v>350</v>
      </c>
      <c r="N166" s="158">
        <v>1612</v>
      </c>
      <c r="O166" s="159" t="s">
        <v>383</v>
      </c>
      <c r="P166" s="159" t="s">
        <v>1029</v>
      </c>
      <c r="Q166" s="160">
        <f>IF(DATA[[#This Row],[TYPE]]="Normal", 13 * DATA[[#This Row],[STORAGE DAYS]], 20 * DATA[[#This Row],[STORAGE DAYS]])</f>
        <v>1716</v>
      </c>
      <c r="R166" s="160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 t="shared" si="2"/>
        <v>398</v>
      </c>
    </row>
    <row r="167" spans="1:20" s="26" customFormat="1" ht="19.8" x14ac:dyDescent="0.3">
      <c r="A167" s="153" t="s">
        <v>713</v>
      </c>
      <c r="B167" s="154" t="s">
        <v>714</v>
      </c>
      <c r="C167" s="154">
        <v>58</v>
      </c>
      <c r="D167" s="155" t="s">
        <v>4</v>
      </c>
      <c r="E167" s="155" t="s">
        <v>715</v>
      </c>
      <c r="F167" s="155" t="s">
        <v>1515</v>
      </c>
      <c r="G167" s="155" t="s">
        <v>27</v>
      </c>
      <c r="H167" s="156">
        <v>0.72916666666666663</v>
      </c>
      <c r="I167" s="155" t="s">
        <v>12</v>
      </c>
      <c r="J167" s="157">
        <v>45832</v>
      </c>
      <c r="K167" s="157">
        <v>45933</v>
      </c>
      <c r="L167" s="154">
        <f>IF(ISBLANK(DATA[[#This Row],[DISCHARGE DATE]]), "NO DATE", DATA[[#This Row],[DISCHARGE DATE]]-DATA[[#This Row],[ADMISSION DATE]]+1)</f>
        <v>102</v>
      </c>
      <c r="M167" s="158">
        <v>350</v>
      </c>
      <c r="N167" s="158">
        <v>2040</v>
      </c>
      <c r="O167" s="159" t="s">
        <v>491</v>
      </c>
      <c r="P167" s="159" t="s">
        <v>825</v>
      </c>
      <c r="Q167" s="160">
        <f>IF(DATA[[#This Row],[TYPE]]="Normal", 13 * DATA[[#This Row],[STORAGE DAYS]], 20 * DATA[[#This Row],[STORAGE DAYS]])</f>
        <v>2040</v>
      </c>
      <c r="R167" s="160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 t="shared" si="2"/>
        <v>398</v>
      </c>
    </row>
    <row r="168" spans="1:20" s="26" customFormat="1" ht="19.8" x14ac:dyDescent="0.3">
      <c r="A168" s="153" t="s">
        <v>716</v>
      </c>
      <c r="B168" s="154" t="s">
        <v>717</v>
      </c>
      <c r="C168" s="154">
        <v>97</v>
      </c>
      <c r="D168" s="155" t="s">
        <v>4</v>
      </c>
      <c r="E168" s="155" t="s">
        <v>718</v>
      </c>
      <c r="F168" s="155" t="s">
        <v>1515</v>
      </c>
      <c r="G168" s="155" t="s">
        <v>27</v>
      </c>
      <c r="H168" s="156">
        <v>0.47916666666666669</v>
      </c>
      <c r="I168" s="155" t="s">
        <v>10</v>
      </c>
      <c r="J168" s="157">
        <v>45833</v>
      </c>
      <c r="K168" s="157">
        <v>45961</v>
      </c>
      <c r="L168" s="154">
        <f>IF(ISBLANK(DATA[[#This Row],[DISCHARGE DATE]]), "NO DATE", DATA[[#This Row],[DISCHARGE DATE]]-DATA[[#This Row],[ADMISSION DATE]]+1)</f>
        <v>129</v>
      </c>
      <c r="M168" s="158">
        <v>350</v>
      </c>
      <c r="N168" s="158">
        <v>1677</v>
      </c>
      <c r="O168" s="159" t="s">
        <v>324</v>
      </c>
      <c r="P168" s="159" t="s">
        <v>1149</v>
      </c>
      <c r="Q168" s="160">
        <f>IF(DATA[[#This Row],[TYPE]]="Normal", 13 * DATA[[#This Row],[STORAGE DAYS]], 20 * DATA[[#This Row],[STORAGE DAYS]])</f>
        <v>1677</v>
      </c>
      <c r="R168" s="160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 t="shared" si="2"/>
        <v>398</v>
      </c>
    </row>
    <row r="169" spans="1:20" s="26" customFormat="1" ht="19.8" x14ac:dyDescent="0.3">
      <c r="A169" s="153" t="s">
        <v>719</v>
      </c>
      <c r="B169" s="154" t="s">
        <v>720</v>
      </c>
      <c r="C169" s="154">
        <v>82</v>
      </c>
      <c r="D169" s="155" t="s">
        <v>5</v>
      </c>
      <c r="E169" s="155" t="s">
        <v>721</v>
      </c>
      <c r="F169" s="155" t="s">
        <v>1694</v>
      </c>
      <c r="G169" s="155" t="s">
        <v>26</v>
      </c>
      <c r="H169" s="156">
        <v>0.79166666666666663</v>
      </c>
      <c r="I169" s="155" t="s">
        <v>10</v>
      </c>
      <c r="J169" s="157">
        <v>45833</v>
      </c>
      <c r="K169" s="157">
        <v>45960</v>
      </c>
      <c r="L169" s="154">
        <f>IF(ISBLANK(DATA[[#This Row],[DISCHARGE DATE]]), "NO DATE", DATA[[#This Row],[DISCHARGE DATE]]-DATA[[#This Row],[ADMISSION DATE]]+1)</f>
        <v>128</v>
      </c>
      <c r="M169" s="158">
        <v>350</v>
      </c>
      <c r="N169" s="158">
        <v>1664</v>
      </c>
      <c r="O169" s="159" t="s">
        <v>404</v>
      </c>
      <c r="P169" s="159" t="s">
        <v>1018</v>
      </c>
      <c r="Q169" s="160">
        <f>IF(DATA[[#This Row],[TYPE]]="Normal", 13 * DATA[[#This Row],[STORAGE DAYS]], 20 * DATA[[#This Row],[STORAGE DAYS]])</f>
        <v>1664</v>
      </c>
      <c r="R169" s="160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 t="shared" si="2"/>
        <v>398</v>
      </c>
    </row>
    <row r="170" spans="1:20" s="26" customFormat="1" ht="19.8" x14ac:dyDescent="0.3">
      <c r="A170" s="153" t="s">
        <v>722</v>
      </c>
      <c r="B170" s="154" t="s">
        <v>723</v>
      </c>
      <c r="C170" s="154">
        <v>50</v>
      </c>
      <c r="D170" s="155" t="s">
        <v>5</v>
      </c>
      <c r="E170" s="155" t="s">
        <v>724</v>
      </c>
      <c r="F170" s="155" t="s">
        <v>1695</v>
      </c>
      <c r="G170" s="155" t="s">
        <v>25</v>
      </c>
      <c r="H170" s="156">
        <v>0.66666666666666663</v>
      </c>
      <c r="I170" s="155" t="s">
        <v>10</v>
      </c>
      <c r="J170" s="157">
        <v>45837</v>
      </c>
      <c r="K170" s="157">
        <v>45933</v>
      </c>
      <c r="L170" s="154">
        <f>IF(ISBLANK(DATA[[#This Row],[DISCHARGE DATE]]), "NO DATE", DATA[[#This Row],[DISCHARGE DATE]]-DATA[[#This Row],[ADMISSION DATE]]+1)</f>
        <v>97</v>
      </c>
      <c r="M170" s="158">
        <v>350</v>
      </c>
      <c r="N170" s="158">
        <v>1261</v>
      </c>
      <c r="O170" s="159" t="s">
        <v>699</v>
      </c>
      <c r="P170" s="159" t="s">
        <v>978</v>
      </c>
      <c r="Q170" s="160">
        <f>IF(DATA[[#This Row],[TYPE]]="Normal", 13 * DATA[[#This Row],[STORAGE DAYS]], 20 * DATA[[#This Row],[STORAGE DAYS]])</f>
        <v>1261</v>
      </c>
      <c r="R170" s="160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 t="shared" si="2"/>
        <v>398</v>
      </c>
    </row>
    <row r="171" spans="1:20" s="26" customFormat="1" ht="19.8" x14ac:dyDescent="0.3">
      <c r="A171" s="153" t="s">
        <v>725</v>
      </c>
      <c r="B171" s="154" t="s">
        <v>726</v>
      </c>
      <c r="C171" s="154">
        <v>70</v>
      </c>
      <c r="D171" s="155" t="s">
        <v>4</v>
      </c>
      <c r="E171" s="155" t="s">
        <v>156</v>
      </c>
      <c r="F171" s="155" t="s">
        <v>1696</v>
      </c>
      <c r="G171" s="155" t="s">
        <v>26</v>
      </c>
      <c r="H171" s="156">
        <v>0.79166666666666663</v>
      </c>
      <c r="I171" s="155" t="s">
        <v>10</v>
      </c>
      <c r="J171" s="157">
        <v>45836</v>
      </c>
      <c r="K171" s="157">
        <v>45961</v>
      </c>
      <c r="L171" s="154">
        <f>IF(ISBLANK(DATA[[#This Row],[DISCHARGE DATE]]), "NO DATE", DATA[[#This Row],[DISCHARGE DATE]]-DATA[[#This Row],[ADMISSION DATE]]+1)</f>
        <v>126</v>
      </c>
      <c r="M171" s="158">
        <v>350</v>
      </c>
      <c r="N171" s="158">
        <v>1638</v>
      </c>
      <c r="O171" s="159" t="s">
        <v>709</v>
      </c>
      <c r="P171" s="159" t="s">
        <v>1115</v>
      </c>
      <c r="Q171" s="160">
        <f>IF(DATA[[#This Row],[TYPE]]="Normal", 13 * DATA[[#This Row],[STORAGE DAYS]], 20 * DATA[[#This Row],[STORAGE DAYS]])</f>
        <v>1638</v>
      </c>
      <c r="R171" s="160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 t="shared" si="2"/>
        <v>398</v>
      </c>
    </row>
    <row r="172" spans="1:20" s="26" customFormat="1" ht="19.8" x14ac:dyDescent="0.3">
      <c r="A172" s="153" t="s">
        <v>727</v>
      </c>
      <c r="B172" s="154" t="s">
        <v>728</v>
      </c>
      <c r="C172" s="154">
        <v>70</v>
      </c>
      <c r="D172" s="155" t="s">
        <v>4</v>
      </c>
      <c r="E172" s="155" t="s">
        <v>729</v>
      </c>
      <c r="F172" s="155" t="s">
        <v>1697</v>
      </c>
      <c r="G172" s="155" t="s">
        <v>26</v>
      </c>
      <c r="H172" s="156">
        <v>0.6875</v>
      </c>
      <c r="I172" s="155" t="s">
        <v>12</v>
      </c>
      <c r="J172" s="157">
        <v>45838</v>
      </c>
      <c r="K172" s="157">
        <v>45961</v>
      </c>
      <c r="L172" s="154">
        <f>IF(ISBLANK(DATA[[#This Row],[DISCHARGE DATE]]), "NO DATE", DATA[[#This Row],[DISCHARGE DATE]]-DATA[[#This Row],[ADMISSION DATE]]+1)</f>
        <v>124</v>
      </c>
      <c r="M172" s="158">
        <v>350</v>
      </c>
      <c r="N172" s="158">
        <v>2480</v>
      </c>
      <c r="O172" s="159" t="s">
        <v>560</v>
      </c>
      <c r="P172" s="159" t="s">
        <v>1121</v>
      </c>
      <c r="Q172" s="160">
        <f>IF(DATA[[#This Row],[TYPE]]="Normal", 13 * DATA[[#This Row],[STORAGE DAYS]], 20 * DATA[[#This Row],[STORAGE DAYS]])</f>
        <v>2480</v>
      </c>
      <c r="R172" s="160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 t="shared" si="2"/>
        <v>398</v>
      </c>
    </row>
    <row r="173" spans="1:20" s="26" customFormat="1" ht="19.8" x14ac:dyDescent="0.3">
      <c r="A173" s="153" t="s">
        <v>730</v>
      </c>
      <c r="B173" s="154" t="s">
        <v>731</v>
      </c>
      <c r="C173" s="154">
        <v>41</v>
      </c>
      <c r="D173" s="155" t="s">
        <v>5</v>
      </c>
      <c r="E173" s="155" t="s">
        <v>302</v>
      </c>
      <c r="F173" s="155" t="s">
        <v>1698</v>
      </c>
      <c r="G173" s="155" t="s">
        <v>27</v>
      </c>
      <c r="H173" s="156">
        <v>0.5</v>
      </c>
      <c r="I173" s="155" t="s">
        <v>10</v>
      </c>
      <c r="J173" s="157">
        <v>45839</v>
      </c>
      <c r="K173" s="157">
        <v>45898</v>
      </c>
      <c r="L173" s="154">
        <f>IF(ISBLANK(DATA[[#This Row],[DISCHARGE DATE]]), "NO DATE", DATA[[#This Row],[DISCHARGE DATE]]-DATA[[#This Row],[ADMISSION DATE]]+1)</f>
        <v>60</v>
      </c>
      <c r="M173" s="158">
        <v>350</v>
      </c>
      <c r="N173" s="158">
        <v>780</v>
      </c>
      <c r="O173" s="159" t="s">
        <v>523</v>
      </c>
      <c r="P173" s="159" t="s">
        <v>732</v>
      </c>
      <c r="Q173" s="160">
        <f>IF(DATA[[#This Row],[TYPE]]="Normal", 13 * DATA[[#This Row],[STORAGE DAYS]], 20 * DATA[[#This Row],[STORAGE DAYS]])</f>
        <v>780</v>
      </c>
      <c r="R173" s="160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 t="shared" si="2"/>
        <v>398</v>
      </c>
    </row>
    <row r="174" spans="1:20" s="26" customFormat="1" ht="19.8" x14ac:dyDescent="0.3">
      <c r="A174" s="153" t="s">
        <v>733</v>
      </c>
      <c r="B174" s="154" t="s">
        <v>734</v>
      </c>
      <c r="C174" s="154">
        <v>90</v>
      </c>
      <c r="D174" s="155" t="s">
        <v>4</v>
      </c>
      <c r="E174" s="155" t="s">
        <v>735</v>
      </c>
      <c r="F174" s="155" t="s">
        <v>1699</v>
      </c>
      <c r="G174" s="155" t="s">
        <v>27</v>
      </c>
      <c r="H174" s="156">
        <v>0.58333333333333337</v>
      </c>
      <c r="I174" s="155" t="s">
        <v>10</v>
      </c>
      <c r="J174" s="157">
        <v>45847</v>
      </c>
      <c r="K174" s="157">
        <v>45989</v>
      </c>
      <c r="L174" s="154">
        <f>IF(ISBLANK(DATA[[#This Row],[DISCHARGE DATE]]), "NO DATE", DATA[[#This Row],[DISCHARGE DATE]]-DATA[[#This Row],[ADMISSION DATE]]+1)</f>
        <v>143</v>
      </c>
      <c r="M174" s="158">
        <v>350</v>
      </c>
      <c r="N174" s="158">
        <v>1859</v>
      </c>
      <c r="O174" s="159" t="s">
        <v>736</v>
      </c>
      <c r="P174" s="159" t="s">
        <v>1183</v>
      </c>
      <c r="Q174" s="160">
        <f>IF(DATA[[#This Row],[TYPE]]="Normal", 13 * DATA[[#This Row],[STORAGE DAYS]], 20 * DATA[[#This Row],[STORAGE DAYS]])</f>
        <v>1859</v>
      </c>
      <c r="R174" s="160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 t="shared" si="2"/>
        <v>398</v>
      </c>
    </row>
    <row r="175" spans="1:20" s="26" customFormat="1" ht="19.8" x14ac:dyDescent="0.3">
      <c r="A175" s="153" t="s">
        <v>737</v>
      </c>
      <c r="B175" s="154" t="s">
        <v>738</v>
      </c>
      <c r="C175" s="154">
        <v>78</v>
      </c>
      <c r="D175" s="155" t="s">
        <v>5</v>
      </c>
      <c r="E175" s="155" t="s">
        <v>489</v>
      </c>
      <c r="F175" s="155" t="s">
        <v>1590</v>
      </c>
      <c r="G175" s="155" t="s">
        <v>27</v>
      </c>
      <c r="H175" s="156">
        <v>0.625</v>
      </c>
      <c r="I175" s="155" t="s">
        <v>10</v>
      </c>
      <c r="J175" s="157">
        <v>45849</v>
      </c>
      <c r="K175" s="157">
        <v>46143</v>
      </c>
      <c r="L175" s="154">
        <f>IF(ISBLANK(DATA[[#This Row],[DISCHARGE DATE]]), "NO DATE", DATA[[#This Row],[DISCHARGE DATE]]-DATA[[#This Row],[ADMISSION DATE]]+1)</f>
        <v>295</v>
      </c>
      <c r="M175" s="158">
        <v>350</v>
      </c>
      <c r="N175" s="158">
        <v>3835</v>
      </c>
      <c r="O175" s="159" t="s">
        <v>581</v>
      </c>
      <c r="P175" s="159">
        <v>270</v>
      </c>
      <c r="Q175" s="160">
        <f>IF(DATA[[#This Row],[TYPE]]="Normal", 13 * DATA[[#This Row],[STORAGE DAYS]], 20 * DATA[[#This Row],[STORAGE DAYS]])</f>
        <v>3835</v>
      </c>
      <c r="R175" s="160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 t="shared" si="2"/>
        <v>398</v>
      </c>
    </row>
    <row r="176" spans="1:20" s="26" customFormat="1" ht="19.8" x14ac:dyDescent="0.3">
      <c r="A176" s="153" t="s">
        <v>739</v>
      </c>
      <c r="B176" s="154" t="s">
        <v>740</v>
      </c>
      <c r="C176" s="154">
        <v>53</v>
      </c>
      <c r="D176" s="155" t="s">
        <v>4</v>
      </c>
      <c r="E176" s="155" t="s">
        <v>741</v>
      </c>
      <c r="F176" s="155" t="s">
        <v>1700</v>
      </c>
      <c r="G176" s="155" t="s">
        <v>25</v>
      </c>
      <c r="H176" s="156">
        <v>0.58333333333333337</v>
      </c>
      <c r="I176" s="155" t="s">
        <v>10</v>
      </c>
      <c r="J176" s="157">
        <v>45851</v>
      </c>
      <c r="K176" s="157">
        <v>45933</v>
      </c>
      <c r="L176" s="154">
        <f>IF(ISBLANK(DATA[[#This Row],[DISCHARGE DATE]]), "NO DATE", DATA[[#This Row],[DISCHARGE DATE]]-DATA[[#This Row],[ADMISSION DATE]]+1)</f>
        <v>83</v>
      </c>
      <c r="M176" s="158">
        <v>350</v>
      </c>
      <c r="N176" s="158">
        <v>1079</v>
      </c>
      <c r="O176" s="159" t="s">
        <v>422</v>
      </c>
      <c r="P176" s="159" t="s">
        <v>983</v>
      </c>
      <c r="Q176" s="160">
        <f>IF(DATA[[#This Row],[TYPE]]="Normal", 13 * DATA[[#This Row],[STORAGE DAYS]], 20 * DATA[[#This Row],[STORAGE DAYS]])</f>
        <v>1079</v>
      </c>
      <c r="R176" s="160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 t="shared" si="2"/>
        <v>398</v>
      </c>
    </row>
    <row r="177" spans="1:20" s="26" customFormat="1" ht="19.8" x14ac:dyDescent="0.3">
      <c r="A177" s="153" t="s">
        <v>742</v>
      </c>
      <c r="B177" s="154" t="s">
        <v>743</v>
      </c>
      <c r="C177" s="154">
        <v>60</v>
      </c>
      <c r="D177" s="155" t="s">
        <v>5</v>
      </c>
      <c r="E177" s="155" t="s">
        <v>744</v>
      </c>
      <c r="F177" s="155" t="s">
        <v>1701</v>
      </c>
      <c r="G177" s="155" t="s">
        <v>25</v>
      </c>
      <c r="H177" s="156">
        <v>0.71944444444444444</v>
      </c>
      <c r="I177" s="155" t="s">
        <v>10</v>
      </c>
      <c r="J177" s="157">
        <v>45855</v>
      </c>
      <c r="K177" s="157">
        <v>45933</v>
      </c>
      <c r="L177" s="154">
        <f>IF(ISBLANK(DATA[[#This Row],[DISCHARGE DATE]]), "NO DATE", DATA[[#This Row],[DISCHARGE DATE]]-DATA[[#This Row],[ADMISSION DATE]]+1)</f>
        <v>79</v>
      </c>
      <c r="M177" s="158">
        <v>350</v>
      </c>
      <c r="N177" s="158">
        <v>1027</v>
      </c>
      <c r="O177" s="159" t="s">
        <v>623</v>
      </c>
      <c r="P177" s="159" t="s">
        <v>1003</v>
      </c>
      <c r="Q177" s="160">
        <f>IF(DATA[[#This Row],[TYPE]]="Normal", 13 * DATA[[#This Row],[STORAGE DAYS]], 20 * DATA[[#This Row],[STORAGE DAYS]])</f>
        <v>1027</v>
      </c>
      <c r="R177" s="160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 t="shared" si="2"/>
        <v>398</v>
      </c>
    </row>
    <row r="178" spans="1:20" s="26" customFormat="1" ht="19.8" x14ac:dyDescent="0.3">
      <c r="A178" s="153" t="s">
        <v>745</v>
      </c>
      <c r="B178" s="154" t="s">
        <v>1011</v>
      </c>
      <c r="C178" s="154">
        <v>47</v>
      </c>
      <c r="D178" s="155" t="s">
        <v>4</v>
      </c>
      <c r="E178" s="155" t="s">
        <v>746</v>
      </c>
      <c r="F178" s="155" t="s">
        <v>1702</v>
      </c>
      <c r="G178" s="155" t="s">
        <v>27</v>
      </c>
      <c r="H178" s="156">
        <v>0.33333333333333331</v>
      </c>
      <c r="I178" s="155" t="s">
        <v>12</v>
      </c>
      <c r="J178" s="157">
        <v>45857</v>
      </c>
      <c r="K178" s="157">
        <v>45933</v>
      </c>
      <c r="L178" s="154">
        <f>IF(ISBLANK(DATA[[#This Row],[DISCHARGE DATE]]), "NO DATE", DATA[[#This Row],[DISCHARGE DATE]]-DATA[[#This Row],[ADMISSION DATE]]+1)</f>
        <v>77</v>
      </c>
      <c r="M178" s="158">
        <v>350</v>
      </c>
      <c r="N178" s="158">
        <v>1540</v>
      </c>
      <c r="O178" s="159" t="s">
        <v>747</v>
      </c>
      <c r="P178" s="159" t="s">
        <v>997</v>
      </c>
      <c r="Q178" s="160">
        <f>IF(DATA[[#This Row],[TYPE]]="Normal", 13 * DATA[[#This Row],[STORAGE DAYS]], 20 * DATA[[#This Row],[STORAGE DAYS]])</f>
        <v>1540</v>
      </c>
      <c r="R178" s="160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 t="shared" si="2"/>
        <v>398</v>
      </c>
    </row>
    <row r="179" spans="1:20" s="26" customFormat="1" ht="19.8" x14ac:dyDescent="0.3">
      <c r="A179" s="153" t="s">
        <v>748</v>
      </c>
      <c r="B179" s="154" t="s">
        <v>749</v>
      </c>
      <c r="C179" s="154">
        <v>42</v>
      </c>
      <c r="D179" s="155" t="s">
        <v>5</v>
      </c>
      <c r="E179" s="155" t="s">
        <v>750</v>
      </c>
      <c r="F179" s="155" t="s">
        <v>1703</v>
      </c>
      <c r="G179" s="155" t="s">
        <v>26</v>
      </c>
      <c r="H179" s="156">
        <v>0.97222222222222221</v>
      </c>
      <c r="I179" s="155" t="s">
        <v>12</v>
      </c>
      <c r="J179" s="157">
        <v>45856</v>
      </c>
      <c r="K179" s="157">
        <v>45919</v>
      </c>
      <c r="L179" s="154">
        <f>IF(ISBLANK(DATA[[#This Row],[DISCHARGE DATE]]), "NO DATE", DATA[[#This Row],[DISCHARGE DATE]]-DATA[[#This Row],[ADMISSION DATE]]+1)</f>
        <v>64</v>
      </c>
      <c r="M179" s="158">
        <v>350</v>
      </c>
      <c r="N179" s="158">
        <v>1280</v>
      </c>
      <c r="O179" s="159" t="s">
        <v>464</v>
      </c>
      <c r="P179" s="159" t="s">
        <v>805</v>
      </c>
      <c r="Q179" s="160">
        <f>IF(DATA[[#This Row],[TYPE]]="Normal", 13 * DATA[[#This Row],[STORAGE DAYS]], 20 * DATA[[#This Row],[STORAGE DAYS]])</f>
        <v>1280</v>
      </c>
      <c r="R179" s="160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 t="shared" si="2"/>
        <v>398</v>
      </c>
    </row>
    <row r="180" spans="1:20" s="26" customFormat="1" ht="19.8" x14ac:dyDescent="0.3">
      <c r="A180" s="153" t="s">
        <v>751</v>
      </c>
      <c r="B180" s="154" t="s">
        <v>752</v>
      </c>
      <c r="C180" s="154">
        <v>31</v>
      </c>
      <c r="D180" s="155" t="s">
        <v>5</v>
      </c>
      <c r="E180" s="155" t="s">
        <v>753</v>
      </c>
      <c r="F180" s="155" t="s">
        <v>1704</v>
      </c>
      <c r="G180" s="155" t="s">
        <v>15</v>
      </c>
      <c r="H180" s="156">
        <v>0.41388888888888886</v>
      </c>
      <c r="I180" s="155" t="s">
        <v>10</v>
      </c>
      <c r="J180" s="157">
        <v>45858</v>
      </c>
      <c r="K180" s="157">
        <v>45870</v>
      </c>
      <c r="L180" s="154">
        <f>IF(ISBLANK(DATA[[#This Row],[DISCHARGE DATE]]), "NO DATE", DATA[[#This Row],[DISCHARGE DATE]]-DATA[[#This Row],[ADMISSION DATE]]+1)</f>
        <v>13</v>
      </c>
      <c r="M180" s="158">
        <v>350</v>
      </c>
      <c r="N180" s="158">
        <v>169</v>
      </c>
      <c r="O180" s="159" t="s">
        <v>551</v>
      </c>
      <c r="P180" s="159" t="s">
        <v>736</v>
      </c>
      <c r="Q180" s="160">
        <f>IF(DATA[[#This Row],[TYPE]]="Normal", 13 * DATA[[#This Row],[STORAGE DAYS]], 20 * DATA[[#This Row],[STORAGE DAYS]])</f>
        <v>169</v>
      </c>
      <c r="R180" s="160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 t="shared" si="2"/>
        <v>398</v>
      </c>
    </row>
    <row r="181" spans="1:20" s="26" customFormat="1" ht="19.8" x14ac:dyDescent="0.3">
      <c r="A181" s="153" t="s">
        <v>754</v>
      </c>
      <c r="B181" s="154" t="s">
        <v>755</v>
      </c>
      <c r="C181" s="154">
        <v>46</v>
      </c>
      <c r="D181" s="155" t="s">
        <v>4</v>
      </c>
      <c r="E181" s="155" t="s">
        <v>756</v>
      </c>
      <c r="F181" s="155" t="s">
        <v>1705</v>
      </c>
      <c r="G181" s="155" t="s">
        <v>27</v>
      </c>
      <c r="H181" s="156">
        <v>0.75</v>
      </c>
      <c r="I181" s="155" t="s">
        <v>10</v>
      </c>
      <c r="J181" s="157">
        <v>45857</v>
      </c>
      <c r="K181" s="157">
        <v>45961</v>
      </c>
      <c r="L181" s="154">
        <f>IF(ISBLANK(DATA[[#This Row],[DISCHARGE DATE]]), "NO DATE", DATA[[#This Row],[DISCHARGE DATE]]-DATA[[#This Row],[ADMISSION DATE]]+1)</f>
        <v>105</v>
      </c>
      <c r="M181" s="158">
        <v>350</v>
      </c>
      <c r="N181" s="158">
        <v>1365</v>
      </c>
      <c r="O181" s="159" t="s">
        <v>618</v>
      </c>
      <c r="P181" s="159" t="s">
        <v>1096</v>
      </c>
      <c r="Q181" s="160">
        <f>IF(DATA[[#This Row],[TYPE]]="Normal", 13 * DATA[[#This Row],[STORAGE DAYS]], 20 * DATA[[#This Row],[STORAGE DAYS]])</f>
        <v>1365</v>
      </c>
      <c r="R181" s="160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 t="shared" si="2"/>
        <v>398</v>
      </c>
    </row>
    <row r="182" spans="1:20" s="26" customFormat="1" ht="19.8" x14ac:dyDescent="0.3">
      <c r="A182" s="153" t="s">
        <v>757</v>
      </c>
      <c r="B182" s="154" t="s">
        <v>1010</v>
      </c>
      <c r="C182" s="154">
        <v>45</v>
      </c>
      <c r="D182" s="155" t="s">
        <v>5</v>
      </c>
      <c r="E182" s="155" t="s">
        <v>758</v>
      </c>
      <c r="F182" s="155" t="s">
        <v>1706</v>
      </c>
      <c r="G182" s="155" t="s">
        <v>26</v>
      </c>
      <c r="H182" s="156">
        <v>0.34513888888888888</v>
      </c>
      <c r="I182" s="155" t="s">
        <v>12</v>
      </c>
      <c r="J182" s="157">
        <v>45860</v>
      </c>
      <c r="K182" s="157">
        <v>45954</v>
      </c>
      <c r="L182" s="154">
        <f>IF(ISBLANK(DATA[[#This Row],[DISCHARGE DATE]]), "NO DATE", DATA[[#This Row],[DISCHARGE DATE]]-DATA[[#This Row],[ADMISSION DATE]]+1)</f>
        <v>95</v>
      </c>
      <c r="M182" s="158">
        <v>350</v>
      </c>
      <c r="N182" s="158">
        <v>1900</v>
      </c>
      <c r="O182" s="159" t="s">
        <v>649</v>
      </c>
      <c r="P182" s="159" t="s">
        <v>1041</v>
      </c>
      <c r="Q182" s="160">
        <f>IF(DATA[[#This Row],[TYPE]]="Normal", 13 * DATA[[#This Row],[STORAGE DAYS]], 20 * DATA[[#This Row],[STORAGE DAYS]])</f>
        <v>1900</v>
      </c>
      <c r="R182" s="160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 t="shared" si="2"/>
        <v>398</v>
      </c>
    </row>
    <row r="183" spans="1:20" s="26" customFormat="1" ht="19.8" x14ac:dyDescent="0.3">
      <c r="A183" s="153" t="s">
        <v>759</v>
      </c>
      <c r="B183" s="154" t="s">
        <v>760</v>
      </c>
      <c r="C183" s="154">
        <v>35</v>
      </c>
      <c r="D183" s="155" t="s">
        <v>4</v>
      </c>
      <c r="E183" s="155" t="s">
        <v>761</v>
      </c>
      <c r="F183" s="155" t="s">
        <v>1707</v>
      </c>
      <c r="G183" s="155" t="s">
        <v>23</v>
      </c>
      <c r="H183" s="156">
        <v>0.6958333333333333</v>
      </c>
      <c r="I183" s="155" t="s">
        <v>12</v>
      </c>
      <c r="J183" s="157">
        <v>45861</v>
      </c>
      <c r="K183" s="157">
        <v>45898</v>
      </c>
      <c r="L183" s="154">
        <f>IF(ISBLANK(DATA[[#This Row],[DISCHARGE DATE]]), "NO DATE", DATA[[#This Row],[DISCHARGE DATE]]-DATA[[#This Row],[ADMISSION DATE]]+1)</f>
        <v>38</v>
      </c>
      <c r="M183" s="158">
        <v>350</v>
      </c>
      <c r="N183" s="158">
        <v>760</v>
      </c>
      <c r="O183" s="159" t="s">
        <v>417</v>
      </c>
      <c r="P183" s="159" t="s">
        <v>762</v>
      </c>
      <c r="Q183" s="160">
        <f>IF(DATA[[#This Row],[TYPE]]="Normal", 13 * DATA[[#This Row],[STORAGE DAYS]], 20 * DATA[[#This Row],[STORAGE DAYS]])</f>
        <v>760</v>
      </c>
      <c r="R183" s="160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 t="shared" si="2"/>
        <v>398</v>
      </c>
    </row>
    <row r="184" spans="1:20" s="26" customFormat="1" ht="18" customHeight="1" x14ac:dyDescent="0.3">
      <c r="A184" s="153" t="s">
        <v>763</v>
      </c>
      <c r="B184" s="154" t="s">
        <v>764</v>
      </c>
      <c r="C184" s="154">
        <v>54</v>
      </c>
      <c r="D184" s="155" t="s">
        <v>5</v>
      </c>
      <c r="E184" s="155" t="s">
        <v>765</v>
      </c>
      <c r="F184" s="155" t="s">
        <v>1708</v>
      </c>
      <c r="G184" s="155" t="s">
        <v>26</v>
      </c>
      <c r="H184" s="156">
        <v>0.40486111111111112</v>
      </c>
      <c r="I184" s="155" t="s">
        <v>12</v>
      </c>
      <c r="J184" s="157">
        <v>45867</v>
      </c>
      <c r="K184" s="157">
        <v>45954</v>
      </c>
      <c r="L184" s="154">
        <f>IF(ISBLANK(DATA[[#This Row],[DISCHARGE DATE]]), "NO DATE", DATA[[#This Row],[DISCHARGE DATE]]-DATA[[#This Row],[ADMISSION DATE]]+1)</f>
        <v>88</v>
      </c>
      <c r="M184" s="158">
        <v>350</v>
      </c>
      <c r="N184" s="158">
        <v>1760</v>
      </c>
      <c r="O184" s="159" t="s">
        <v>486</v>
      </c>
      <c r="P184" s="159" t="s">
        <v>1094</v>
      </c>
      <c r="Q184" s="160">
        <f>IF(DATA[[#This Row],[TYPE]]="Normal", 13 * DATA[[#This Row],[STORAGE DAYS]], 20 * DATA[[#This Row],[STORAGE DAYS]])</f>
        <v>1760</v>
      </c>
      <c r="R184" s="160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 t="shared" si="2"/>
        <v>398</v>
      </c>
    </row>
    <row r="185" spans="1:20" s="26" customFormat="1" ht="18.75" customHeight="1" x14ac:dyDescent="0.3">
      <c r="A185" s="153" t="s">
        <v>766</v>
      </c>
      <c r="B185" s="154" t="s">
        <v>767</v>
      </c>
      <c r="C185" s="154">
        <v>90</v>
      </c>
      <c r="D185" s="155" t="s">
        <v>4</v>
      </c>
      <c r="E185" s="155" t="s">
        <v>768</v>
      </c>
      <c r="F185" s="155" t="s">
        <v>1709</v>
      </c>
      <c r="G185" s="155" t="s">
        <v>8</v>
      </c>
      <c r="H185" s="156">
        <v>0.9375</v>
      </c>
      <c r="I185" s="155" t="s">
        <v>10</v>
      </c>
      <c r="J185" s="157">
        <v>45868</v>
      </c>
      <c r="K185" s="157">
        <v>46129</v>
      </c>
      <c r="L185" s="154">
        <f>IF(ISBLANK(DATA[[#This Row],[DISCHARGE DATE]]), "NO DATE", DATA[[#This Row],[DISCHARGE DATE]]-DATA[[#This Row],[ADMISSION DATE]]+1)</f>
        <v>262</v>
      </c>
      <c r="M185" s="158">
        <v>350</v>
      </c>
      <c r="N185" s="158">
        <v>3406</v>
      </c>
      <c r="O185" s="159" t="s">
        <v>762</v>
      </c>
      <c r="P185" s="159">
        <v>276</v>
      </c>
      <c r="Q185" s="160">
        <f>IF(DATA[[#This Row],[TYPE]]="Normal", 13 * DATA[[#This Row],[STORAGE DAYS]], 20 * DATA[[#This Row],[STORAGE DAYS]])</f>
        <v>3406</v>
      </c>
      <c r="R185" s="160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 t="shared" si="2"/>
        <v>398</v>
      </c>
    </row>
    <row r="186" spans="1:20" s="26" customFormat="1" ht="16.5" customHeight="1" x14ac:dyDescent="0.3">
      <c r="A186" s="153" t="s">
        <v>769</v>
      </c>
      <c r="B186" s="154" t="s">
        <v>770</v>
      </c>
      <c r="C186" s="154">
        <v>25</v>
      </c>
      <c r="D186" s="155" t="s">
        <v>5</v>
      </c>
      <c r="E186" s="155" t="s">
        <v>589</v>
      </c>
      <c r="F186" s="155" t="s">
        <v>1672</v>
      </c>
      <c r="G186" s="155" t="s">
        <v>27</v>
      </c>
      <c r="H186" s="156">
        <v>0.84722222222222221</v>
      </c>
      <c r="I186" s="155" t="s">
        <v>10</v>
      </c>
      <c r="J186" s="157">
        <v>45873</v>
      </c>
      <c r="K186" s="157">
        <v>45912</v>
      </c>
      <c r="L186" s="154">
        <f>IF(ISBLANK(DATA[[#This Row],[DISCHARGE DATE]]), "NO DATE", DATA[[#This Row],[DISCHARGE DATE]]-DATA[[#This Row],[ADMISSION DATE]]+1)</f>
        <v>40</v>
      </c>
      <c r="M186" s="158">
        <v>350</v>
      </c>
      <c r="N186" s="158">
        <v>520</v>
      </c>
      <c r="O186" s="159" t="s">
        <v>613</v>
      </c>
      <c r="P186" s="159" t="s">
        <v>801</v>
      </c>
      <c r="Q186" s="160">
        <f>IF(DATA[[#This Row],[TYPE]]="Normal", 13 * DATA[[#This Row],[STORAGE DAYS]], 20 * DATA[[#This Row],[STORAGE DAYS]])</f>
        <v>520</v>
      </c>
      <c r="R186" s="160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 t="shared" si="2"/>
        <v>398</v>
      </c>
    </row>
    <row r="187" spans="1:20" s="26" customFormat="1" ht="16.5" customHeight="1" x14ac:dyDescent="0.3">
      <c r="A187" s="153" t="s">
        <v>771</v>
      </c>
      <c r="B187" s="154" t="s">
        <v>772</v>
      </c>
      <c r="C187" s="154">
        <v>51</v>
      </c>
      <c r="D187" s="155" t="s">
        <v>5</v>
      </c>
      <c r="E187" s="155" t="s">
        <v>773</v>
      </c>
      <c r="F187" s="155" t="s">
        <v>1710</v>
      </c>
      <c r="G187" s="155" t="s">
        <v>27</v>
      </c>
      <c r="H187" s="156">
        <v>0.89583333333333337</v>
      </c>
      <c r="I187" s="155" t="s">
        <v>12</v>
      </c>
      <c r="J187" s="157">
        <v>45874</v>
      </c>
      <c r="K187" s="157">
        <v>45989</v>
      </c>
      <c r="L187" s="154">
        <f>IF(ISBLANK(DATA[[#This Row],[DISCHARGE DATE]]), "NO DATE", DATA[[#This Row],[DISCHARGE DATE]]-DATA[[#This Row],[ADMISSION DATE]]+1)</f>
        <v>116</v>
      </c>
      <c r="M187" s="158">
        <v>350</v>
      </c>
      <c r="N187" s="158">
        <v>2120</v>
      </c>
      <c r="O187" s="159" t="s">
        <v>513</v>
      </c>
      <c r="P187" s="159" t="s">
        <v>512</v>
      </c>
      <c r="Q187" s="160">
        <f>IF(DATA[[#This Row],[TYPE]]="Normal", 13 * DATA[[#This Row],[STORAGE DAYS]], 20 * DATA[[#This Row],[STORAGE DAYS]])</f>
        <v>2320</v>
      </c>
      <c r="R187" s="160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 t="shared" si="2"/>
        <v>398</v>
      </c>
    </row>
    <row r="188" spans="1:20" s="26" customFormat="1" ht="16.5" customHeight="1" x14ac:dyDescent="0.3">
      <c r="A188" s="153" t="s">
        <v>774</v>
      </c>
      <c r="B188" s="154" t="s">
        <v>775</v>
      </c>
      <c r="C188" s="154">
        <v>69</v>
      </c>
      <c r="D188" s="155" t="s">
        <v>5</v>
      </c>
      <c r="E188" s="155" t="s">
        <v>776</v>
      </c>
      <c r="F188" s="155" t="s">
        <v>1711</v>
      </c>
      <c r="G188" s="155" t="s">
        <v>27</v>
      </c>
      <c r="H188" s="156">
        <v>0.59722222222222221</v>
      </c>
      <c r="I188" s="155" t="s">
        <v>10</v>
      </c>
      <c r="J188" s="157">
        <v>45875</v>
      </c>
      <c r="K188" s="157">
        <v>45989</v>
      </c>
      <c r="L188" s="154">
        <f>IF(ISBLANK(DATA[[#This Row],[DISCHARGE DATE]]), "NO DATE", DATA[[#This Row],[DISCHARGE DATE]]-DATA[[#This Row],[ADMISSION DATE]]+1)</f>
        <v>115</v>
      </c>
      <c r="M188" s="158">
        <v>350</v>
      </c>
      <c r="N188" s="158">
        <v>1395</v>
      </c>
      <c r="O188" s="159" t="s">
        <v>528</v>
      </c>
      <c r="P188" s="159" t="s">
        <v>504</v>
      </c>
      <c r="Q188" s="160">
        <f>IF(DATA[[#This Row],[TYPE]]="Normal", 13 * DATA[[#This Row],[STORAGE DAYS]], 20 * DATA[[#This Row],[STORAGE DAYS]])</f>
        <v>1495</v>
      </c>
      <c r="R188" s="160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 t="shared" si="2"/>
        <v>398</v>
      </c>
    </row>
    <row r="189" spans="1:20" s="26" customFormat="1" ht="16.5" customHeight="1" x14ac:dyDescent="0.3">
      <c r="A189" s="153" t="s">
        <v>777</v>
      </c>
      <c r="B189" s="154" t="s">
        <v>778</v>
      </c>
      <c r="C189" s="154">
        <v>78</v>
      </c>
      <c r="D189" s="155" t="s">
        <v>5</v>
      </c>
      <c r="E189" s="155" t="s">
        <v>779</v>
      </c>
      <c r="F189" s="155" t="s">
        <v>1712</v>
      </c>
      <c r="G189" s="155" t="s">
        <v>27</v>
      </c>
      <c r="H189" s="156">
        <v>0.5</v>
      </c>
      <c r="I189" s="155" t="s">
        <v>10</v>
      </c>
      <c r="J189" s="157">
        <v>45877</v>
      </c>
      <c r="K189" s="157">
        <v>45933</v>
      </c>
      <c r="L189" s="154">
        <f>IF(ISBLANK(DATA[[#This Row],[DISCHARGE DATE]]), "NO DATE", DATA[[#This Row],[DISCHARGE DATE]]-DATA[[#This Row],[ADMISSION DATE]]+1)</f>
        <v>57</v>
      </c>
      <c r="M189" s="158">
        <v>350</v>
      </c>
      <c r="N189" s="158">
        <v>741</v>
      </c>
      <c r="O189" s="159" t="s">
        <v>681</v>
      </c>
      <c r="P189" s="159" t="s">
        <v>1006</v>
      </c>
      <c r="Q189" s="160">
        <f>IF(DATA[[#This Row],[TYPE]]="Normal", 13 * DATA[[#This Row],[STORAGE DAYS]], 20 * DATA[[#This Row],[STORAGE DAYS]])</f>
        <v>741</v>
      </c>
      <c r="R189" s="160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 t="shared" si="2"/>
        <v>398</v>
      </c>
    </row>
    <row r="190" spans="1:20" s="26" customFormat="1" ht="16.5" customHeight="1" x14ac:dyDescent="0.3">
      <c r="A190" s="153" t="s">
        <v>780</v>
      </c>
      <c r="B190" s="154" t="s">
        <v>781</v>
      </c>
      <c r="C190" s="154">
        <v>46</v>
      </c>
      <c r="D190" s="155" t="s">
        <v>4</v>
      </c>
      <c r="E190" s="155" t="s">
        <v>782</v>
      </c>
      <c r="F190" s="153" t="s">
        <v>1110</v>
      </c>
      <c r="G190" s="155" t="s">
        <v>27</v>
      </c>
      <c r="H190" s="156">
        <v>0.6875</v>
      </c>
      <c r="I190" s="155" t="s">
        <v>12</v>
      </c>
      <c r="J190" s="157">
        <v>45878</v>
      </c>
      <c r="K190" s="157">
        <v>45961</v>
      </c>
      <c r="L190" s="154">
        <f>IF(ISBLANK(DATA[[#This Row],[DISCHARGE DATE]]), "NO DATE", DATA[[#This Row],[DISCHARGE DATE]]-DATA[[#This Row],[ADMISSION DATE]]+1)</f>
        <v>84</v>
      </c>
      <c r="M190" s="158">
        <v>350</v>
      </c>
      <c r="N190" s="158">
        <v>840</v>
      </c>
      <c r="O190" s="159" t="s">
        <v>695</v>
      </c>
      <c r="P190" s="159" t="s">
        <v>1075</v>
      </c>
      <c r="Q190" s="160">
        <f>IF(DATA[[#This Row],[TYPE]]="Normal", 13 * DATA[[#This Row],[STORAGE DAYS]], 20 * DATA[[#This Row],[STORAGE DAYS]])</f>
        <v>1680</v>
      </c>
      <c r="R190" s="160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 t="shared" si="2"/>
        <v>398</v>
      </c>
    </row>
    <row r="191" spans="1:20" s="26" customFormat="1" ht="16.5" customHeight="1" x14ac:dyDescent="0.3">
      <c r="A191" s="153" t="s">
        <v>783</v>
      </c>
      <c r="B191" s="154" t="s">
        <v>784</v>
      </c>
      <c r="C191" s="154">
        <v>98</v>
      </c>
      <c r="D191" s="155" t="s">
        <v>5</v>
      </c>
      <c r="E191" s="155" t="s">
        <v>785</v>
      </c>
      <c r="F191" s="155" t="s">
        <v>1713</v>
      </c>
      <c r="G191" s="155" t="s">
        <v>26</v>
      </c>
      <c r="H191" s="156">
        <v>0.34027777777777779</v>
      </c>
      <c r="I191" s="155" t="s">
        <v>10</v>
      </c>
      <c r="J191" s="157">
        <v>45882</v>
      </c>
      <c r="K191" s="157">
        <v>45919</v>
      </c>
      <c r="L191" s="154">
        <f>IF(ISBLANK(DATA[[#This Row],[DISCHARGE DATE]]), "NO DATE", DATA[[#This Row],[DISCHARGE DATE]]-DATA[[#This Row],[ADMISSION DATE]]+1)</f>
        <v>38</v>
      </c>
      <c r="M191" s="158">
        <v>350</v>
      </c>
      <c r="N191" s="158">
        <v>494</v>
      </c>
      <c r="O191" s="159" t="s">
        <v>608</v>
      </c>
      <c r="P191" s="159" t="s">
        <v>809</v>
      </c>
      <c r="Q191" s="160">
        <f>IF(DATA[[#This Row],[TYPE]]="Normal", 13 * DATA[[#This Row],[STORAGE DAYS]], 20 * DATA[[#This Row],[STORAGE DAYS]])</f>
        <v>494</v>
      </c>
      <c r="R191" s="160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 t="shared" si="2"/>
        <v>398</v>
      </c>
    </row>
    <row r="192" spans="1:20" s="26" customFormat="1" ht="16.5" customHeight="1" x14ac:dyDescent="0.3">
      <c r="A192" s="153" t="s">
        <v>786</v>
      </c>
      <c r="B192" s="154" t="s">
        <v>787</v>
      </c>
      <c r="C192" s="154">
        <v>65</v>
      </c>
      <c r="D192" s="155" t="s">
        <v>4</v>
      </c>
      <c r="E192" s="155" t="s">
        <v>788</v>
      </c>
      <c r="F192" s="155" t="s">
        <v>1714</v>
      </c>
      <c r="G192" s="155" t="s">
        <v>26</v>
      </c>
      <c r="H192" s="156">
        <v>0.91666666666666663</v>
      </c>
      <c r="I192" s="155" t="s">
        <v>10</v>
      </c>
      <c r="J192" s="157">
        <v>45882</v>
      </c>
      <c r="K192" s="157">
        <v>46073</v>
      </c>
      <c r="L192" s="154">
        <f>IF(ISBLANK(DATA[[#This Row],[DISCHARGE DATE]]), "NO DATE", DATA[[#This Row],[DISCHARGE DATE]]-DATA[[#This Row],[ADMISSION DATE]]+1)</f>
        <v>192</v>
      </c>
      <c r="M192" s="158">
        <v>350</v>
      </c>
      <c r="N192" s="158">
        <v>2496</v>
      </c>
      <c r="O192" s="159" t="s">
        <v>732</v>
      </c>
      <c r="P192" s="159">
        <v>141</v>
      </c>
      <c r="Q192" s="160">
        <f>IF(DATA[[#This Row],[TYPE]]="Normal", 13 * DATA[[#This Row],[STORAGE DAYS]], 20 * DATA[[#This Row],[STORAGE DAYS]])</f>
        <v>2496</v>
      </c>
      <c r="R192" s="160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 t="shared" si="2"/>
        <v>398</v>
      </c>
    </row>
    <row r="193" spans="1:20" s="26" customFormat="1" ht="16.5" customHeight="1" x14ac:dyDescent="0.3">
      <c r="A193" s="153" t="s">
        <v>789</v>
      </c>
      <c r="B193" s="154" t="s">
        <v>790</v>
      </c>
      <c r="C193" s="154">
        <v>69</v>
      </c>
      <c r="D193" s="155" t="s">
        <v>5</v>
      </c>
      <c r="E193" s="155" t="s">
        <v>791</v>
      </c>
      <c r="F193" s="155" t="s">
        <v>1715</v>
      </c>
      <c r="G193" s="155" t="s">
        <v>27</v>
      </c>
      <c r="H193" s="156">
        <v>6.25E-2</v>
      </c>
      <c r="I193" s="155" t="s">
        <v>12</v>
      </c>
      <c r="J193" s="157">
        <v>45883</v>
      </c>
      <c r="K193" s="157">
        <v>45989</v>
      </c>
      <c r="L193" s="154">
        <f>IF(ISBLANK(DATA[[#This Row],[DISCHARGE DATE]]), "NO DATE", DATA[[#This Row],[DISCHARGE DATE]]-DATA[[#This Row],[ADMISSION DATE]]+1)</f>
        <v>107</v>
      </c>
      <c r="M193" s="158">
        <v>350</v>
      </c>
      <c r="N193" s="158">
        <v>2040</v>
      </c>
      <c r="O193" s="159" t="s">
        <v>644</v>
      </c>
      <c r="P193" s="159" t="s">
        <v>453</v>
      </c>
      <c r="Q193" s="160">
        <f>IF(DATA[[#This Row],[TYPE]]="Normal", 13 * DATA[[#This Row],[STORAGE DAYS]], 20 * DATA[[#This Row],[STORAGE DAYS]])</f>
        <v>2140</v>
      </c>
      <c r="R193" s="160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 t="shared" si="2"/>
        <v>398</v>
      </c>
    </row>
    <row r="194" spans="1:20" s="26" customFormat="1" ht="16.5" customHeight="1" x14ac:dyDescent="0.3">
      <c r="A194" s="153" t="s">
        <v>792</v>
      </c>
      <c r="B194" s="154" t="s">
        <v>793</v>
      </c>
      <c r="C194" s="154">
        <v>58</v>
      </c>
      <c r="D194" s="155" t="s">
        <v>4</v>
      </c>
      <c r="E194" s="155" t="s">
        <v>794</v>
      </c>
      <c r="F194" s="155" t="s">
        <v>1716</v>
      </c>
      <c r="G194" s="155" t="s">
        <v>27</v>
      </c>
      <c r="H194" s="156">
        <v>0.375</v>
      </c>
      <c r="I194" s="155" t="s">
        <v>12</v>
      </c>
      <c r="J194" s="157">
        <v>45884</v>
      </c>
      <c r="K194" s="157">
        <v>46108</v>
      </c>
      <c r="L194" s="154">
        <f>IF(ISBLANK(DATA[[#This Row],[DISCHARGE DATE]]), "NO DATE", DATA[[#This Row],[DISCHARGE DATE]]-DATA[[#This Row],[ADMISSION DATE]]+1)</f>
        <v>225</v>
      </c>
      <c r="M194" s="158">
        <v>350</v>
      </c>
      <c r="N194" s="158">
        <v>4500</v>
      </c>
      <c r="O194" s="159" t="s">
        <v>33</v>
      </c>
      <c r="P194" s="159">
        <v>266</v>
      </c>
      <c r="Q194" s="160">
        <f>IF(DATA[[#This Row],[TYPE]]="Normal", 13 * DATA[[#This Row],[STORAGE DAYS]], 20 * DATA[[#This Row],[STORAGE DAYS]])</f>
        <v>4500</v>
      </c>
      <c r="R194" s="160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 t="shared" ref="T194:T257" si="3">COUNTA(A:A)-2</f>
        <v>398</v>
      </c>
    </row>
    <row r="195" spans="1:20" s="26" customFormat="1" ht="16.5" customHeight="1" x14ac:dyDescent="0.3">
      <c r="A195" s="153" t="s">
        <v>795</v>
      </c>
      <c r="B195" s="154" t="s">
        <v>796</v>
      </c>
      <c r="C195" s="154">
        <v>80</v>
      </c>
      <c r="D195" s="155" t="s">
        <v>5</v>
      </c>
      <c r="E195" s="155" t="s">
        <v>797</v>
      </c>
      <c r="F195" s="155" t="s">
        <v>1677</v>
      </c>
      <c r="G195" s="155" t="s">
        <v>27</v>
      </c>
      <c r="H195" s="156">
        <v>0.875</v>
      </c>
      <c r="I195" s="155" t="s">
        <v>12</v>
      </c>
      <c r="J195" s="157">
        <v>45887</v>
      </c>
      <c r="K195" s="157">
        <v>45961</v>
      </c>
      <c r="L195" s="154">
        <f>IF(ISBLANK(DATA[[#This Row],[DISCHARGE DATE]]), "NO DATE", DATA[[#This Row],[DISCHARGE DATE]]-DATA[[#This Row],[ADMISSION DATE]]+1)</f>
        <v>75</v>
      </c>
      <c r="M195" s="158">
        <v>350</v>
      </c>
      <c r="N195" s="158">
        <v>1500</v>
      </c>
      <c r="O195" s="159" t="s">
        <v>586</v>
      </c>
      <c r="P195" s="159" t="s">
        <v>1132</v>
      </c>
      <c r="Q195" s="160">
        <f>IF(DATA[[#This Row],[TYPE]]="Normal", 13 * DATA[[#This Row],[STORAGE DAYS]], 20 * DATA[[#This Row],[STORAGE DAYS]])</f>
        <v>1500</v>
      </c>
      <c r="R195" s="160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 t="shared" si="3"/>
        <v>398</v>
      </c>
    </row>
    <row r="196" spans="1:20" s="26" customFormat="1" ht="16.5" customHeight="1" x14ac:dyDescent="0.3">
      <c r="A196" s="153" t="s">
        <v>798</v>
      </c>
      <c r="B196" s="154" t="s">
        <v>799</v>
      </c>
      <c r="C196" s="154">
        <v>55</v>
      </c>
      <c r="D196" s="155" t="s">
        <v>5</v>
      </c>
      <c r="E196" s="155" t="s">
        <v>800</v>
      </c>
      <c r="F196" s="155" t="s">
        <v>1515</v>
      </c>
      <c r="G196" s="155" t="s">
        <v>27</v>
      </c>
      <c r="H196" s="156">
        <v>0.60416666666666663</v>
      </c>
      <c r="I196" s="155" t="s">
        <v>10</v>
      </c>
      <c r="J196" s="157">
        <v>45892</v>
      </c>
      <c r="K196" s="157">
        <v>45933</v>
      </c>
      <c r="L196" s="154">
        <f>IF(ISBLANK(DATA[[#This Row],[DISCHARGE DATE]]), "NO DATE", DATA[[#This Row],[DISCHARGE DATE]]-DATA[[#This Row],[ADMISSION DATE]]+1)</f>
        <v>42</v>
      </c>
      <c r="M196" s="158">
        <v>350</v>
      </c>
      <c r="N196" s="158">
        <v>546</v>
      </c>
      <c r="O196" s="159" t="s">
        <v>801</v>
      </c>
      <c r="P196" s="159" t="s">
        <v>996</v>
      </c>
      <c r="Q196" s="160">
        <f>IF(DATA[[#This Row],[TYPE]]="Normal", 13 * DATA[[#This Row],[STORAGE DAYS]], 20 * DATA[[#This Row],[STORAGE DAYS]])</f>
        <v>546</v>
      </c>
      <c r="R196" s="160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 t="shared" si="3"/>
        <v>398</v>
      </c>
    </row>
    <row r="197" spans="1:20" s="26" customFormat="1" ht="16.5" customHeight="1" x14ac:dyDescent="0.3">
      <c r="A197" s="153" t="s">
        <v>802</v>
      </c>
      <c r="B197" s="154" t="s">
        <v>803</v>
      </c>
      <c r="C197" s="154">
        <v>32</v>
      </c>
      <c r="D197" s="155" t="s">
        <v>4</v>
      </c>
      <c r="E197" s="155" t="s">
        <v>804</v>
      </c>
      <c r="F197" s="155" t="s">
        <v>1180</v>
      </c>
      <c r="G197" s="155" t="s">
        <v>18</v>
      </c>
      <c r="H197" s="156">
        <v>0.91666666666666663</v>
      </c>
      <c r="I197" s="155" t="s">
        <v>10</v>
      </c>
      <c r="J197" s="157">
        <v>45893</v>
      </c>
      <c r="K197" s="157">
        <v>45989</v>
      </c>
      <c r="L197" s="154">
        <f>IF(ISBLANK(DATA[[#This Row],[DISCHARGE DATE]]), "NO DATE", DATA[[#This Row],[DISCHARGE DATE]]-DATA[[#This Row],[ADMISSION DATE]]+1)</f>
        <v>97</v>
      </c>
      <c r="M197" s="158">
        <v>350</v>
      </c>
      <c r="N197" s="158">
        <v>1161</v>
      </c>
      <c r="O197" s="159" t="s">
        <v>805</v>
      </c>
      <c r="P197" s="159" t="s">
        <v>476</v>
      </c>
      <c r="Q197" s="160">
        <f>IF(DATA[[#This Row],[TYPE]]="Normal", 13 * DATA[[#This Row],[STORAGE DAYS]], 20 * DATA[[#This Row],[STORAGE DAYS]])</f>
        <v>1261</v>
      </c>
      <c r="R197" s="160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 t="shared" si="3"/>
        <v>398</v>
      </c>
    </row>
    <row r="198" spans="1:20" s="26" customFormat="1" ht="16.5" customHeight="1" x14ac:dyDescent="0.3">
      <c r="A198" s="153" t="s">
        <v>806</v>
      </c>
      <c r="B198" s="154" t="s">
        <v>807</v>
      </c>
      <c r="C198" s="154">
        <v>67</v>
      </c>
      <c r="D198" s="155" t="s">
        <v>5</v>
      </c>
      <c r="E198" s="155" t="s">
        <v>808</v>
      </c>
      <c r="F198" s="155" t="s">
        <v>1717</v>
      </c>
      <c r="G198" s="155" t="s">
        <v>25</v>
      </c>
      <c r="H198" s="156">
        <v>0.4513888888888889</v>
      </c>
      <c r="I198" s="155" t="s">
        <v>10</v>
      </c>
      <c r="J198" s="157">
        <v>45895</v>
      </c>
      <c r="K198" s="157">
        <v>46059</v>
      </c>
      <c r="L198" s="154">
        <f>IF(ISBLANK(DATA[[#This Row],[DISCHARGE DATE]]), "NO DATE", DATA[[#This Row],[DISCHARGE DATE]]-DATA[[#This Row],[ADMISSION DATE]]+1)</f>
        <v>165</v>
      </c>
      <c r="M198" s="158">
        <v>350</v>
      </c>
      <c r="N198" s="158">
        <v>2145</v>
      </c>
      <c r="O198" s="159" t="s">
        <v>809</v>
      </c>
      <c r="P198" s="159">
        <v>132</v>
      </c>
      <c r="Q198" s="160">
        <f>IF(DATA[[#This Row],[TYPE]]="Normal", 13 * DATA[[#This Row],[STORAGE DAYS]], 20 * DATA[[#This Row],[STORAGE DAYS]])</f>
        <v>2145</v>
      </c>
      <c r="R198" s="160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 t="shared" si="3"/>
        <v>398</v>
      </c>
    </row>
    <row r="199" spans="1:20" s="26" customFormat="1" ht="16.5" customHeight="1" x14ac:dyDescent="0.3">
      <c r="A199" s="153" t="s">
        <v>810</v>
      </c>
      <c r="B199" s="154" t="s">
        <v>811</v>
      </c>
      <c r="C199" s="154">
        <v>73</v>
      </c>
      <c r="D199" s="155" t="s">
        <v>4</v>
      </c>
      <c r="E199" s="155" t="s">
        <v>812</v>
      </c>
      <c r="F199" s="155" t="s">
        <v>1718</v>
      </c>
      <c r="G199" s="155" t="s">
        <v>27</v>
      </c>
      <c r="H199" s="156">
        <v>0.4513888888888889</v>
      </c>
      <c r="I199" s="155" t="s">
        <v>10</v>
      </c>
      <c r="J199" s="157">
        <v>45895</v>
      </c>
      <c r="K199" s="157">
        <v>46073</v>
      </c>
      <c r="L199" s="154">
        <f>IF(ISBLANK(DATA[[#This Row],[DISCHARGE DATE]]), "NO DATE", DATA[[#This Row],[DISCHARGE DATE]]-DATA[[#This Row],[ADMISSION DATE]]+1)</f>
        <v>179</v>
      </c>
      <c r="M199" s="158">
        <v>350</v>
      </c>
      <c r="N199" s="158">
        <v>2327</v>
      </c>
      <c r="O199" s="159" t="s">
        <v>813</v>
      </c>
      <c r="P199" s="159">
        <v>138</v>
      </c>
      <c r="Q199" s="160">
        <f>IF(DATA[[#This Row],[TYPE]]="Normal", 13 * DATA[[#This Row],[STORAGE DAYS]], 20 * DATA[[#This Row],[STORAGE DAYS]])</f>
        <v>2327</v>
      </c>
      <c r="R199" s="160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 t="shared" si="3"/>
        <v>398</v>
      </c>
    </row>
    <row r="200" spans="1:20" s="26" customFormat="1" ht="16.5" customHeight="1" x14ac:dyDescent="0.3">
      <c r="A200" s="153" t="s">
        <v>814</v>
      </c>
      <c r="B200" s="154" t="s">
        <v>815</v>
      </c>
      <c r="C200" s="154">
        <v>69</v>
      </c>
      <c r="D200" s="155" t="s">
        <v>5</v>
      </c>
      <c r="E200" s="155" t="s">
        <v>816</v>
      </c>
      <c r="F200" s="155" t="s">
        <v>1719</v>
      </c>
      <c r="G200" s="155" t="s">
        <v>27</v>
      </c>
      <c r="H200" s="156">
        <v>0.85416666666666663</v>
      </c>
      <c r="I200" s="155" t="s">
        <v>10</v>
      </c>
      <c r="J200" s="157">
        <v>45897</v>
      </c>
      <c r="K200" s="157">
        <v>45989</v>
      </c>
      <c r="L200" s="154">
        <f>IF(ISBLANK(DATA[[#This Row],[DISCHARGE DATE]]), "NO DATE", DATA[[#This Row],[DISCHARGE DATE]]-DATA[[#This Row],[ADMISSION DATE]]+1)</f>
        <v>93</v>
      </c>
      <c r="M200" s="158">
        <v>350</v>
      </c>
      <c r="N200" s="158">
        <v>1109</v>
      </c>
      <c r="O200" s="159" t="s">
        <v>817</v>
      </c>
      <c r="P200" s="159" t="s">
        <v>490</v>
      </c>
      <c r="Q200" s="160">
        <f>IF(DATA[[#This Row],[TYPE]]="Normal", 13 * DATA[[#This Row],[STORAGE DAYS]], 20 * DATA[[#This Row],[STORAGE DAYS]])</f>
        <v>1209</v>
      </c>
      <c r="R200" s="160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 t="shared" si="3"/>
        <v>398</v>
      </c>
    </row>
    <row r="201" spans="1:20" s="26" customFormat="1" ht="16.5" customHeight="1" x14ac:dyDescent="0.3">
      <c r="A201" s="153" t="s">
        <v>818</v>
      </c>
      <c r="B201" s="154" t="s">
        <v>819</v>
      </c>
      <c r="C201" s="154">
        <v>87</v>
      </c>
      <c r="D201" s="155" t="s">
        <v>4</v>
      </c>
      <c r="E201" s="155" t="s">
        <v>820</v>
      </c>
      <c r="F201" s="155" t="s">
        <v>1720</v>
      </c>
      <c r="G201" s="155" t="s">
        <v>27</v>
      </c>
      <c r="H201" s="156">
        <v>0</v>
      </c>
      <c r="I201" s="155" t="s">
        <v>12</v>
      </c>
      <c r="J201" s="157">
        <v>45899</v>
      </c>
      <c r="K201" s="157">
        <v>46108</v>
      </c>
      <c r="L201" s="154">
        <f>IF(ISBLANK(DATA[[#This Row],[DISCHARGE DATE]]), "NO DATE", DATA[[#This Row],[DISCHARGE DATE]]-DATA[[#This Row],[ADMISSION DATE]]+1)</f>
        <v>210</v>
      </c>
      <c r="M201" s="158">
        <v>350</v>
      </c>
      <c r="N201" s="158">
        <v>4200</v>
      </c>
      <c r="O201" s="159" t="s">
        <v>821</v>
      </c>
      <c r="P201" s="159">
        <v>142</v>
      </c>
      <c r="Q201" s="160">
        <f>IF(DATA[[#This Row],[TYPE]]="Normal", 13 * DATA[[#This Row],[STORAGE DAYS]], 20 * DATA[[#This Row],[STORAGE DAYS]])</f>
        <v>4200</v>
      </c>
      <c r="R201" s="160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 t="shared" si="3"/>
        <v>398</v>
      </c>
    </row>
    <row r="202" spans="1:20" s="26" customFormat="1" ht="16.5" customHeight="1" x14ac:dyDescent="0.3">
      <c r="A202" s="153" t="s">
        <v>822</v>
      </c>
      <c r="B202" s="154" t="s">
        <v>823</v>
      </c>
      <c r="C202" s="154">
        <v>78</v>
      </c>
      <c r="D202" s="155" t="s">
        <v>5</v>
      </c>
      <c r="E202" s="155" t="s">
        <v>824</v>
      </c>
      <c r="F202" s="155" t="s">
        <v>1721</v>
      </c>
      <c r="G202" s="155" t="s">
        <v>27</v>
      </c>
      <c r="H202" s="156">
        <v>0.60416666666666663</v>
      </c>
      <c r="I202" s="155" t="s">
        <v>12</v>
      </c>
      <c r="J202" s="157">
        <v>45901</v>
      </c>
      <c r="K202" s="157">
        <v>45989</v>
      </c>
      <c r="L202" s="154">
        <f>IF(ISBLANK(DATA[[#This Row],[DISCHARGE DATE]]), "NO DATE", DATA[[#This Row],[DISCHARGE DATE]]-DATA[[#This Row],[ADMISSION DATE]]+1)</f>
        <v>89</v>
      </c>
      <c r="M202" s="158">
        <v>350</v>
      </c>
      <c r="N202" s="158">
        <v>1680</v>
      </c>
      <c r="O202" s="159" t="s">
        <v>825</v>
      </c>
      <c r="P202" s="159" t="s">
        <v>459</v>
      </c>
      <c r="Q202" s="160">
        <f>IF(DATA[[#This Row],[TYPE]]="Normal", 13 * DATA[[#This Row],[STORAGE DAYS]], 20 * DATA[[#This Row],[STORAGE DAYS]])</f>
        <v>1780</v>
      </c>
      <c r="R202" s="160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 t="shared" si="3"/>
        <v>398</v>
      </c>
    </row>
    <row r="203" spans="1:20" s="26" customFormat="1" ht="16.5" customHeight="1" x14ac:dyDescent="0.3">
      <c r="A203" s="153" t="s">
        <v>952</v>
      </c>
      <c r="B203" s="154" t="s">
        <v>953</v>
      </c>
      <c r="C203" s="154">
        <v>57</v>
      </c>
      <c r="D203" s="155" t="s">
        <v>5</v>
      </c>
      <c r="E203" s="155" t="s">
        <v>227</v>
      </c>
      <c r="F203" s="155" t="s">
        <v>955</v>
      </c>
      <c r="G203" s="155" t="s">
        <v>26</v>
      </c>
      <c r="H203" s="156">
        <v>0.44791666666666669</v>
      </c>
      <c r="I203" s="155" t="s">
        <v>10</v>
      </c>
      <c r="J203" s="157">
        <v>45902</v>
      </c>
      <c r="K203" s="157">
        <v>45989</v>
      </c>
      <c r="L203" s="154">
        <f>IF(ISBLANK(DATA[[#This Row],[DISCHARGE DATE]]), "NO DATE", DATA[[#This Row],[DISCHARGE DATE]]-DATA[[#This Row],[ADMISSION DATE]]+1)</f>
        <v>88</v>
      </c>
      <c r="M203" s="158">
        <v>350</v>
      </c>
      <c r="N203" s="158">
        <v>1144</v>
      </c>
      <c r="O203" s="159" t="s">
        <v>954</v>
      </c>
      <c r="P203" s="159" t="s">
        <v>1204</v>
      </c>
      <c r="Q203" s="160">
        <f>IF(DATA[[#This Row],[TYPE]]="Normal", 13 * DATA[[#This Row],[STORAGE DAYS]], 20 * DATA[[#This Row],[STORAGE DAYS]])</f>
        <v>1144</v>
      </c>
      <c r="R203" s="160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 t="shared" si="3"/>
        <v>398</v>
      </c>
    </row>
    <row r="204" spans="1:20" s="26" customFormat="1" ht="16.5" customHeight="1" x14ac:dyDescent="0.3">
      <c r="A204" s="153" t="s">
        <v>956</v>
      </c>
      <c r="B204" s="154" t="s">
        <v>985</v>
      </c>
      <c r="C204" s="154">
        <v>60</v>
      </c>
      <c r="D204" s="155" t="s">
        <v>5</v>
      </c>
      <c r="E204" s="155" t="s">
        <v>1539</v>
      </c>
      <c r="F204" s="155" t="s">
        <v>957</v>
      </c>
      <c r="G204" s="155" t="s">
        <v>958</v>
      </c>
      <c r="H204" s="156" t="s">
        <v>959</v>
      </c>
      <c r="I204" s="155" t="s">
        <v>10</v>
      </c>
      <c r="J204" s="157">
        <v>45903</v>
      </c>
      <c r="K204" s="157">
        <v>45954</v>
      </c>
      <c r="L204" s="154">
        <f>IF(ISBLANK(DATA[[#This Row],[DISCHARGE DATE]]), "NO DATE", DATA[[#This Row],[DISCHARGE DATE]]-DATA[[#This Row],[ADMISSION DATE]]+1)</f>
        <v>52</v>
      </c>
      <c r="M204" s="158">
        <v>350</v>
      </c>
      <c r="N204" s="158">
        <v>676</v>
      </c>
      <c r="O204" s="159" t="s">
        <v>965</v>
      </c>
      <c r="P204" s="159" t="s">
        <v>1040</v>
      </c>
      <c r="Q204" s="160">
        <f>IF(DATA[[#This Row],[TYPE]]="Normal", 13 * DATA[[#This Row],[STORAGE DAYS]], 20 * DATA[[#This Row],[STORAGE DAYS]])</f>
        <v>676</v>
      </c>
      <c r="R204" s="160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 t="shared" si="3"/>
        <v>398</v>
      </c>
    </row>
    <row r="205" spans="1:20" s="26" customFormat="1" ht="16.5" customHeight="1" x14ac:dyDescent="0.3">
      <c r="A205" s="153" t="s">
        <v>960</v>
      </c>
      <c r="B205" s="154" t="s">
        <v>961</v>
      </c>
      <c r="C205" s="154">
        <v>87</v>
      </c>
      <c r="D205" s="155" t="s">
        <v>5</v>
      </c>
      <c r="E205" s="155" t="s">
        <v>962</v>
      </c>
      <c r="F205" s="155" t="s">
        <v>963</v>
      </c>
      <c r="G205" s="155" t="s">
        <v>17</v>
      </c>
      <c r="H205" s="156" t="s">
        <v>964</v>
      </c>
      <c r="I205" s="155" t="s">
        <v>10</v>
      </c>
      <c r="J205" s="157">
        <v>45905</v>
      </c>
      <c r="K205" s="157">
        <v>46038</v>
      </c>
      <c r="L205" s="154">
        <f>IF(ISBLANK(DATA[[#This Row],[DISCHARGE DATE]]), "NO DATE", DATA[[#This Row],[DISCHARGE DATE]]-DATA[[#This Row],[ADMISSION DATE]]+1)</f>
        <v>134</v>
      </c>
      <c r="M205" s="158">
        <v>350</v>
      </c>
      <c r="N205" s="158">
        <v>1742</v>
      </c>
      <c r="O205" s="159" t="s">
        <v>966</v>
      </c>
      <c r="P205" s="159">
        <v>125</v>
      </c>
      <c r="Q205" s="160">
        <f>IF(DATA[[#This Row],[TYPE]]="Normal", 13 * DATA[[#This Row],[STORAGE DAYS]], 20 * DATA[[#This Row],[STORAGE DAYS]])</f>
        <v>1742</v>
      </c>
      <c r="R205" s="160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 t="shared" si="3"/>
        <v>398</v>
      </c>
    </row>
    <row r="206" spans="1:20" s="26" customFormat="1" ht="16.5" customHeight="1" x14ac:dyDescent="0.3">
      <c r="A206" s="153" t="s">
        <v>967</v>
      </c>
      <c r="B206" s="154" t="s">
        <v>968</v>
      </c>
      <c r="C206" s="154">
        <v>87</v>
      </c>
      <c r="D206" s="155" t="s">
        <v>4</v>
      </c>
      <c r="E206" s="155" t="s">
        <v>969</v>
      </c>
      <c r="F206" s="155" t="s">
        <v>970</v>
      </c>
      <c r="G206" s="155" t="s">
        <v>27</v>
      </c>
      <c r="H206" s="156" t="s">
        <v>971</v>
      </c>
      <c r="I206" s="155" t="s">
        <v>12</v>
      </c>
      <c r="J206" s="157">
        <v>45905</v>
      </c>
      <c r="K206" s="157">
        <v>46108</v>
      </c>
      <c r="L206" s="154">
        <f>IF(ISBLANK(DATA[[#This Row],[DISCHARGE DATE]]), "NO DATE", DATA[[#This Row],[DISCHARGE DATE]]-DATA[[#This Row],[ADMISSION DATE]]+1)</f>
        <v>204</v>
      </c>
      <c r="M206" s="158">
        <v>350</v>
      </c>
      <c r="N206" s="158">
        <v>4080</v>
      </c>
      <c r="O206" s="159" t="s">
        <v>972</v>
      </c>
      <c r="P206" s="159">
        <v>146</v>
      </c>
      <c r="Q206" s="160">
        <f>IF(DATA[[#This Row],[TYPE]]="Normal", 13 * DATA[[#This Row],[STORAGE DAYS]], 20 * DATA[[#This Row],[STORAGE DAYS]])</f>
        <v>4080</v>
      </c>
      <c r="R206" s="160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 t="shared" si="3"/>
        <v>398</v>
      </c>
    </row>
    <row r="207" spans="1:20" s="26" customFormat="1" ht="16.5" customHeight="1" x14ac:dyDescent="0.3">
      <c r="A207" s="153" t="s">
        <v>974</v>
      </c>
      <c r="B207" s="154" t="s">
        <v>975</v>
      </c>
      <c r="C207" s="154">
        <v>47</v>
      </c>
      <c r="D207" s="155" t="s">
        <v>5</v>
      </c>
      <c r="E207" s="155" t="s">
        <v>976</v>
      </c>
      <c r="F207" s="155" t="s">
        <v>977</v>
      </c>
      <c r="G207" s="155" t="s">
        <v>27</v>
      </c>
      <c r="H207" s="156">
        <v>0.74097222222222225</v>
      </c>
      <c r="I207" s="155" t="s">
        <v>10</v>
      </c>
      <c r="J207" s="157">
        <v>45908</v>
      </c>
      <c r="K207" s="157">
        <v>45933</v>
      </c>
      <c r="L207" s="154">
        <f>IF(ISBLANK(DATA[[#This Row],[DISCHARGE DATE]]), "NO DATE", DATA[[#This Row],[DISCHARGE DATE]]-DATA[[#This Row],[ADMISSION DATE]]+1)</f>
        <v>26</v>
      </c>
      <c r="M207" s="158">
        <v>350</v>
      </c>
      <c r="N207" s="158">
        <v>338</v>
      </c>
      <c r="O207" s="159" t="s">
        <v>978</v>
      </c>
      <c r="P207" s="159">
        <v>209</v>
      </c>
      <c r="Q207" s="160">
        <f>IF(DATA[[#This Row],[TYPE]]="Normal", 13 * DATA[[#This Row],[STORAGE DAYS]], 20 * DATA[[#This Row],[STORAGE DAYS]])</f>
        <v>338</v>
      </c>
      <c r="R207" s="160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 t="shared" si="3"/>
        <v>398</v>
      </c>
    </row>
    <row r="208" spans="1:20" s="26" customFormat="1" ht="16.5" customHeight="1" x14ac:dyDescent="0.3">
      <c r="A208" s="153" t="s">
        <v>979</v>
      </c>
      <c r="B208" s="154" t="s">
        <v>980</v>
      </c>
      <c r="C208" s="154">
        <v>64</v>
      </c>
      <c r="D208" s="155" t="s">
        <v>4</v>
      </c>
      <c r="E208" s="155" t="s">
        <v>981</v>
      </c>
      <c r="F208" s="155" t="s">
        <v>984</v>
      </c>
      <c r="G208" s="155" t="s">
        <v>24</v>
      </c>
      <c r="H208" s="156" t="s">
        <v>982</v>
      </c>
      <c r="I208" s="155" t="s">
        <v>10</v>
      </c>
      <c r="J208" s="157">
        <v>45910</v>
      </c>
      <c r="K208" s="157">
        <v>45989</v>
      </c>
      <c r="L208" s="154">
        <f>IF(ISBLANK(DATA[[#This Row],[DISCHARGE DATE]]), "NO DATE", DATA[[#This Row],[DISCHARGE DATE]]-DATA[[#This Row],[ADMISSION DATE]]+1)</f>
        <v>80</v>
      </c>
      <c r="M208" s="158">
        <v>350</v>
      </c>
      <c r="N208" s="158">
        <v>1040</v>
      </c>
      <c r="O208" s="159" t="s">
        <v>983</v>
      </c>
      <c r="P208" s="159" t="s">
        <v>471</v>
      </c>
      <c r="Q208" s="160">
        <f>IF(DATA[[#This Row],[TYPE]]="Normal", 13 * DATA[[#This Row],[STORAGE DAYS]], 20 * DATA[[#This Row],[STORAGE DAYS]])</f>
        <v>1040</v>
      </c>
      <c r="R208" s="160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 t="shared" si="3"/>
        <v>398</v>
      </c>
    </row>
    <row r="209" spans="1:20" s="26" customFormat="1" ht="16.5" customHeight="1" x14ac:dyDescent="0.3">
      <c r="A209" s="153" t="s">
        <v>986</v>
      </c>
      <c r="B209" s="154" t="s">
        <v>987</v>
      </c>
      <c r="C209" s="154">
        <v>59</v>
      </c>
      <c r="D209" s="155" t="s">
        <v>5</v>
      </c>
      <c r="E209" s="155" t="s">
        <v>988</v>
      </c>
      <c r="F209" s="155" t="s">
        <v>989</v>
      </c>
      <c r="G209" s="155" t="s">
        <v>27</v>
      </c>
      <c r="H209" s="156" t="s">
        <v>990</v>
      </c>
      <c r="I209" s="155" t="s">
        <v>10</v>
      </c>
      <c r="J209" s="157">
        <v>45911</v>
      </c>
      <c r="K209" s="157">
        <v>45961</v>
      </c>
      <c r="L209" s="154">
        <f>IF(ISBLANK(DATA[[#This Row],[DISCHARGE DATE]]), "NO DATE", DATA[[#This Row],[DISCHARGE DATE]]-DATA[[#This Row],[ADMISSION DATE]]+1)</f>
        <v>51</v>
      </c>
      <c r="M209" s="158">
        <v>350</v>
      </c>
      <c r="N209" s="158">
        <v>663</v>
      </c>
      <c r="O209" s="159" t="s">
        <v>996</v>
      </c>
      <c r="P209" s="159" t="s">
        <v>1136</v>
      </c>
      <c r="Q209" s="160">
        <f>IF(DATA[[#This Row],[TYPE]]="Normal", 13 * DATA[[#This Row],[STORAGE DAYS]], 20 * DATA[[#This Row],[STORAGE DAYS]])</f>
        <v>663</v>
      </c>
      <c r="R209" s="160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 t="shared" si="3"/>
        <v>398</v>
      </c>
    </row>
    <row r="210" spans="1:20" s="26" customFormat="1" ht="16.5" customHeight="1" x14ac:dyDescent="0.3">
      <c r="A210" s="153" t="s">
        <v>991</v>
      </c>
      <c r="B210" s="154" t="s">
        <v>992</v>
      </c>
      <c r="C210" s="154">
        <v>54</v>
      </c>
      <c r="D210" s="155" t="s">
        <v>5</v>
      </c>
      <c r="E210" s="155" t="s">
        <v>993</v>
      </c>
      <c r="F210" s="155" t="s">
        <v>994</v>
      </c>
      <c r="G210" s="155" t="s">
        <v>27</v>
      </c>
      <c r="H210" s="156" t="s">
        <v>995</v>
      </c>
      <c r="I210" s="155" t="s">
        <v>10</v>
      </c>
      <c r="J210" s="157">
        <v>45912</v>
      </c>
      <c r="K210" s="157">
        <v>45989</v>
      </c>
      <c r="L210" s="154">
        <f>IF(ISBLANK(DATA[[#This Row],[DISCHARGE DATE]]), "NO DATE", DATA[[#This Row],[DISCHARGE DATE]]-DATA[[#This Row],[ADMISSION DATE]]+1)</f>
        <v>78</v>
      </c>
      <c r="M210" s="158">
        <v>350</v>
      </c>
      <c r="N210" s="158">
        <v>1014</v>
      </c>
      <c r="O210" s="159" t="s">
        <v>997</v>
      </c>
      <c r="P210" s="159" t="s">
        <v>508</v>
      </c>
      <c r="Q210" s="160">
        <f>IF(DATA[[#This Row],[TYPE]]="Normal", 13 * DATA[[#This Row],[STORAGE DAYS]], 20 * DATA[[#This Row],[STORAGE DAYS]])</f>
        <v>1014</v>
      </c>
      <c r="R210" s="160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 t="shared" si="3"/>
        <v>398</v>
      </c>
    </row>
    <row r="211" spans="1:20" s="26" customFormat="1" ht="16.5" customHeight="1" x14ac:dyDescent="0.3">
      <c r="A211" s="153" t="s">
        <v>998</v>
      </c>
      <c r="B211" s="154" t="s">
        <v>999</v>
      </c>
      <c r="C211" s="154">
        <v>40</v>
      </c>
      <c r="D211" s="155" t="s">
        <v>5</v>
      </c>
      <c r="E211" s="155" t="s">
        <v>1000</v>
      </c>
      <c r="F211" s="155" t="s">
        <v>1001</v>
      </c>
      <c r="G211" s="155" t="s">
        <v>24</v>
      </c>
      <c r="H211" s="156" t="s">
        <v>1002</v>
      </c>
      <c r="I211" s="155" t="s">
        <v>10</v>
      </c>
      <c r="J211" s="157">
        <v>45914</v>
      </c>
      <c r="K211" s="157">
        <v>45989</v>
      </c>
      <c r="L211" s="154">
        <f>IF(ISBLANK(DATA[[#This Row],[DISCHARGE DATE]]), "NO DATE", DATA[[#This Row],[DISCHARGE DATE]]-DATA[[#This Row],[ADMISSION DATE]]+1)</f>
        <v>76</v>
      </c>
      <c r="M211" s="158">
        <v>350</v>
      </c>
      <c r="N211" s="158">
        <v>988</v>
      </c>
      <c r="O211" s="159" t="s">
        <v>1003</v>
      </c>
      <c r="P211" s="159" t="s">
        <v>1277</v>
      </c>
      <c r="Q211" s="160">
        <f>IF(DATA[[#This Row],[TYPE]]="Normal", 13 * DATA[[#This Row],[STORAGE DAYS]], 20 * DATA[[#This Row],[STORAGE DAYS]])</f>
        <v>988</v>
      </c>
      <c r="R211" s="160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 t="shared" si="3"/>
        <v>398</v>
      </c>
    </row>
    <row r="212" spans="1:20" s="26" customFormat="1" ht="16.5" customHeight="1" x14ac:dyDescent="0.3">
      <c r="A212" s="153" t="s">
        <v>1004</v>
      </c>
      <c r="B212" s="154" t="s">
        <v>1005</v>
      </c>
      <c r="C212" s="154">
        <v>27</v>
      </c>
      <c r="D212" s="155" t="s">
        <v>5</v>
      </c>
      <c r="E212" s="155" t="s">
        <v>1008</v>
      </c>
      <c r="F212" s="155" t="s">
        <v>1009</v>
      </c>
      <c r="G212" s="155" t="s">
        <v>18</v>
      </c>
      <c r="H212" s="156">
        <v>0.43055555555555558</v>
      </c>
      <c r="I212" s="155" t="s">
        <v>12</v>
      </c>
      <c r="J212" s="157">
        <v>45915</v>
      </c>
      <c r="K212" s="157">
        <v>45920</v>
      </c>
      <c r="L212" s="154">
        <f>IF(ISBLANK(DATA[[#This Row],[DISCHARGE DATE]]), "NO DATE", DATA[[#This Row],[DISCHARGE DATE]]-DATA[[#This Row],[ADMISSION DATE]]+1)</f>
        <v>6</v>
      </c>
      <c r="M212" s="158">
        <v>350</v>
      </c>
      <c r="N212" s="158">
        <v>120</v>
      </c>
      <c r="O212" s="159" t="s">
        <v>1006</v>
      </c>
      <c r="P212" s="159" t="s">
        <v>1012</v>
      </c>
      <c r="Q212" s="160">
        <f>IF(DATA[[#This Row],[TYPE]]="Normal", 13 * DATA[[#This Row],[STORAGE DAYS]], 20 * DATA[[#This Row],[STORAGE DAYS]])</f>
        <v>120</v>
      </c>
      <c r="R212" s="160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 t="shared" si="3"/>
        <v>398</v>
      </c>
    </row>
    <row r="213" spans="1:20" s="26" customFormat="1" ht="16.5" customHeight="1" x14ac:dyDescent="0.3">
      <c r="A213" s="153" t="s">
        <v>1013</v>
      </c>
      <c r="B213" s="154" t="s">
        <v>1014</v>
      </c>
      <c r="C213" s="154">
        <v>93</v>
      </c>
      <c r="D213" s="155" t="s">
        <v>5</v>
      </c>
      <c r="E213" s="155" t="s">
        <v>1015</v>
      </c>
      <c r="F213" s="155" t="s">
        <v>1016</v>
      </c>
      <c r="G213" s="155" t="s">
        <v>26</v>
      </c>
      <c r="H213" s="156" t="s">
        <v>1017</v>
      </c>
      <c r="I213" s="155" t="s">
        <v>10</v>
      </c>
      <c r="J213" s="157">
        <v>45923</v>
      </c>
      <c r="K213" s="157">
        <v>46129</v>
      </c>
      <c r="L213" s="154">
        <f>IF(ISBLANK(DATA[[#This Row],[DISCHARGE DATE]]), "NO DATE", DATA[[#This Row],[DISCHARGE DATE]]-DATA[[#This Row],[ADMISSION DATE]]+1)</f>
        <v>207</v>
      </c>
      <c r="M213" s="158">
        <v>350</v>
      </c>
      <c r="N213" s="158">
        <v>2691</v>
      </c>
      <c r="O213" s="159" t="s">
        <v>1018</v>
      </c>
      <c r="P213" s="159">
        <v>217</v>
      </c>
      <c r="Q213" s="160">
        <f>IF(DATA[[#This Row],[TYPE]]="Normal", 13 * DATA[[#This Row],[STORAGE DAYS]], 20 * DATA[[#This Row],[STORAGE DAYS]])</f>
        <v>2691</v>
      </c>
      <c r="R213" s="160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 t="shared" si="3"/>
        <v>398</v>
      </c>
    </row>
    <row r="214" spans="1:20" s="26" customFormat="1" ht="16.5" customHeight="1" x14ac:dyDescent="0.3">
      <c r="A214" s="153" t="s">
        <v>1019</v>
      </c>
      <c r="B214" s="154" t="s">
        <v>1020</v>
      </c>
      <c r="C214" s="154">
        <v>43</v>
      </c>
      <c r="D214" s="155" t="s">
        <v>5</v>
      </c>
      <c r="E214" s="155" t="s">
        <v>1021</v>
      </c>
      <c r="F214" s="155" t="s">
        <v>1022</v>
      </c>
      <c r="G214" s="155" t="s">
        <v>25</v>
      </c>
      <c r="H214" s="156" t="s">
        <v>995</v>
      </c>
      <c r="I214" s="155" t="s">
        <v>10</v>
      </c>
      <c r="J214" s="157">
        <v>45925</v>
      </c>
      <c r="K214" s="157">
        <v>45961</v>
      </c>
      <c r="L214" s="154">
        <f>IF(ISBLANK(DATA[[#This Row],[DISCHARGE DATE]]), "NO DATE", DATA[[#This Row],[DISCHARGE DATE]]-DATA[[#This Row],[ADMISSION DATE]]+1)</f>
        <v>37</v>
      </c>
      <c r="M214" s="158">
        <v>350</v>
      </c>
      <c r="N214" s="158">
        <v>481</v>
      </c>
      <c r="O214" s="159" t="s">
        <v>1028</v>
      </c>
      <c r="P214" s="159" t="s">
        <v>1159</v>
      </c>
      <c r="Q214" s="160">
        <f>IF(DATA[[#This Row],[TYPE]]="Normal", 13 * DATA[[#This Row],[STORAGE DAYS]], 20 * DATA[[#This Row],[STORAGE DAYS]])</f>
        <v>481</v>
      </c>
      <c r="R214" s="160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 t="shared" si="3"/>
        <v>398</v>
      </c>
    </row>
    <row r="215" spans="1:20" s="26" customFormat="1" ht="16.5" customHeight="1" x14ac:dyDescent="0.3">
      <c r="A215" s="153" t="s">
        <v>1023</v>
      </c>
      <c r="B215" s="154" t="s">
        <v>1024</v>
      </c>
      <c r="C215" s="154">
        <v>38</v>
      </c>
      <c r="D215" s="155" t="s">
        <v>5</v>
      </c>
      <c r="E215" s="155" t="s">
        <v>1025</v>
      </c>
      <c r="F215" s="155" t="s">
        <v>1026</v>
      </c>
      <c r="G215" s="155" t="s">
        <v>27</v>
      </c>
      <c r="H215" s="156" t="s">
        <v>1027</v>
      </c>
      <c r="I215" s="155" t="s">
        <v>10</v>
      </c>
      <c r="J215" s="157">
        <v>45925</v>
      </c>
      <c r="K215" s="157">
        <v>45998</v>
      </c>
      <c r="L215" s="154">
        <f>IF(ISBLANK(DATA[[#This Row],[DISCHARGE DATE]]), "NO DATE", DATA[[#This Row],[DISCHARGE DATE]]-DATA[[#This Row],[ADMISSION DATE]]+1)</f>
        <v>74</v>
      </c>
      <c r="M215" s="158">
        <v>350</v>
      </c>
      <c r="N215" s="158">
        <v>962</v>
      </c>
      <c r="O215" s="159" t="s">
        <v>1029</v>
      </c>
      <c r="P215" s="159" t="s">
        <v>522</v>
      </c>
      <c r="Q215" s="160">
        <f>IF(DATA[[#This Row],[TYPE]]="Normal", 13 * DATA[[#This Row],[STORAGE DAYS]], 20 * DATA[[#This Row],[STORAGE DAYS]])</f>
        <v>962</v>
      </c>
      <c r="R215" s="160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 t="shared" si="3"/>
        <v>398</v>
      </c>
    </row>
    <row r="216" spans="1:20" s="26" customFormat="1" ht="16.5" customHeight="1" x14ac:dyDescent="0.3">
      <c r="A216" s="153" t="s">
        <v>1030</v>
      </c>
      <c r="B216" s="154" t="s">
        <v>1031</v>
      </c>
      <c r="C216" s="154">
        <v>75</v>
      </c>
      <c r="D216" s="155" t="s">
        <v>5</v>
      </c>
      <c r="E216" s="155" t="s">
        <v>1032</v>
      </c>
      <c r="F216" s="155" t="s">
        <v>1033</v>
      </c>
      <c r="G216" s="155" t="s">
        <v>27</v>
      </c>
      <c r="H216" s="156" t="s">
        <v>1034</v>
      </c>
      <c r="I216" s="155" t="s">
        <v>10</v>
      </c>
      <c r="J216" s="157">
        <v>45927</v>
      </c>
      <c r="K216" s="157">
        <v>46108</v>
      </c>
      <c r="L216" s="154">
        <f>IF(ISBLANK(DATA[[#This Row],[DISCHARGE DATE]]), "NO DATE", DATA[[#This Row],[DISCHARGE DATE]]-DATA[[#This Row],[ADMISSION DATE]]+1)</f>
        <v>182</v>
      </c>
      <c r="M216" s="158">
        <v>350</v>
      </c>
      <c r="N216" s="158">
        <v>2366</v>
      </c>
      <c r="O216" s="159" t="s">
        <v>1040</v>
      </c>
      <c r="P216" s="159">
        <v>133</v>
      </c>
      <c r="Q216" s="160">
        <f>IF(DATA[[#This Row],[TYPE]]="Normal", 13 * DATA[[#This Row],[STORAGE DAYS]], 20 * DATA[[#This Row],[STORAGE DAYS]])</f>
        <v>2366</v>
      </c>
      <c r="R216" s="160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 t="shared" si="3"/>
        <v>398</v>
      </c>
    </row>
    <row r="217" spans="1:20" s="26" customFormat="1" ht="16.5" customHeight="1" x14ac:dyDescent="0.3">
      <c r="A217" s="153" t="s">
        <v>1035</v>
      </c>
      <c r="B217" s="154" t="s">
        <v>1036</v>
      </c>
      <c r="C217" s="154">
        <v>57</v>
      </c>
      <c r="D217" s="155" t="s">
        <v>5</v>
      </c>
      <c r="E217" s="155" t="s">
        <v>1037</v>
      </c>
      <c r="F217" s="155" t="s">
        <v>1038</v>
      </c>
      <c r="G217" s="155" t="s">
        <v>25</v>
      </c>
      <c r="H217" s="156" t="s">
        <v>1039</v>
      </c>
      <c r="I217" s="155" t="s">
        <v>10</v>
      </c>
      <c r="J217" s="157">
        <v>45932</v>
      </c>
      <c r="K217" s="157">
        <v>46059</v>
      </c>
      <c r="L217" s="154">
        <f>IF(ISBLANK(DATA[[#This Row],[DISCHARGE DATE]]), "NO DATE", DATA[[#This Row],[DISCHARGE DATE]]-DATA[[#This Row],[ADMISSION DATE]]+1)</f>
        <v>128</v>
      </c>
      <c r="M217" s="158">
        <v>350</v>
      </c>
      <c r="N217" s="158">
        <v>1664</v>
      </c>
      <c r="O217" s="159" t="s">
        <v>1041</v>
      </c>
      <c r="P217" s="159">
        <v>134</v>
      </c>
      <c r="Q217" s="160">
        <f>IF(DATA[[#This Row],[TYPE]]="Normal", 13 * DATA[[#This Row],[STORAGE DAYS]], 20 * DATA[[#This Row],[STORAGE DAYS]])</f>
        <v>1664</v>
      </c>
      <c r="R217" s="160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 t="shared" si="3"/>
        <v>398</v>
      </c>
    </row>
    <row r="218" spans="1:20" s="26" customFormat="1" ht="16.5" customHeight="1" x14ac:dyDescent="0.3">
      <c r="A218" s="153" t="s">
        <v>1044</v>
      </c>
      <c r="B218" s="154" t="s">
        <v>1045</v>
      </c>
      <c r="C218" s="154">
        <v>70</v>
      </c>
      <c r="D218" s="155" t="s">
        <v>4</v>
      </c>
      <c r="E218" s="155" t="s">
        <v>1046</v>
      </c>
      <c r="F218" s="155" t="s">
        <v>1047</v>
      </c>
      <c r="G218" s="155" t="s">
        <v>27</v>
      </c>
      <c r="H218" s="156" t="s">
        <v>1048</v>
      </c>
      <c r="I218" s="155" t="s">
        <v>12</v>
      </c>
      <c r="J218" s="157">
        <v>45935</v>
      </c>
      <c r="K218" s="157">
        <v>46108</v>
      </c>
      <c r="L218" s="154">
        <f>IF(ISBLANK(DATA[[#This Row],[DISCHARGE DATE]]), "NO DATE", DATA[[#This Row],[DISCHARGE DATE]]-DATA[[#This Row],[ADMISSION DATE]]+1)</f>
        <v>174</v>
      </c>
      <c r="M218" s="158">
        <v>350</v>
      </c>
      <c r="N218" s="158">
        <v>3480</v>
      </c>
      <c r="O218" s="159" t="s">
        <v>1049</v>
      </c>
      <c r="P218" s="159">
        <v>251</v>
      </c>
      <c r="Q218" s="160">
        <f>IF(DATA[[#This Row],[TYPE]]="Normal", 13 * DATA[[#This Row],[STORAGE DAYS]], 20 * DATA[[#This Row],[STORAGE DAYS]])</f>
        <v>3480</v>
      </c>
      <c r="R218" s="160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 t="shared" si="3"/>
        <v>398</v>
      </c>
    </row>
    <row r="219" spans="1:20" s="26" customFormat="1" ht="16.5" customHeight="1" x14ac:dyDescent="0.3">
      <c r="A219" s="153" t="s">
        <v>1050</v>
      </c>
      <c r="B219" s="154" t="s">
        <v>1133</v>
      </c>
      <c r="C219" s="154">
        <v>55</v>
      </c>
      <c r="D219" s="155" t="s">
        <v>4</v>
      </c>
      <c r="E219" s="155" t="s">
        <v>629</v>
      </c>
      <c r="F219" s="155" t="s">
        <v>1051</v>
      </c>
      <c r="G219" s="155" t="s">
        <v>27</v>
      </c>
      <c r="H219" s="156">
        <v>0.8208333333333333</v>
      </c>
      <c r="I219" s="155" t="s">
        <v>10</v>
      </c>
      <c r="J219" s="157">
        <v>45933</v>
      </c>
      <c r="K219" s="157">
        <v>45961</v>
      </c>
      <c r="L219" s="154">
        <f>IF(ISBLANK(DATA[[#This Row],[DISCHARGE DATE]]), "NO DATE", DATA[[#This Row],[DISCHARGE DATE]]-DATA[[#This Row],[ADMISSION DATE]]+1)</f>
        <v>29</v>
      </c>
      <c r="M219" s="158">
        <v>350</v>
      </c>
      <c r="N219" s="158">
        <v>377</v>
      </c>
      <c r="O219" s="159" t="s">
        <v>1057</v>
      </c>
      <c r="P219" s="159" t="s">
        <v>1102</v>
      </c>
      <c r="Q219" s="160">
        <f>IF(DATA[[#This Row],[TYPE]]="Normal", 13 * DATA[[#This Row],[STORAGE DAYS]], 20 * DATA[[#This Row],[STORAGE DAYS]])</f>
        <v>377</v>
      </c>
      <c r="R219" s="160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 t="shared" si="3"/>
        <v>398</v>
      </c>
    </row>
    <row r="220" spans="1:20" s="26" customFormat="1" ht="16.5" customHeight="1" x14ac:dyDescent="0.3">
      <c r="A220" s="153" t="s">
        <v>1053</v>
      </c>
      <c r="B220" s="154" t="s">
        <v>1054</v>
      </c>
      <c r="C220" s="154">
        <v>70</v>
      </c>
      <c r="D220" s="155" t="s">
        <v>4</v>
      </c>
      <c r="E220" s="155" t="s">
        <v>1055</v>
      </c>
      <c r="F220" s="155" t="s">
        <v>1056</v>
      </c>
      <c r="G220" s="155" t="s">
        <v>27</v>
      </c>
      <c r="H220" s="156" t="s">
        <v>1052</v>
      </c>
      <c r="I220" s="155" t="s">
        <v>12</v>
      </c>
      <c r="J220" s="157">
        <v>45937</v>
      </c>
      <c r="K220" s="157">
        <v>46108</v>
      </c>
      <c r="L220" s="154">
        <f>IF(ISBLANK(DATA[[#This Row],[DISCHARGE DATE]]), "NO DATE", DATA[[#This Row],[DISCHARGE DATE]]-DATA[[#This Row],[ADMISSION DATE]]+1)</f>
        <v>172</v>
      </c>
      <c r="M220" s="158">
        <v>350</v>
      </c>
      <c r="N220" s="158">
        <v>3440</v>
      </c>
      <c r="O220" s="159" t="s">
        <v>1058</v>
      </c>
      <c r="P220" s="159">
        <v>264</v>
      </c>
      <c r="Q220" s="160">
        <f>IF(DATA[[#This Row],[TYPE]]="Normal", 13 * DATA[[#This Row],[STORAGE DAYS]], 20 * DATA[[#This Row],[STORAGE DAYS]])</f>
        <v>3440</v>
      </c>
      <c r="R220" s="160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 t="shared" si="3"/>
        <v>398</v>
      </c>
    </row>
    <row r="221" spans="1:20" s="26" customFormat="1" ht="16.5" customHeight="1" x14ac:dyDescent="0.3">
      <c r="A221" s="153" t="s">
        <v>1059</v>
      </c>
      <c r="B221" s="154" t="s">
        <v>1060</v>
      </c>
      <c r="C221" s="154">
        <v>30</v>
      </c>
      <c r="D221" s="155" t="s">
        <v>4</v>
      </c>
      <c r="E221" s="155" t="s">
        <v>1061</v>
      </c>
      <c r="F221" s="155" t="s">
        <v>1062</v>
      </c>
      <c r="G221" s="155" t="s">
        <v>26</v>
      </c>
      <c r="H221" s="156" t="s">
        <v>1063</v>
      </c>
      <c r="I221" s="155" t="s">
        <v>10</v>
      </c>
      <c r="J221" s="157">
        <v>45940</v>
      </c>
      <c r="K221" s="157">
        <v>46143</v>
      </c>
      <c r="L221" s="154">
        <f>IF(ISBLANK(DATA[[#This Row],[DISCHARGE DATE]]), "NO DATE", DATA[[#This Row],[DISCHARGE DATE]]-DATA[[#This Row],[ADMISSION DATE]]+1)</f>
        <v>204</v>
      </c>
      <c r="M221" s="158">
        <v>350</v>
      </c>
      <c r="N221" s="158">
        <v>2652</v>
      </c>
      <c r="O221" s="159" t="s">
        <v>1064</v>
      </c>
      <c r="P221" s="159">
        <v>290</v>
      </c>
      <c r="Q221" s="160">
        <f>IF(DATA[[#This Row],[TYPE]]="Normal", 13 * DATA[[#This Row],[STORAGE DAYS]], 20 * DATA[[#This Row],[STORAGE DAYS]])</f>
        <v>2652</v>
      </c>
      <c r="R221" s="160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 t="shared" si="3"/>
        <v>398</v>
      </c>
    </row>
    <row r="222" spans="1:20" s="26" customFormat="1" ht="16.5" customHeight="1" x14ac:dyDescent="0.3">
      <c r="A222" s="153" t="s">
        <v>1065</v>
      </c>
      <c r="B222" s="154" t="s">
        <v>1066</v>
      </c>
      <c r="C222" s="154">
        <v>17</v>
      </c>
      <c r="D222" s="155" t="s">
        <v>4</v>
      </c>
      <c r="E222" s="155" t="s">
        <v>1067</v>
      </c>
      <c r="F222" s="155" t="s">
        <v>1068</v>
      </c>
      <c r="G222" s="155" t="s">
        <v>24</v>
      </c>
      <c r="H222" s="156" t="s">
        <v>1069</v>
      </c>
      <c r="I222" s="155" t="s">
        <v>12</v>
      </c>
      <c r="J222" s="157">
        <v>45942</v>
      </c>
      <c r="K222" s="157">
        <v>46009</v>
      </c>
      <c r="L222" s="154">
        <f>IF(ISBLANK(DATA[[#This Row],[DISCHARGE DATE]]), "NO DATE", DATA[[#This Row],[DISCHARGE DATE]]-DATA[[#This Row],[ADMISSION DATE]]+1)</f>
        <v>68</v>
      </c>
      <c r="M222" s="158">
        <v>350</v>
      </c>
      <c r="N222" s="158">
        <v>1360</v>
      </c>
      <c r="O222" s="159" t="s">
        <v>1070</v>
      </c>
      <c r="P222" s="159">
        <v>122</v>
      </c>
      <c r="Q222" s="160">
        <f>IF(DATA[[#This Row],[TYPE]]="Normal", 13 * DATA[[#This Row],[STORAGE DAYS]], 20 * DATA[[#This Row],[STORAGE DAYS]])</f>
        <v>1360</v>
      </c>
      <c r="R222" s="160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 t="shared" si="3"/>
        <v>398</v>
      </c>
    </row>
    <row r="223" spans="1:20" s="26" customFormat="1" ht="16.5" customHeight="1" x14ac:dyDescent="0.3">
      <c r="A223" s="153" t="s">
        <v>1071</v>
      </c>
      <c r="B223" s="154" t="s">
        <v>72</v>
      </c>
      <c r="C223" s="154">
        <v>68</v>
      </c>
      <c r="D223" s="155" t="s">
        <v>5</v>
      </c>
      <c r="E223" s="155" t="s">
        <v>1072</v>
      </c>
      <c r="F223" s="155" t="s">
        <v>1073</v>
      </c>
      <c r="G223" s="155" t="s">
        <v>27</v>
      </c>
      <c r="H223" s="156" t="s">
        <v>1074</v>
      </c>
      <c r="I223" s="155" t="s">
        <v>12</v>
      </c>
      <c r="J223" s="157">
        <v>45945</v>
      </c>
      <c r="K223" s="157">
        <v>46108</v>
      </c>
      <c r="L223" s="154">
        <f>IF(ISBLANK(DATA[[#This Row],[DISCHARGE DATE]]), "NO DATE", DATA[[#This Row],[DISCHARGE DATE]]-DATA[[#This Row],[ADMISSION DATE]]+1)</f>
        <v>164</v>
      </c>
      <c r="M223" s="158">
        <v>350</v>
      </c>
      <c r="N223" s="158">
        <v>3280</v>
      </c>
      <c r="O223" s="159" t="s">
        <v>1075</v>
      </c>
      <c r="P223" s="159">
        <v>139</v>
      </c>
      <c r="Q223" s="160">
        <f>IF(DATA[[#This Row],[TYPE]]="Normal", 13 * DATA[[#This Row],[STORAGE DAYS]], 20 * DATA[[#This Row],[STORAGE DAYS]])</f>
        <v>3280</v>
      </c>
      <c r="R223" s="160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 t="shared" si="3"/>
        <v>398</v>
      </c>
    </row>
    <row r="224" spans="1:20" s="26" customFormat="1" ht="16.5" customHeight="1" x14ac:dyDescent="0.3">
      <c r="A224" s="153" t="s">
        <v>1076</v>
      </c>
      <c r="B224" s="154" t="s">
        <v>1077</v>
      </c>
      <c r="C224" s="154">
        <v>42</v>
      </c>
      <c r="D224" s="155" t="s">
        <v>4</v>
      </c>
      <c r="E224" s="155" t="s">
        <v>1078</v>
      </c>
      <c r="F224" s="155" t="s">
        <v>1079</v>
      </c>
      <c r="G224" s="155" t="s">
        <v>27</v>
      </c>
      <c r="H224" s="156" t="s">
        <v>1080</v>
      </c>
      <c r="I224" s="155" t="s">
        <v>10</v>
      </c>
      <c r="J224" s="157">
        <v>45944</v>
      </c>
      <c r="K224" s="157">
        <v>45989</v>
      </c>
      <c r="L224" s="154">
        <f>IF(ISBLANK(DATA[[#This Row],[DISCHARGE DATE]]), "NO DATE", DATA[[#This Row],[DISCHARGE DATE]]-DATA[[#This Row],[ADMISSION DATE]]+1)</f>
        <v>46</v>
      </c>
      <c r="M224" s="158">
        <v>350</v>
      </c>
      <c r="N224" s="158">
        <v>598</v>
      </c>
      <c r="O224" s="159" t="s">
        <v>1094</v>
      </c>
      <c r="P224" s="159" t="s">
        <v>453</v>
      </c>
      <c r="Q224" s="160">
        <f>IF(DATA[[#This Row],[TYPE]]="Normal", 13 * DATA[[#This Row],[STORAGE DAYS]], 20 * DATA[[#This Row],[STORAGE DAYS]])</f>
        <v>598</v>
      </c>
      <c r="R224" s="160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 t="shared" si="3"/>
        <v>398</v>
      </c>
    </row>
    <row r="225" spans="1:20" s="26" customFormat="1" ht="16.5" customHeight="1" x14ac:dyDescent="0.3">
      <c r="A225" s="153" t="s">
        <v>1081</v>
      </c>
      <c r="B225" s="154" t="s">
        <v>1137</v>
      </c>
      <c r="C225" s="154">
        <v>77</v>
      </c>
      <c r="D225" s="155" t="s">
        <v>5</v>
      </c>
      <c r="E225" s="155" t="s">
        <v>1092</v>
      </c>
      <c r="F225" s="155" t="s">
        <v>1093</v>
      </c>
      <c r="G225" s="155" t="s">
        <v>26</v>
      </c>
      <c r="H225" s="156">
        <v>0.77083333333333337</v>
      </c>
      <c r="I225" s="155" t="s">
        <v>10</v>
      </c>
      <c r="J225" s="157">
        <v>45945</v>
      </c>
      <c r="K225" s="157">
        <v>46073</v>
      </c>
      <c r="L225" s="154">
        <f>IF(ISBLANK(DATA[[#This Row],[DISCHARGE DATE]]), "NO DATE", DATA[[#This Row],[DISCHARGE DATE]]-DATA[[#This Row],[ADMISSION DATE]]+1)</f>
        <v>129</v>
      </c>
      <c r="M225" s="158">
        <v>350</v>
      </c>
      <c r="N225" s="158">
        <v>1677</v>
      </c>
      <c r="O225" s="159" t="s">
        <v>1095</v>
      </c>
      <c r="P225" s="159">
        <v>123</v>
      </c>
      <c r="Q225" s="160">
        <f>IF(DATA[[#This Row],[TYPE]]="Normal", 13 * DATA[[#This Row],[STORAGE DAYS]], 20 * DATA[[#This Row],[STORAGE DAYS]])</f>
        <v>1677</v>
      </c>
      <c r="R225" s="160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 t="shared" si="3"/>
        <v>398</v>
      </c>
    </row>
    <row r="226" spans="1:20" s="26" customFormat="1" ht="16.5" customHeight="1" x14ac:dyDescent="0.3">
      <c r="A226" s="153" t="s">
        <v>1086</v>
      </c>
      <c r="B226" s="154" t="s">
        <v>1082</v>
      </c>
      <c r="C226" s="154">
        <v>78</v>
      </c>
      <c r="D226" s="155" t="s">
        <v>5</v>
      </c>
      <c r="E226" s="155" t="s">
        <v>1083</v>
      </c>
      <c r="F226" s="155" t="s">
        <v>1084</v>
      </c>
      <c r="G226" s="155" t="s">
        <v>27</v>
      </c>
      <c r="H226" s="156" t="s">
        <v>1085</v>
      </c>
      <c r="I226" s="155" t="s">
        <v>12</v>
      </c>
      <c r="J226" s="157">
        <v>45947</v>
      </c>
      <c r="K226" s="157">
        <v>46143</v>
      </c>
      <c r="L226" s="154">
        <f>IF(ISBLANK(DATA[[#This Row],[DISCHARGE DATE]]), "NO DATE", DATA[[#This Row],[DISCHARGE DATE]]-DATA[[#This Row],[ADMISSION DATE]]+1)</f>
        <v>197</v>
      </c>
      <c r="M226" s="158">
        <v>350</v>
      </c>
      <c r="N226" s="158">
        <v>3940</v>
      </c>
      <c r="O226" s="159" t="s">
        <v>1096</v>
      </c>
      <c r="P226" s="159">
        <v>280</v>
      </c>
      <c r="Q226" s="160">
        <f>IF(DATA[[#This Row],[TYPE]]="Normal", 13 * DATA[[#This Row],[STORAGE DAYS]], 20 * DATA[[#This Row],[STORAGE DAYS]])</f>
        <v>3940</v>
      </c>
      <c r="R226" s="160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 t="shared" si="3"/>
        <v>398</v>
      </c>
    </row>
    <row r="227" spans="1:20" s="26" customFormat="1" ht="16.5" customHeight="1" x14ac:dyDescent="0.3">
      <c r="A227" s="153" t="s">
        <v>1091</v>
      </c>
      <c r="B227" s="154" t="s">
        <v>1087</v>
      </c>
      <c r="C227" s="154">
        <v>62</v>
      </c>
      <c r="D227" s="155" t="s">
        <v>5</v>
      </c>
      <c r="E227" s="155" t="s">
        <v>1088</v>
      </c>
      <c r="F227" s="155" t="s">
        <v>1089</v>
      </c>
      <c r="G227" s="155" t="s">
        <v>27</v>
      </c>
      <c r="H227" s="156" t="s">
        <v>1090</v>
      </c>
      <c r="I227" s="155" t="s">
        <v>10</v>
      </c>
      <c r="J227" s="157">
        <v>45948</v>
      </c>
      <c r="K227" s="157">
        <v>45989</v>
      </c>
      <c r="L227" s="154">
        <f>IF(ISBLANK(DATA[[#This Row],[DISCHARGE DATE]]), "NO DATE", DATA[[#This Row],[DISCHARGE DATE]]-DATA[[#This Row],[ADMISSION DATE]]+1)</f>
        <v>42</v>
      </c>
      <c r="M227" s="158">
        <v>350</v>
      </c>
      <c r="N227" s="158">
        <v>546</v>
      </c>
      <c r="O227" s="159" t="s">
        <v>1097</v>
      </c>
      <c r="P227" s="159" t="s">
        <v>455</v>
      </c>
      <c r="Q227" s="160">
        <f>IF(DATA[[#This Row],[TYPE]]="Normal", 13 * DATA[[#This Row],[STORAGE DAYS]], 20 * DATA[[#This Row],[STORAGE DAYS]])</f>
        <v>546</v>
      </c>
      <c r="R227" s="160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 t="shared" si="3"/>
        <v>398</v>
      </c>
    </row>
    <row r="228" spans="1:20" s="26" customFormat="1" ht="16.5" customHeight="1" x14ac:dyDescent="0.3">
      <c r="A228" s="153" t="s">
        <v>1098</v>
      </c>
      <c r="B228" s="154" t="s">
        <v>1253</v>
      </c>
      <c r="C228" s="154">
        <v>35</v>
      </c>
      <c r="D228" s="155" t="s">
        <v>5</v>
      </c>
      <c r="E228" s="155" t="s">
        <v>1099</v>
      </c>
      <c r="F228" s="155" t="s">
        <v>1100</v>
      </c>
      <c r="G228" s="155" t="s">
        <v>25</v>
      </c>
      <c r="H228" s="156" t="s">
        <v>1101</v>
      </c>
      <c r="I228" s="155" t="s">
        <v>10</v>
      </c>
      <c r="J228" s="157">
        <v>45947</v>
      </c>
      <c r="K228" s="157">
        <v>46108</v>
      </c>
      <c r="L228" s="154">
        <f>IF(ISBLANK(DATA[[#This Row],[DISCHARGE DATE]]), "NO DATE", DATA[[#This Row],[DISCHARGE DATE]]-DATA[[#This Row],[ADMISSION DATE]]+1)</f>
        <v>162</v>
      </c>
      <c r="M228" s="158">
        <v>350</v>
      </c>
      <c r="N228" s="158">
        <v>2106</v>
      </c>
      <c r="O228" s="159" t="s">
        <v>1102</v>
      </c>
      <c r="P228" s="159">
        <v>258</v>
      </c>
      <c r="Q228" s="160">
        <f>IF(DATA[[#This Row],[TYPE]]="Normal", 13 * DATA[[#This Row],[STORAGE DAYS]], 20 * DATA[[#This Row],[STORAGE DAYS]])</f>
        <v>2106</v>
      </c>
      <c r="R228" s="160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 t="shared" si="3"/>
        <v>398</v>
      </c>
    </row>
    <row r="229" spans="1:20" s="26" customFormat="1" ht="16.5" customHeight="1" x14ac:dyDescent="0.3">
      <c r="A229" s="153" t="s">
        <v>1103</v>
      </c>
      <c r="B229" s="154" t="s">
        <v>1104</v>
      </c>
      <c r="C229" s="154">
        <v>60</v>
      </c>
      <c r="D229" s="155" t="s">
        <v>4</v>
      </c>
      <c r="E229" s="155" t="s">
        <v>782</v>
      </c>
      <c r="F229" s="153" t="s">
        <v>1110</v>
      </c>
      <c r="G229" s="155" t="s">
        <v>27</v>
      </c>
      <c r="H229" s="156" t="s">
        <v>1105</v>
      </c>
      <c r="I229" s="155" t="s">
        <v>12</v>
      </c>
      <c r="J229" s="157">
        <v>45950</v>
      </c>
      <c r="K229" s="157">
        <v>46143</v>
      </c>
      <c r="L229" s="154">
        <f>IF(ISBLANK(DATA[[#This Row],[DISCHARGE DATE]]), "NO DATE", DATA[[#This Row],[DISCHARGE DATE]]-DATA[[#This Row],[ADMISSION DATE]]+1)</f>
        <v>194</v>
      </c>
      <c r="M229" s="158">
        <v>350</v>
      </c>
      <c r="N229" s="158">
        <f>3880/2</f>
        <v>1940</v>
      </c>
      <c r="O229" s="159" t="s">
        <v>1113</v>
      </c>
      <c r="P229" s="159">
        <v>286</v>
      </c>
      <c r="Q229" s="160">
        <f>IF(DATA[[#This Row],[TYPE]]="Normal", 13 * DATA[[#This Row],[STORAGE DAYS]], 20 * DATA[[#This Row],[STORAGE DAYS]])</f>
        <v>3880</v>
      </c>
      <c r="R229" s="160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 t="shared" si="3"/>
        <v>398</v>
      </c>
    </row>
    <row r="230" spans="1:20" s="26" customFormat="1" ht="16.5" customHeight="1" x14ac:dyDescent="0.3">
      <c r="A230" s="153" t="s">
        <v>1106</v>
      </c>
      <c r="B230" s="154" t="s">
        <v>1107</v>
      </c>
      <c r="C230" s="154">
        <v>77</v>
      </c>
      <c r="D230" s="155" t="s">
        <v>5</v>
      </c>
      <c r="E230" s="155" t="s">
        <v>1108</v>
      </c>
      <c r="F230" s="155" t="s">
        <v>1722</v>
      </c>
      <c r="G230" s="155" t="s">
        <v>26</v>
      </c>
      <c r="H230" s="156" t="s">
        <v>1109</v>
      </c>
      <c r="I230" s="155" t="s">
        <v>12</v>
      </c>
      <c r="J230" s="157">
        <v>45950</v>
      </c>
      <c r="K230" s="157">
        <v>46108</v>
      </c>
      <c r="L230" s="154">
        <f>IF(ISBLANK(DATA[[#This Row],[DISCHARGE DATE]]), "NO DATE", DATA[[#This Row],[DISCHARGE DATE]]-DATA[[#This Row],[ADMISSION DATE]]+1)</f>
        <v>159</v>
      </c>
      <c r="M230" s="158">
        <v>350</v>
      </c>
      <c r="N230" s="158">
        <v>3180</v>
      </c>
      <c r="O230" s="159" t="s">
        <v>1114</v>
      </c>
      <c r="P230" s="159">
        <v>150</v>
      </c>
      <c r="Q230" s="160">
        <f>IF(DATA[[#This Row],[TYPE]]="Normal", 13 * DATA[[#This Row],[STORAGE DAYS]], 20 * DATA[[#This Row],[STORAGE DAYS]])</f>
        <v>3180</v>
      </c>
      <c r="R230" s="160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 t="shared" si="3"/>
        <v>398</v>
      </c>
    </row>
    <row r="231" spans="1:20" s="26" customFormat="1" ht="16.5" customHeight="1" x14ac:dyDescent="0.3">
      <c r="A231" s="153" t="s">
        <v>1111</v>
      </c>
      <c r="B231" s="154" t="s">
        <v>1112</v>
      </c>
      <c r="C231" s="154">
        <v>123</v>
      </c>
      <c r="D231" s="155" t="s">
        <v>4</v>
      </c>
      <c r="E231" s="155" t="s">
        <v>1116</v>
      </c>
      <c r="F231" s="153" t="s">
        <v>1117</v>
      </c>
      <c r="G231" s="155" t="s">
        <v>27</v>
      </c>
      <c r="H231" s="156">
        <v>0.6875</v>
      </c>
      <c r="I231" s="155" t="s">
        <v>12</v>
      </c>
      <c r="J231" s="157">
        <v>45948</v>
      </c>
      <c r="K231" s="157">
        <v>45959</v>
      </c>
      <c r="L231" s="154">
        <f>IF(ISBLANK(DATA[[#This Row],[DISCHARGE DATE]]), "NO DATE", DATA[[#This Row],[DISCHARGE DATE]]-DATA[[#This Row],[ADMISSION DATE]]+1)</f>
        <v>12</v>
      </c>
      <c r="M231" s="158">
        <v>350</v>
      </c>
      <c r="N231" s="158">
        <v>240</v>
      </c>
      <c r="O231" s="159" t="s">
        <v>1115</v>
      </c>
      <c r="P231" s="159" t="s">
        <v>1127</v>
      </c>
      <c r="Q231" s="160">
        <f>IF(DATA[[#This Row],[TYPE]]="Normal", 13 * DATA[[#This Row],[STORAGE DAYS]], 20 * DATA[[#This Row],[STORAGE DAYS]])</f>
        <v>240</v>
      </c>
      <c r="R231" s="160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 t="shared" si="3"/>
        <v>398</v>
      </c>
    </row>
    <row r="232" spans="1:20" s="26" customFormat="1" ht="16.5" customHeight="1" x14ac:dyDescent="0.3">
      <c r="A232" s="153" t="s">
        <v>1118</v>
      </c>
      <c r="B232" s="154" t="s">
        <v>744</v>
      </c>
      <c r="C232" s="154">
        <v>48</v>
      </c>
      <c r="D232" s="155" t="s">
        <v>5</v>
      </c>
      <c r="E232" s="155" t="s">
        <v>1055</v>
      </c>
      <c r="F232" s="153" t="s">
        <v>1119</v>
      </c>
      <c r="G232" s="155" t="s">
        <v>27</v>
      </c>
      <c r="H232" s="156" t="s">
        <v>1120</v>
      </c>
      <c r="I232" s="155" t="s">
        <v>10</v>
      </c>
      <c r="J232" s="157">
        <v>45951</v>
      </c>
      <c r="K232" s="157">
        <v>45954</v>
      </c>
      <c r="L232" s="154">
        <f>IF(ISBLANK(DATA[[#This Row],[DISCHARGE DATE]]), "NO DATE", DATA[[#This Row],[DISCHARGE DATE]]-DATA[[#This Row],[ADMISSION DATE]]+1)</f>
        <v>4</v>
      </c>
      <c r="M232" s="158">
        <v>350</v>
      </c>
      <c r="N232" s="158">
        <v>52</v>
      </c>
      <c r="O232" s="159" t="s">
        <v>1121</v>
      </c>
      <c r="P232" s="159" t="s">
        <v>1057</v>
      </c>
      <c r="Q232" s="160">
        <f>IF(DATA[[#This Row],[TYPE]]="Normal", 13 * DATA[[#This Row],[STORAGE DAYS]], 20 * DATA[[#This Row],[STORAGE DAYS]])</f>
        <v>52</v>
      </c>
      <c r="R232" s="160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 t="shared" si="3"/>
        <v>398</v>
      </c>
    </row>
    <row r="233" spans="1:20" s="26" customFormat="1" ht="16.5" customHeight="1" x14ac:dyDescent="0.3">
      <c r="A233" s="153" t="s">
        <v>1122</v>
      </c>
      <c r="B233" s="154" t="s">
        <v>1123</v>
      </c>
      <c r="C233" s="154">
        <v>46</v>
      </c>
      <c r="D233" s="155" t="s">
        <v>5</v>
      </c>
      <c r="E233" s="155" t="s">
        <v>1124</v>
      </c>
      <c r="F233" s="153" t="s">
        <v>1125</v>
      </c>
      <c r="G233" s="155" t="s">
        <v>26</v>
      </c>
      <c r="H233" s="156" t="s">
        <v>1126</v>
      </c>
      <c r="I233" s="155" t="s">
        <v>12</v>
      </c>
      <c r="J233" s="157">
        <v>45952</v>
      </c>
      <c r="K233" s="157">
        <v>45953</v>
      </c>
      <c r="L233" s="154">
        <f>IF(ISBLANK(DATA[[#This Row],[DISCHARGE DATE]]), "NO DATE", DATA[[#This Row],[DISCHARGE DATE]]-DATA[[#This Row],[ADMISSION DATE]]+1)</f>
        <v>2</v>
      </c>
      <c r="M233" s="158">
        <v>350</v>
      </c>
      <c r="N233" s="158">
        <v>20</v>
      </c>
      <c r="O233" s="159" t="s">
        <v>1127</v>
      </c>
      <c r="P233" s="159" t="s">
        <v>1058</v>
      </c>
      <c r="Q233" s="160">
        <f>IF(DATA[[#This Row],[TYPE]]="Normal", 13 * DATA[[#This Row],[STORAGE DAYS]], 20 * DATA[[#This Row],[STORAGE DAYS]])</f>
        <v>40</v>
      </c>
      <c r="R233" s="160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 t="shared" si="3"/>
        <v>398</v>
      </c>
    </row>
    <row r="234" spans="1:20" s="26" customFormat="1" ht="16.5" customHeight="1" x14ac:dyDescent="0.3">
      <c r="A234" s="153" t="s">
        <v>1128</v>
      </c>
      <c r="B234" s="154" t="s">
        <v>1129</v>
      </c>
      <c r="C234" s="154">
        <v>39</v>
      </c>
      <c r="D234" s="155" t="s">
        <v>5</v>
      </c>
      <c r="E234" s="155" t="s">
        <v>1130</v>
      </c>
      <c r="F234" s="153" t="s">
        <v>1131</v>
      </c>
      <c r="G234" s="155" t="s">
        <v>27</v>
      </c>
      <c r="H234" s="156" t="s">
        <v>1101</v>
      </c>
      <c r="I234" s="155" t="s">
        <v>10</v>
      </c>
      <c r="J234" s="157">
        <v>45953</v>
      </c>
      <c r="K234" s="157">
        <v>45989</v>
      </c>
      <c r="L234" s="154">
        <f>IF(ISBLANK(DATA[[#This Row],[DISCHARGE DATE]]), "NO DATE", DATA[[#This Row],[DISCHARGE DATE]]-DATA[[#This Row],[ADMISSION DATE]]+1)</f>
        <v>37</v>
      </c>
      <c r="M234" s="158">
        <v>350</v>
      </c>
      <c r="N234" s="158">
        <v>481</v>
      </c>
      <c r="O234" s="159" t="s">
        <v>1132</v>
      </c>
      <c r="P234" s="159" t="s">
        <v>495</v>
      </c>
      <c r="Q234" s="160">
        <f>IF(DATA[[#This Row],[TYPE]]="Normal", 13 * DATA[[#This Row],[STORAGE DAYS]], 20 * DATA[[#This Row],[STORAGE DAYS]])</f>
        <v>481</v>
      </c>
      <c r="R234" s="160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 t="shared" si="3"/>
        <v>398</v>
      </c>
    </row>
    <row r="235" spans="1:20" s="26" customFormat="1" ht="16.5" customHeight="1" x14ac:dyDescent="0.3">
      <c r="A235" s="153" t="s">
        <v>1134</v>
      </c>
      <c r="B235" s="154" t="s">
        <v>1135</v>
      </c>
      <c r="C235" s="154">
        <v>67</v>
      </c>
      <c r="D235" s="155" t="s">
        <v>4</v>
      </c>
      <c r="E235" s="155" t="s">
        <v>1037</v>
      </c>
      <c r="F235" s="153" t="s">
        <v>1038</v>
      </c>
      <c r="G235" s="155" t="s">
        <v>25</v>
      </c>
      <c r="H235" s="156" t="s">
        <v>990</v>
      </c>
      <c r="I235" s="155" t="s">
        <v>10</v>
      </c>
      <c r="J235" s="157">
        <v>45957</v>
      </c>
      <c r="K235" s="157">
        <v>46108</v>
      </c>
      <c r="L235" s="154">
        <f>IF(ISBLANK(DATA[[#This Row],[DISCHARGE DATE]]), "NO DATE", DATA[[#This Row],[DISCHARGE DATE]]-DATA[[#This Row],[ADMISSION DATE]]+1)</f>
        <v>152</v>
      </c>
      <c r="M235" s="158">
        <v>350</v>
      </c>
      <c r="N235" s="158">
        <v>1976</v>
      </c>
      <c r="O235" s="159" t="s">
        <v>1136</v>
      </c>
      <c r="P235" s="159">
        <v>262</v>
      </c>
      <c r="Q235" s="160">
        <f>IF(DATA[[#This Row],[TYPE]]="Normal", 13 * DATA[[#This Row],[STORAGE DAYS]], 20 * DATA[[#This Row],[STORAGE DAYS]])</f>
        <v>1976</v>
      </c>
      <c r="R235" s="160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 t="shared" si="3"/>
        <v>398</v>
      </c>
    </row>
    <row r="236" spans="1:20" s="26" customFormat="1" ht="16.5" customHeight="1" x14ac:dyDescent="0.3">
      <c r="A236" s="153" t="s">
        <v>1138</v>
      </c>
      <c r="B236" s="154" t="s">
        <v>1139</v>
      </c>
      <c r="C236" s="154">
        <v>90</v>
      </c>
      <c r="D236" s="155" t="s">
        <v>4</v>
      </c>
      <c r="E236" s="155" t="s">
        <v>1140</v>
      </c>
      <c r="F236" s="153" t="s">
        <v>1141</v>
      </c>
      <c r="G236" s="155" t="s">
        <v>1142</v>
      </c>
      <c r="H236" s="156" t="s">
        <v>971</v>
      </c>
      <c r="I236" s="155" t="s">
        <v>12</v>
      </c>
      <c r="J236" s="157">
        <v>45959</v>
      </c>
      <c r="K236" s="157">
        <v>46157</v>
      </c>
      <c r="L236" s="154">
        <f>IF(ISBLANK(DATA[[#This Row],[DISCHARGE DATE]]), "NO DATE", DATA[[#This Row],[DISCHARGE DATE]]-DATA[[#This Row],[ADMISSION DATE]]+1)</f>
        <v>199</v>
      </c>
      <c r="M236" s="158">
        <v>350</v>
      </c>
      <c r="N236" s="158">
        <v>3980</v>
      </c>
      <c r="O236" s="159" t="s">
        <v>1143</v>
      </c>
      <c r="P236" s="159">
        <v>351</v>
      </c>
      <c r="Q236" s="160">
        <f>IF(DATA[[#This Row],[TYPE]]="Normal", 13 * DATA[[#This Row],[STORAGE DAYS]], 20 * DATA[[#This Row],[STORAGE DAYS]])</f>
        <v>3980</v>
      </c>
      <c r="R236" s="160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 t="shared" si="3"/>
        <v>398</v>
      </c>
    </row>
    <row r="237" spans="1:20" s="26" customFormat="1" ht="16.5" customHeight="1" x14ac:dyDescent="0.3">
      <c r="A237" s="153" t="s">
        <v>1144</v>
      </c>
      <c r="B237" s="154" t="s">
        <v>1145</v>
      </c>
      <c r="C237" s="154">
        <v>64</v>
      </c>
      <c r="D237" s="155" t="s">
        <v>4</v>
      </c>
      <c r="E237" s="155" t="s">
        <v>1146</v>
      </c>
      <c r="F237" s="153" t="s">
        <v>1147</v>
      </c>
      <c r="G237" s="155" t="s">
        <v>27</v>
      </c>
      <c r="H237" s="156" t="s">
        <v>1148</v>
      </c>
      <c r="I237" s="155" t="s">
        <v>10</v>
      </c>
      <c r="J237" s="157">
        <v>45960</v>
      </c>
      <c r="K237" s="157">
        <v>46171</v>
      </c>
      <c r="L237" s="154">
        <f>IF(ISBLANK(DATA[[#This Row],[DISCHARGE DATE]]), "NO DATE", DATA[[#This Row],[DISCHARGE DATE]]-DATA[[#This Row],[ADMISSION DATE]]+1)</f>
        <v>212</v>
      </c>
      <c r="M237" s="158">
        <v>350</v>
      </c>
      <c r="N237" s="158">
        <v>2756</v>
      </c>
      <c r="O237" s="159" t="s">
        <v>1149</v>
      </c>
      <c r="P237" s="159">
        <v>299</v>
      </c>
      <c r="Q237" s="160">
        <f>IF(DATA[[#This Row],[TYPE]]="Normal", 13 * DATA[[#This Row],[STORAGE DAYS]], 20 * DATA[[#This Row],[STORAGE DAYS]])</f>
        <v>2756</v>
      </c>
      <c r="R237" s="160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 t="shared" si="3"/>
        <v>398</v>
      </c>
    </row>
    <row r="238" spans="1:20" s="26" customFormat="1" ht="16.5" customHeight="1" x14ac:dyDescent="0.3">
      <c r="A238" s="153" t="s">
        <v>1150</v>
      </c>
      <c r="B238" s="154" t="s">
        <v>1275</v>
      </c>
      <c r="C238" s="154">
        <v>52</v>
      </c>
      <c r="D238" s="155" t="s">
        <v>4</v>
      </c>
      <c r="E238" s="155" t="s">
        <v>1276</v>
      </c>
      <c r="F238" s="153" t="s">
        <v>1151</v>
      </c>
      <c r="G238" s="155" t="s">
        <v>24</v>
      </c>
      <c r="H238" s="156" t="s">
        <v>1090</v>
      </c>
      <c r="I238" s="155" t="s">
        <v>10</v>
      </c>
      <c r="J238" s="157">
        <v>45960</v>
      </c>
      <c r="K238" s="157">
        <v>45989</v>
      </c>
      <c r="L238" s="154">
        <f>IF(ISBLANK(DATA[[#This Row],[DISCHARGE DATE]]), "NO DATE", DATA[[#This Row],[DISCHARGE DATE]]-DATA[[#This Row],[ADMISSION DATE]]+1)</f>
        <v>30</v>
      </c>
      <c r="M238" s="158">
        <v>350</v>
      </c>
      <c r="N238" s="158">
        <v>390</v>
      </c>
      <c r="O238" s="159" t="s">
        <v>1152</v>
      </c>
      <c r="P238" s="159" t="s">
        <v>481</v>
      </c>
      <c r="Q238" s="160">
        <f>IF(DATA[[#This Row],[TYPE]]="Normal", 13 * DATA[[#This Row],[STORAGE DAYS]], 20 * DATA[[#This Row],[STORAGE DAYS]])</f>
        <v>390</v>
      </c>
      <c r="R238" s="160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 t="shared" si="3"/>
        <v>398</v>
      </c>
    </row>
    <row r="239" spans="1:20" s="26" customFormat="1" ht="16.5" customHeight="1" x14ac:dyDescent="0.3">
      <c r="A239" s="153" t="s">
        <v>1153</v>
      </c>
      <c r="B239" s="154" t="s">
        <v>1154</v>
      </c>
      <c r="C239" s="154">
        <v>78</v>
      </c>
      <c r="D239" s="155" t="s">
        <v>5</v>
      </c>
      <c r="E239" s="155" t="s">
        <v>1155</v>
      </c>
      <c r="F239" s="153" t="s">
        <v>1156</v>
      </c>
      <c r="G239" s="155" t="s">
        <v>26</v>
      </c>
      <c r="H239" s="156" t="s">
        <v>1157</v>
      </c>
      <c r="I239" s="155" t="s">
        <v>10</v>
      </c>
      <c r="J239" s="157">
        <v>45962</v>
      </c>
      <c r="K239" s="157">
        <v>46171</v>
      </c>
      <c r="L239" s="154">
        <f>IF(ISBLANK(DATA[[#This Row],[DISCHARGE DATE]]), "NO DATE", DATA[[#This Row],[DISCHARGE DATE]]-DATA[[#This Row],[ADMISSION DATE]]+1)</f>
        <v>210</v>
      </c>
      <c r="M239" s="158">
        <v>350</v>
      </c>
      <c r="N239" s="158">
        <v>2730</v>
      </c>
      <c r="O239" s="159" t="s">
        <v>1158</v>
      </c>
      <c r="P239" s="159">
        <v>298</v>
      </c>
      <c r="Q239" s="160">
        <f>IF(DATA[[#This Row],[TYPE]]="Normal", 13 * DATA[[#This Row],[STORAGE DAYS]], 20 * DATA[[#This Row],[STORAGE DAYS]])</f>
        <v>2730</v>
      </c>
      <c r="R239" s="160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 t="shared" si="3"/>
        <v>398</v>
      </c>
    </row>
    <row r="240" spans="1:20" s="26" customFormat="1" ht="16.5" customHeight="1" x14ac:dyDescent="0.3">
      <c r="A240" s="153" t="s">
        <v>1160</v>
      </c>
      <c r="B240" s="154" t="s">
        <v>1161</v>
      </c>
      <c r="C240" s="154">
        <v>80</v>
      </c>
      <c r="D240" s="155" t="s">
        <v>4</v>
      </c>
      <c r="E240" s="155" t="s">
        <v>153</v>
      </c>
      <c r="F240" s="153" t="s">
        <v>1162</v>
      </c>
      <c r="G240" s="155" t="s">
        <v>27</v>
      </c>
      <c r="H240" s="156" t="s">
        <v>1034</v>
      </c>
      <c r="I240" s="155" t="s">
        <v>10</v>
      </c>
      <c r="J240" s="157">
        <v>45964</v>
      </c>
      <c r="K240" s="157">
        <v>46108</v>
      </c>
      <c r="L240" s="154">
        <f>IF(ISBLANK(DATA[[#This Row],[DISCHARGE DATE]]), "NO DATE", DATA[[#This Row],[DISCHARGE DATE]]-DATA[[#This Row],[ADMISSION DATE]]+1)</f>
        <v>145</v>
      </c>
      <c r="M240" s="158">
        <v>350</v>
      </c>
      <c r="N240" s="158">
        <v>1885</v>
      </c>
      <c r="O240" s="159" t="s">
        <v>1159</v>
      </c>
      <c r="P240" s="159">
        <v>253</v>
      </c>
      <c r="Q240" s="160">
        <f>IF(DATA[[#This Row],[TYPE]]="Normal", 13 * DATA[[#This Row],[STORAGE DAYS]], 20 * DATA[[#This Row],[STORAGE DAYS]])</f>
        <v>1885</v>
      </c>
      <c r="R240" s="160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 t="shared" si="3"/>
        <v>398</v>
      </c>
    </row>
    <row r="241" spans="1:20" s="26" customFormat="1" ht="16.5" customHeight="1" x14ac:dyDescent="0.3">
      <c r="A241" s="153" t="s">
        <v>1163</v>
      </c>
      <c r="B241" s="154" t="s">
        <v>1164</v>
      </c>
      <c r="C241" s="154">
        <v>90</v>
      </c>
      <c r="D241" s="155" t="s">
        <v>5</v>
      </c>
      <c r="E241" s="155" t="s">
        <v>1165</v>
      </c>
      <c r="F241" s="153" t="s">
        <v>1166</v>
      </c>
      <c r="G241" s="155" t="s">
        <v>27</v>
      </c>
      <c r="H241" s="156" t="s">
        <v>1167</v>
      </c>
      <c r="I241" s="155" t="s">
        <v>12</v>
      </c>
      <c r="J241" s="157">
        <v>45964</v>
      </c>
      <c r="K241" s="157">
        <v>46101</v>
      </c>
      <c r="L241" s="154">
        <f>IF(ISBLANK(DATA[[#This Row],[DISCHARGE DATE]]), "NO DATE", DATA[[#This Row],[DISCHARGE DATE]]-DATA[[#This Row],[ADMISSION DATE]]+1)</f>
        <v>138</v>
      </c>
      <c r="M241" s="158">
        <v>350</v>
      </c>
      <c r="N241" s="158">
        <v>2760</v>
      </c>
      <c r="O241" s="159" t="s">
        <v>1168</v>
      </c>
      <c r="P241" s="159">
        <v>252</v>
      </c>
      <c r="Q241" s="160">
        <f>IF(DATA[[#This Row],[TYPE]]="Normal", 13 * DATA[[#This Row],[STORAGE DAYS]], 20 * DATA[[#This Row],[STORAGE DAYS]])</f>
        <v>2760</v>
      </c>
      <c r="R241" s="160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 t="shared" si="3"/>
        <v>398</v>
      </c>
    </row>
    <row r="242" spans="1:20" s="26" customFormat="1" ht="16.5" customHeight="1" x14ac:dyDescent="0.3">
      <c r="A242" s="153" t="s">
        <v>1169</v>
      </c>
      <c r="B242" s="154" t="s">
        <v>1170</v>
      </c>
      <c r="C242" s="154">
        <v>51</v>
      </c>
      <c r="D242" s="155" t="s">
        <v>5</v>
      </c>
      <c r="E242" s="155" t="s">
        <v>1171</v>
      </c>
      <c r="F242" s="153" t="s">
        <v>1172</v>
      </c>
      <c r="G242" s="155" t="s">
        <v>24</v>
      </c>
      <c r="H242" s="156" t="s">
        <v>1034</v>
      </c>
      <c r="I242" s="155" t="s">
        <v>10</v>
      </c>
      <c r="J242" s="157">
        <v>45963</v>
      </c>
      <c r="K242" s="157">
        <v>45990</v>
      </c>
      <c r="L242" s="154">
        <f>IF(ISBLANK(DATA[[#This Row],[DISCHARGE DATE]]), "NO DATE", DATA[[#This Row],[DISCHARGE DATE]]-DATA[[#This Row],[ADMISSION DATE]]+1)</f>
        <v>28</v>
      </c>
      <c r="M242" s="158">
        <v>350</v>
      </c>
      <c r="N242" s="158">
        <v>364</v>
      </c>
      <c r="O242" s="159" t="s">
        <v>1182</v>
      </c>
      <c r="P242" s="159" t="s">
        <v>485</v>
      </c>
      <c r="Q242" s="160">
        <f>IF(DATA[[#This Row],[TYPE]]="Normal", 13 * DATA[[#This Row],[STORAGE DAYS]], 20 * DATA[[#This Row],[STORAGE DAYS]])</f>
        <v>364</v>
      </c>
      <c r="R242" s="160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 t="shared" si="3"/>
        <v>398</v>
      </c>
    </row>
    <row r="243" spans="1:20" s="26" customFormat="1" ht="16.5" customHeight="1" x14ac:dyDescent="0.3">
      <c r="A243" s="153" t="s">
        <v>1173</v>
      </c>
      <c r="B243" s="154" t="s">
        <v>1174</v>
      </c>
      <c r="C243" s="154">
        <v>29</v>
      </c>
      <c r="D243" s="155" t="s">
        <v>5</v>
      </c>
      <c r="E243" s="155" t="s">
        <v>1175</v>
      </c>
      <c r="F243" s="153" t="s">
        <v>1176</v>
      </c>
      <c r="G243" s="155" t="s">
        <v>26</v>
      </c>
      <c r="H243" s="156" t="s">
        <v>1177</v>
      </c>
      <c r="I243" s="155" t="s">
        <v>10</v>
      </c>
      <c r="J243" s="157">
        <v>45964</v>
      </c>
      <c r="K243" s="157">
        <v>45995</v>
      </c>
      <c r="L243" s="154">
        <f>IF(ISBLANK(DATA[[#This Row],[DISCHARGE DATE]]), "NO DATE", DATA[[#This Row],[DISCHARGE DATE]]-DATA[[#This Row],[ADMISSION DATE]]+1)</f>
        <v>32</v>
      </c>
      <c r="M243" s="158">
        <v>350</v>
      </c>
      <c r="N243" s="158">
        <v>416</v>
      </c>
      <c r="O243" s="159" t="s">
        <v>1183</v>
      </c>
      <c r="P243" s="159">
        <v>119</v>
      </c>
      <c r="Q243" s="160">
        <f>IF(DATA[[#This Row],[TYPE]]="Normal", 13 * DATA[[#This Row],[STORAGE DAYS]], 20 * DATA[[#This Row],[STORAGE DAYS]])</f>
        <v>416</v>
      </c>
      <c r="R243" s="160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 t="shared" si="3"/>
        <v>398</v>
      </c>
    </row>
    <row r="244" spans="1:20" s="26" customFormat="1" ht="16.5" customHeight="1" x14ac:dyDescent="0.3">
      <c r="A244" s="153" t="s">
        <v>1178</v>
      </c>
      <c r="B244" s="154" t="s">
        <v>1179</v>
      </c>
      <c r="C244" s="154">
        <v>68</v>
      </c>
      <c r="D244" s="155" t="s">
        <v>4</v>
      </c>
      <c r="E244" s="155" t="s">
        <v>804</v>
      </c>
      <c r="F244" s="153" t="s">
        <v>1180</v>
      </c>
      <c r="G244" s="155" t="s">
        <v>18</v>
      </c>
      <c r="H244" s="156" t="s">
        <v>1181</v>
      </c>
      <c r="I244" s="155" t="s">
        <v>10</v>
      </c>
      <c r="J244" s="157">
        <v>45964</v>
      </c>
      <c r="K244" s="157">
        <v>46080</v>
      </c>
      <c r="L244" s="154">
        <f>IF(ISBLANK(DATA[[#This Row],[DISCHARGE DATE]]), "NO DATE", DATA[[#This Row],[DISCHARGE DATE]]-DATA[[#This Row],[ADMISSION DATE]]+1)</f>
        <v>117</v>
      </c>
      <c r="M244" s="158">
        <v>350</v>
      </c>
      <c r="N244" s="158">
        <v>1521</v>
      </c>
      <c r="O244" s="159" t="s">
        <v>1184</v>
      </c>
      <c r="P244" s="159">
        <v>143</v>
      </c>
      <c r="Q244" s="160">
        <f>IF(DATA[[#This Row],[TYPE]]="Normal", 13 * DATA[[#This Row],[STORAGE DAYS]], 20 * DATA[[#This Row],[STORAGE DAYS]])</f>
        <v>1521</v>
      </c>
      <c r="R244" s="160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 t="shared" si="3"/>
        <v>398</v>
      </c>
    </row>
    <row r="245" spans="1:20" s="26" customFormat="1" ht="16.5" customHeight="1" x14ac:dyDescent="0.3">
      <c r="A245" s="153" t="s">
        <v>1185</v>
      </c>
      <c r="B245" s="154" t="s">
        <v>1186</v>
      </c>
      <c r="C245" s="154">
        <v>62</v>
      </c>
      <c r="D245" s="155" t="s">
        <v>5</v>
      </c>
      <c r="E245" s="155" t="s">
        <v>1187</v>
      </c>
      <c r="F245" s="153" t="s">
        <v>1188</v>
      </c>
      <c r="G245" s="155" t="s">
        <v>17</v>
      </c>
      <c r="H245" s="156" t="s">
        <v>1189</v>
      </c>
      <c r="I245" s="155" t="s">
        <v>12</v>
      </c>
      <c r="J245" s="157">
        <v>45968</v>
      </c>
      <c r="K245" s="157">
        <v>46066</v>
      </c>
      <c r="L245" s="154">
        <f>IF(ISBLANK(DATA[[#This Row],[DISCHARGE DATE]]), "NO DATE", DATA[[#This Row],[DISCHARGE DATE]]-DATA[[#This Row],[ADMISSION DATE]]+1)</f>
        <v>99</v>
      </c>
      <c r="M245" s="158">
        <v>350</v>
      </c>
      <c r="N245" s="158">
        <v>1980</v>
      </c>
      <c r="O245" s="159" t="s">
        <v>1191</v>
      </c>
      <c r="P245" s="159">
        <v>135</v>
      </c>
      <c r="Q245" s="160">
        <f>IF(DATA[[#This Row],[TYPE]]="Normal", 13 * DATA[[#This Row],[STORAGE DAYS]], 20 * DATA[[#This Row],[STORAGE DAYS]])</f>
        <v>1980</v>
      </c>
      <c r="R245" s="160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 t="shared" si="3"/>
        <v>398</v>
      </c>
    </row>
    <row r="246" spans="1:20" s="26" customFormat="1" ht="16.5" customHeight="1" x14ac:dyDescent="0.3">
      <c r="A246" s="153" t="s">
        <v>1192</v>
      </c>
      <c r="B246" s="154" t="s">
        <v>1193</v>
      </c>
      <c r="C246" s="154">
        <v>63</v>
      </c>
      <c r="D246" s="155" t="s">
        <v>4</v>
      </c>
      <c r="E246" s="155" t="s">
        <v>1194</v>
      </c>
      <c r="F246" s="153" t="s">
        <v>1195</v>
      </c>
      <c r="G246" s="155" t="s">
        <v>25</v>
      </c>
      <c r="H246" s="156" t="s">
        <v>982</v>
      </c>
      <c r="I246" s="155" t="s">
        <v>10</v>
      </c>
      <c r="J246" s="157">
        <v>45971</v>
      </c>
      <c r="K246" s="157">
        <v>46108</v>
      </c>
      <c r="L246" s="154">
        <f>IF(ISBLANK(DATA[[#This Row],[DISCHARGE DATE]]), "NO DATE", DATA[[#This Row],[DISCHARGE DATE]]-DATA[[#This Row],[ADMISSION DATE]]+1)</f>
        <v>138</v>
      </c>
      <c r="M246" s="158">
        <v>350</v>
      </c>
      <c r="N246" s="158">
        <v>1794</v>
      </c>
      <c r="O246" s="159" t="s">
        <v>1204</v>
      </c>
      <c r="P246" s="159">
        <v>256</v>
      </c>
      <c r="Q246" s="160">
        <f>IF(DATA[[#This Row],[TYPE]]="Normal", 13 * DATA[[#This Row],[STORAGE DAYS]], 20 * DATA[[#This Row],[STORAGE DAYS]])</f>
        <v>1794</v>
      </c>
      <c r="R246" s="160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 t="shared" si="3"/>
        <v>398</v>
      </c>
    </row>
    <row r="247" spans="1:20" s="26" customFormat="1" ht="16.5" customHeight="1" x14ac:dyDescent="0.3">
      <c r="A247" s="153" t="s">
        <v>1196</v>
      </c>
      <c r="B247" s="154" t="s">
        <v>1201</v>
      </c>
      <c r="C247" s="154">
        <v>54</v>
      </c>
      <c r="D247" s="155" t="s">
        <v>4</v>
      </c>
      <c r="E247" s="155" t="s">
        <v>1202</v>
      </c>
      <c r="F247" s="153" t="s">
        <v>1723</v>
      </c>
      <c r="G247" s="155" t="s">
        <v>1203</v>
      </c>
      <c r="H247" s="156">
        <v>0.67361111111111116</v>
      </c>
      <c r="I247" s="155" t="s">
        <v>10</v>
      </c>
      <c r="J247" s="157">
        <v>45971</v>
      </c>
      <c r="K247" s="157">
        <v>45977</v>
      </c>
      <c r="L247" s="154">
        <f>IF(ISBLANK(DATA[[#This Row],[DISCHARGE DATE]]), "NO DATE", DATA[[#This Row],[DISCHARGE DATE]]-DATA[[#This Row],[ADMISSION DATE]]+1)</f>
        <v>7</v>
      </c>
      <c r="M247" s="158">
        <v>350</v>
      </c>
      <c r="N247" s="158">
        <v>91</v>
      </c>
      <c r="O247" s="159" t="s">
        <v>1308</v>
      </c>
      <c r="P247" s="159" t="s">
        <v>1168</v>
      </c>
      <c r="Q247" s="160">
        <f>IF(DATA[[#This Row],[TYPE]]="Normal", 13 * DATA[[#This Row],[STORAGE DAYS]], 20 * DATA[[#This Row],[STORAGE DAYS]])</f>
        <v>91</v>
      </c>
      <c r="R247" s="160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 t="shared" si="3"/>
        <v>398</v>
      </c>
    </row>
    <row r="248" spans="1:20" s="26" customFormat="1" ht="16.5" customHeight="1" x14ac:dyDescent="0.3">
      <c r="A248" s="153" t="s">
        <v>1197</v>
      </c>
      <c r="B248" s="154" t="s">
        <v>1198</v>
      </c>
      <c r="C248" s="154">
        <v>62</v>
      </c>
      <c r="D248" s="155" t="s">
        <v>5</v>
      </c>
      <c r="E248" s="155" t="s">
        <v>1199</v>
      </c>
      <c r="F248" s="153" t="s">
        <v>1200</v>
      </c>
      <c r="G248" s="155" t="s">
        <v>27</v>
      </c>
      <c r="H248" s="156" t="s">
        <v>1080</v>
      </c>
      <c r="I248" s="155" t="s">
        <v>10</v>
      </c>
      <c r="J248" s="157">
        <v>45972</v>
      </c>
      <c r="K248" s="157">
        <v>46143</v>
      </c>
      <c r="L248" s="154">
        <f>IF(ISBLANK(DATA[[#This Row],[DISCHARGE DATE]]), "NO DATE", DATA[[#This Row],[DISCHARGE DATE]]-DATA[[#This Row],[ADMISSION DATE]]+1)</f>
        <v>172</v>
      </c>
      <c r="M248" s="158">
        <v>350</v>
      </c>
      <c r="N248" s="158">
        <v>2236</v>
      </c>
      <c r="O248" s="159" t="s">
        <v>1309</v>
      </c>
      <c r="P248" s="159">
        <v>291</v>
      </c>
      <c r="Q248" s="160">
        <f>IF(DATA[[#This Row],[TYPE]]="Normal", 13 * DATA[[#This Row],[STORAGE DAYS]], 20 * DATA[[#This Row],[STORAGE DAYS]])</f>
        <v>2236</v>
      </c>
      <c r="R248" s="160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 t="shared" si="3"/>
        <v>398</v>
      </c>
    </row>
    <row r="249" spans="1:20" s="26" customFormat="1" ht="16.5" customHeight="1" x14ac:dyDescent="0.3">
      <c r="A249" s="153" t="s">
        <v>1206</v>
      </c>
      <c r="B249" s="154" t="s">
        <v>1207</v>
      </c>
      <c r="C249" s="154">
        <v>52</v>
      </c>
      <c r="D249" s="155" t="s">
        <v>4</v>
      </c>
      <c r="E249" s="155" t="s">
        <v>1187</v>
      </c>
      <c r="F249" s="153" t="s">
        <v>1188</v>
      </c>
      <c r="G249" s="155" t="s">
        <v>17</v>
      </c>
      <c r="H249" s="156" t="s">
        <v>1208</v>
      </c>
      <c r="I249" s="155" t="s">
        <v>12</v>
      </c>
      <c r="J249" s="157">
        <v>45972</v>
      </c>
      <c r="K249" s="157">
        <v>46066</v>
      </c>
      <c r="L249" s="154">
        <f>IF(ISBLANK(DATA[[#This Row],[DISCHARGE DATE]]), "NO DATE", DATA[[#This Row],[DISCHARGE DATE]]-DATA[[#This Row],[ADMISSION DATE]]+1)</f>
        <v>95</v>
      </c>
      <c r="M249" s="158">
        <v>350</v>
      </c>
      <c r="N249" s="158">
        <v>1900</v>
      </c>
      <c r="O249" s="159" t="s">
        <v>1310</v>
      </c>
      <c r="P249" s="159">
        <v>136</v>
      </c>
      <c r="Q249" s="160">
        <f>IF(DATA[[#This Row],[TYPE]]="Normal", 13 * DATA[[#This Row],[STORAGE DAYS]], 20 * DATA[[#This Row],[STORAGE DAYS]])</f>
        <v>1900</v>
      </c>
      <c r="R249" s="160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 t="shared" si="3"/>
        <v>398</v>
      </c>
    </row>
    <row r="250" spans="1:20" s="26" customFormat="1" ht="16.5" customHeight="1" x14ac:dyDescent="0.3">
      <c r="A250" s="153" t="s">
        <v>1209</v>
      </c>
      <c r="B250" s="154" t="s">
        <v>1210</v>
      </c>
      <c r="C250" s="154">
        <v>77</v>
      </c>
      <c r="D250" s="155" t="s">
        <v>5</v>
      </c>
      <c r="E250" s="155" t="s">
        <v>1130</v>
      </c>
      <c r="F250" s="153" t="s">
        <v>1131</v>
      </c>
      <c r="G250" s="155" t="s">
        <v>27</v>
      </c>
      <c r="H250" s="156" t="s">
        <v>1211</v>
      </c>
      <c r="I250" s="155" t="s">
        <v>10</v>
      </c>
      <c r="J250" s="157">
        <v>45973</v>
      </c>
      <c r="K250" s="157">
        <v>46143</v>
      </c>
      <c r="L250" s="154">
        <f>IF(ISBLANK(DATA[[#This Row],[DISCHARGE DATE]]), "NO DATE", DATA[[#This Row],[DISCHARGE DATE]]-DATA[[#This Row],[ADMISSION DATE]]+1)</f>
        <v>171</v>
      </c>
      <c r="M250" s="158">
        <v>350</v>
      </c>
      <c r="N250" s="158">
        <v>2223</v>
      </c>
      <c r="O250" s="159" t="s">
        <v>1311</v>
      </c>
      <c r="P250" s="159">
        <v>289</v>
      </c>
      <c r="Q250" s="160">
        <f>IF(DATA[[#This Row],[TYPE]]="Normal", 13 * DATA[[#This Row],[STORAGE DAYS]], 20 * DATA[[#This Row],[STORAGE DAYS]])</f>
        <v>2223</v>
      </c>
      <c r="R250" s="160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 t="shared" si="3"/>
        <v>398</v>
      </c>
    </row>
    <row r="251" spans="1:20" s="26" customFormat="1" ht="16.5" customHeight="1" x14ac:dyDescent="0.3">
      <c r="A251" s="153" t="s">
        <v>1212</v>
      </c>
      <c r="B251" s="154" t="s">
        <v>83</v>
      </c>
      <c r="C251" s="154">
        <v>63</v>
      </c>
      <c r="D251" s="155" t="s">
        <v>5</v>
      </c>
      <c r="E251" s="155" t="s">
        <v>1072</v>
      </c>
      <c r="F251" s="153" t="s">
        <v>1073</v>
      </c>
      <c r="G251" s="155" t="s">
        <v>27</v>
      </c>
      <c r="H251" s="156" t="s">
        <v>1213</v>
      </c>
      <c r="I251" s="155" t="s">
        <v>12</v>
      </c>
      <c r="J251" s="157">
        <v>45974</v>
      </c>
      <c r="K251" s="157">
        <v>46108</v>
      </c>
      <c r="L251" s="154">
        <f>IF(ISBLANK(DATA[[#This Row],[DISCHARGE DATE]]), "NO DATE", DATA[[#This Row],[DISCHARGE DATE]]-DATA[[#This Row],[ADMISSION DATE]]+1)</f>
        <v>135</v>
      </c>
      <c r="M251" s="158">
        <v>350</v>
      </c>
      <c r="N251" s="158">
        <v>2700</v>
      </c>
      <c r="O251" s="159" t="s">
        <v>1312</v>
      </c>
      <c r="P251" s="159">
        <v>254</v>
      </c>
      <c r="Q251" s="160">
        <f>IF(DATA[[#This Row],[TYPE]]="Normal", 13 * DATA[[#This Row],[STORAGE DAYS]], 20 * DATA[[#This Row],[STORAGE DAYS]])</f>
        <v>2700</v>
      </c>
      <c r="R251" s="160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 t="shared" si="3"/>
        <v>398</v>
      </c>
    </row>
    <row r="252" spans="1:20" s="26" customFormat="1" ht="16.5" customHeight="1" x14ac:dyDescent="0.3">
      <c r="A252" s="153" t="s">
        <v>1215</v>
      </c>
      <c r="B252" s="154" t="s">
        <v>1216</v>
      </c>
      <c r="C252" s="154">
        <v>38</v>
      </c>
      <c r="D252" s="155" t="s">
        <v>4</v>
      </c>
      <c r="E252" s="155" t="s">
        <v>1217</v>
      </c>
      <c r="F252" s="153" t="s">
        <v>1218</v>
      </c>
      <c r="G252" s="155" t="s">
        <v>27</v>
      </c>
      <c r="H252" s="156" t="s">
        <v>1189</v>
      </c>
      <c r="I252" s="155" t="s">
        <v>10</v>
      </c>
      <c r="J252" s="157">
        <v>45974</v>
      </c>
      <c r="K252" s="157">
        <v>46108</v>
      </c>
      <c r="L252" s="154">
        <f>IF(ISBLANK(DATA[[#This Row],[DISCHARGE DATE]]), "NO DATE", DATA[[#This Row],[DISCHARGE DATE]]-DATA[[#This Row],[ADMISSION DATE]]+1)</f>
        <v>135</v>
      </c>
      <c r="M252" s="158">
        <v>350</v>
      </c>
      <c r="N252" s="158">
        <v>1755</v>
      </c>
      <c r="O252" s="159" t="s">
        <v>1313</v>
      </c>
      <c r="P252" s="159">
        <v>148</v>
      </c>
      <c r="Q252" s="160">
        <f>IF(DATA[[#This Row],[TYPE]]="Normal", 13 * DATA[[#This Row],[STORAGE DAYS]], 20 * DATA[[#This Row],[STORAGE DAYS]])</f>
        <v>1755</v>
      </c>
      <c r="R252" s="160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 t="shared" si="3"/>
        <v>398</v>
      </c>
    </row>
    <row r="253" spans="1:20" s="26" customFormat="1" ht="16.5" customHeight="1" x14ac:dyDescent="0.3">
      <c r="A253" s="153" t="s">
        <v>1220</v>
      </c>
      <c r="B253" s="154" t="s">
        <v>1221</v>
      </c>
      <c r="C253" s="154">
        <v>65</v>
      </c>
      <c r="D253" s="155" t="s">
        <v>4</v>
      </c>
      <c r="E253" s="155" t="s">
        <v>611</v>
      </c>
      <c r="F253" s="153" t="s">
        <v>1669</v>
      </c>
      <c r="G253" s="155" t="s">
        <v>27</v>
      </c>
      <c r="H253" s="156" t="s">
        <v>982</v>
      </c>
      <c r="I253" s="155" t="s">
        <v>12</v>
      </c>
      <c r="J253" s="157">
        <v>45976</v>
      </c>
      <c r="K253" s="157">
        <v>46234</v>
      </c>
      <c r="L253" s="154">
        <f>IF(ISBLANK(DATA[[#This Row],[DISCHARGE DATE]]), "NO DATE", DATA[[#This Row],[DISCHARGE DATE]]-DATA[[#This Row],[ADMISSION DATE]]+1)</f>
        <v>259</v>
      </c>
      <c r="M253" s="158">
        <v>350</v>
      </c>
      <c r="N253" s="158">
        <v>5180</v>
      </c>
      <c r="O253" s="159" t="s">
        <v>1314</v>
      </c>
      <c r="P253" s="159">
        <v>337</v>
      </c>
      <c r="Q253" s="160">
        <f>IF(DATA[[#This Row],[TYPE]]="Normal", 13 * DATA[[#This Row],[STORAGE DAYS]], 20 * DATA[[#This Row],[STORAGE DAYS]])</f>
        <v>5180</v>
      </c>
      <c r="R253" s="160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 t="shared" si="3"/>
        <v>398</v>
      </c>
    </row>
    <row r="254" spans="1:20" s="26" customFormat="1" ht="16.5" customHeight="1" x14ac:dyDescent="0.3">
      <c r="A254" s="153" t="s">
        <v>1222</v>
      </c>
      <c r="B254" s="154" t="s">
        <v>1223</v>
      </c>
      <c r="C254" s="154">
        <v>92</v>
      </c>
      <c r="D254" s="155" t="s">
        <v>4</v>
      </c>
      <c r="E254" s="155" t="s">
        <v>1224</v>
      </c>
      <c r="F254" s="153" t="s">
        <v>1292</v>
      </c>
      <c r="G254" s="155" t="s">
        <v>17</v>
      </c>
      <c r="H254" s="156" t="s">
        <v>1225</v>
      </c>
      <c r="I254" s="155" t="s">
        <v>10</v>
      </c>
      <c r="J254" s="157">
        <v>45976</v>
      </c>
      <c r="K254" s="157">
        <v>46122</v>
      </c>
      <c r="L254" s="154">
        <f>IF(ISBLANK(DATA[[#This Row],[DISCHARGE DATE]]), "NO DATE", DATA[[#This Row],[DISCHARGE DATE]]-DATA[[#This Row],[ADMISSION DATE]]+1)</f>
        <v>147</v>
      </c>
      <c r="M254" s="158">
        <v>350</v>
      </c>
      <c r="N254" s="158">
        <v>1911</v>
      </c>
      <c r="O254" s="159" t="s">
        <v>1315</v>
      </c>
      <c r="P254" s="159">
        <v>272</v>
      </c>
      <c r="Q254" s="160">
        <f>IF(DATA[[#This Row],[TYPE]]="Normal", 13 * DATA[[#This Row],[STORAGE DAYS]], 20 * DATA[[#This Row],[STORAGE DAYS]])</f>
        <v>1911</v>
      </c>
      <c r="R254" s="160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 t="shared" si="3"/>
        <v>398</v>
      </c>
    </row>
    <row r="255" spans="1:20" s="26" customFormat="1" ht="16.5" customHeight="1" x14ac:dyDescent="0.3">
      <c r="A255" s="153" t="s">
        <v>1228</v>
      </c>
      <c r="B255" s="154" t="s">
        <v>1229</v>
      </c>
      <c r="C255" s="154">
        <v>65</v>
      </c>
      <c r="D255" s="155" t="s">
        <v>5</v>
      </c>
      <c r="E255" s="155" t="s">
        <v>804</v>
      </c>
      <c r="F255" s="153" t="s">
        <v>1230</v>
      </c>
      <c r="G255" s="155" t="s">
        <v>1203</v>
      </c>
      <c r="H255" s="156" t="s">
        <v>1211</v>
      </c>
      <c r="I255" s="155" t="s">
        <v>10</v>
      </c>
      <c r="J255" s="157">
        <v>45978</v>
      </c>
      <c r="K255" s="157">
        <v>46129</v>
      </c>
      <c r="L255" s="154">
        <f>IF(ISBLANK(DATA[[#This Row],[DISCHARGE DATE]]), "NO DATE", DATA[[#This Row],[DISCHARGE DATE]]-DATA[[#This Row],[ADMISSION DATE]]+1)</f>
        <v>152</v>
      </c>
      <c r="M255" s="158">
        <v>350</v>
      </c>
      <c r="N255" s="158">
        <v>1976</v>
      </c>
      <c r="O255" s="159" t="s">
        <v>1316</v>
      </c>
      <c r="P255" s="159">
        <v>275</v>
      </c>
      <c r="Q255" s="160">
        <f>IF(DATA[[#This Row],[TYPE]]="Normal", 13 * DATA[[#This Row],[STORAGE DAYS]], 20 * DATA[[#This Row],[STORAGE DAYS]])</f>
        <v>1976</v>
      </c>
      <c r="R255" s="160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 t="shared" si="3"/>
        <v>398</v>
      </c>
    </row>
    <row r="256" spans="1:20" s="26" customFormat="1" ht="16.5" customHeight="1" x14ac:dyDescent="0.3">
      <c r="A256" s="153" t="s">
        <v>1254</v>
      </c>
      <c r="B256" s="154" t="s">
        <v>1255</v>
      </c>
      <c r="C256" s="154">
        <v>65</v>
      </c>
      <c r="D256" s="155" t="s">
        <v>5</v>
      </c>
      <c r="E256" s="155" t="s">
        <v>1256</v>
      </c>
      <c r="F256" s="153" t="s">
        <v>1257</v>
      </c>
      <c r="G256" s="155" t="s">
        <v>27</v>
      </c>
      <c r="H256" s="156" t="s">
        <v>1080</v>
      </c>
      <c r="I256" s="155" t="s">
        <v>10</v>
      </c>
      <c r="J256" s="157">
        <v>45981</v>
      </c>
      <c r="K256" s="157">
        <v>46108</v>
      </c>
      <c r="L256" s="154">
        <f>IF(ISBLANK(DATA[[#This Row],[DISCHARGE DATE]]), "NO DATE", DATA[[#This Row],[DISCHARGE DATE]]-DATA[[#This Row],[ADMISSION DATE]]+1)</f>
        <v>128</v>
      </c>
      <c r="M256" s="158">
        <v>350</v>
      </c>
      <c r="N256" s="158">
        <v>1664</v>
      </c>
      <c r="O256" s="159" t="s">
        <v>1317</v>
      </c>
      <c r="P256" s="159">
        <v>149</v>
      </c>
      <c r="Q256" s="160">
        <f>IF(DATA[[#This Row],[TYPE]]="Normal", 13 * DATA[[#This Row],[STORAGE DAYS]], 20 * DATA[[#This Row],[STORAGE DAYS]])</f>
        <v>1664</v>
      </c>
      <c r="R256" s="160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 t="shared" si="3"/>
        <v>398</v>
      </c>
    </row>
    <row r="257" spans="1:22" s="26" customFormat="1" ht="16.5" customHeight="1" x14ac:dyDescent="0.3">
      <c r="A257" s="153" t="s">
        <v>1260</v>
      </c>
      <c r="B257" s="154" t="s">
        <v>1262</v>
      </c>
      <c r="C257" s="154">
        <v>80</v>
      </c>
      <c r="D257" s="155" t="s">
        <v>4</v>
      </c>
      <c r="E257" s="155" t="s">
        <v>1263</v>
      </c>
      <c r="F257" s="153" t="s">
        <v>1264</v>
      </c>
      <c r="G257" s="155" t="s">
        <v>27</v>
      </c>
      <c r="H257" s="156">
        <v>0.8125</v>
      </c>
      <c r="I257" s="155" t="s">
        <v>12</v>
      </c>
      <c r="J257" s="157">
        <v>45986</v>
      </c>
      <c r="K257" s="157">
        <v>46143</v>
      </c>
      <c r="L257" s="154">
        <f>IF(ISBLANK(DATA[[#This Row],[DISCHARGE DATE]]), "NO DATE", DATA[[#This Row],[DISCHARGE DATE]]-DATA[[#This Row],[ADMISSION DATE]]+1)</f>
        <v>158</v>
      </c>
      <c r="M257" s="158">
        <v>350</v>
      </c>
      <c r="N257" s="158">
        <v>3160</v>
      </c>
      <c r="O257" s="159" t="s">
        <v>1318</v>
      </c>
      <c r="P257" s="159">
        <v>288</v>
      </c>
      <c r="Q257" s="160">
        <f>IF(DATA[[#This Row],[TYPE]]="Normal", 13 * DATA[[#This Row],[STORAGE DAYS]], 20 * DATA[[#This Row],[STORAGE DAYS]])</f>
        <v>3160</v>
      </c>
      <c r="R257" s="160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 t="shared" si="3"/>
        <v>398</v>
      </c>
    </row>
    <row r="258" spans="1:22" s="26" customFormat="1" ht="16.5" customHeight="1" x14ac:dyDescent="0.3">
      <c r="A258" s="153" t="s">
        <v>1261</v>
      </c>
      <c r="B258" s="154" t="s">
        <v>1265</v>
      </c>
      <c r="C258" s="154">
        <v>101</v>
      </c>
      <c r="D258" s="155" t="s">
        <v>4</v>
      </c>
      <c r="E258" s="155" t="s">
        <v>1266</v>
      </c>
      <c r="F258" s="153" t="s">
        <v>1267</v>
      </c>
      <c r="G258" s="155" t="s">
        <v>27</v>
      </c>
      <c r="H258" s="156" t="s">
        <v>1268</v>
      </c>
      <c r="I258" s="155" t="s">
        <v>10</v>
      </c>
      <c r="J258" s="157">
        <v>45987</v>
      </c>
      <c r="K258" s="157">
        <v>46171</v>
      </c>
      <c r="L258" s="154">
        <f>IF(ISBLANK(DATA[[#This Row],[DISCHARGE DATE]]), "NO DATE", DATA[[#This Row],[DISCHARGE DATE]]-DATA[[#This Row],[ADMISSION DATE]]+1)</f>
        <v>185</v>
      </c>
      <c r="M258" s="158">
        <v>350</v>
      </c>
      <c r="N258" s="158">
        <v>2405</v>
      </c>
      <c r="O258" s="159" t="s">
        <v>1319</v>
      </c>
      <c r="P258" s="159">
        <v>306</v>
      </c>
      <c r="Q258" s="160">
        <f>IF(DATA[[#This Row],[TYPE]]="Normal", 13 * DATA[[#This Row],[STORAGE DAYS]], 20 * DATA[[#This Row],[STORAGE DAYS]])</f>
        <v>2405</v>
      </c>
      <c r="R258" s="160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 t="shared" ref="T258:T321" si="4">COUNTA(A:A)-2</f>
        <v>398</v>
      </c>
      <c r="V258" s="26">
        <f>COUNTIF(S:S,"in custody")</f>
        <v>68</v>
      </c>
    </row>
    <row r="259" spans="1:22" s="26" customFormat="1" ht="16.5" customHeight="1" x14ac:dyDescent="0.3">
      <c r="A259" s="153" t="s">
        <v>1269</v>
      </c>
      <c r="B259" s="154" t="s">
        <v>1270</v>
      </c>
      <c r="C259" s="154">
        <v>52</v>
      </c>
      <c r="D259" s="155" t="s">
        <v>5</v>
      </c>
      <c r="E259" s="155" t="s">
        <v>1271</v>
      </c>
      <c r="F259" s="153" t="s">
        <v>1272</v>
      </c>
      <c r="G259" s="155" t="s">
        <v>26</v>
      </c>
      <c r="H259" s="156" t="s">
        <v>1273</v>
      </c>
      <c r="I259" s="155" t="s">
        <v>10</v>
      </c>
      <c r="J259" s="157">
        <v>45987</v>
      </c>
      <c r="K259" s="157">
        <v>46142</v>
      </c>
      <c r="L259" s="154">
        <f>IF(ISBLANK(DATA[[#This Row],[DISCHARGE DATE]]), "NO DATE", DATA[[#This Row],[DISCHARGE DATE]]-DATA[[#This Row],[ADMISSION DATE]]+1)</f>
        <v>156</v>
      </c>
      <c r="M259" s="158">
        <v>350</v>
      </c>
      <c r="N259" s="158">
        <v>2028</v>
      </c>
      <c r="O259" s="159" t="s">
        <v>1320</v>
      </c>
      <c r="P259" s="159">
        <v>281</v>
      </c>
      <c r="Q259" s="160">
        <f>IF(DATA[[#This Row],[TYPE]]="Normal", 13 * DATA[[#This Row],[STORAGE DAYS]], 20 * DATA[[#This Row],[STORAGE DAYS]])</f>
        <v>2028</v>
      </c>
      <c r="R259" s="160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 t="shared" si="4"/>
        <v>398</v>
      </c>
    </row>
    <row r="260" spans="1:22" s="26" customFormat="1" ht="16.5" customHeight="1" x14ac:dyDescent="0.3">
      <c r="A260" s="153" t="s">
        <v>1278</v>
      </c>
      <c r="B260" s="154" t="s">
        <v>1279</v>
      </c>
      <c r="C260" s="154">
        <v>52</v>
      </c>
      <c r="D260" s="155" t="s">
        <v>5</v>
      </c>
      <c r="E260" s="155" t="s">
        <v>1280</v>
      </c>
      <c r="F260" s="153" t="s">
        <v>1281</v>
      </c>
      <c r="G260" s="155" t="s">
        <v>20</v>
      </c>
      <c r="H260" s="156" t="s">
        <v>1282</v>
      </c>
      <c r="I260" s="155" t="s">
        <v>10</v>
      </c>
      <c r="J260" s="157">
        <v>45987</v>
      </c>
      <c r="K260" s="157">
        <v>46353</v>
      </c>
      <c r="L260" s="154">
        <f>IF(ISBLANK(DATA[[#This Row],[DISCHARGE DATE]]), "NO DATE", DATA[[#This Row],[DISCHARGE DATE]]-DATA[[#This Row],[ADMISSION DATE]]+1)</f>
        <v>367</v>
      </c>
      <c r="M260" s="158">
        <v>350</v>
      </c>
      <c r="N260" s="158"/>
      <c r="O260" s="159" t="s">
        <v>1321</v>
      </c>
      <c r="P260" s="159"/>
      <c r="Q260" s="160">
        <f>IF(DATA[[#This Row],[TYPE]]="Normal", 13 * DATA[[#This Row],[STORAGE DAYS]], 20 * DATA[[#This Row],[STORAGE DAYS]])</f>
        <v>4771</v>
      </c>
      <c r="R260" s="160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 t="shared" si="4"/>
        <v>398</v>
      </c>
    </row>
    <row r="261" spans="1:22" s="26" customFormat="1" ht="16.5" customHeight="1" x14ac:dyDescent="0.3">
      <c r="A261" s="153" t="s">
        <v>1283</v>
      </c>
      <c r="B261" s="154" t="s">
        <v>1284</v>
      </c>
      <c r="C261" s="154">
        <v>85</v>
      </c>
      <c r="D261" s="155" t="s">
        <v>4</v>
      </c>
      <c r="E261" s="155" t="s">
        <v>1285</v>
      </c>
      <c r="F261" s="153" t="s">
        <v>1286</v>
      </c>
      <c r="G261" s="155" t="s">
        <v>20</v>
      </c>
      <c r="H261" s="156" t="s">
        <v>1282</v>
      </c>
      <c r="I261" s="155" t="s">
        <v>10</v>
      </c>
      <c r="J261" s="157">
        <v>45988</v>
      </c>
      <c r="K261" s="157">
        <v>46122</v>
      </c>
      <c r="L261" s="154">
        <f>IF(ISBLANK(DATA[[#This Row],[DISCHARGE DATE]]), "NO DATE", DATA[[#This Row],[DISCHARGE DATE]]-DATA[[#This Row],[ADMISSION DATE]]+1)</f>
        <v>135</v>
      </c>
      <c r="M261" s="158">
        <v>350</v>
      </c>
      <c r="N261" s="158">
        <v>1755</v>
      </c>
      <c r="O261" s="159" t="s">
        <v>1322</v>
      </c>
      <c r="P261" s="159">
        <v>267</v>
      </c>
      <c r="Q261" s="160">
        <f>IF(DATA[[#This Row],[TYPE]]="Normal", 13 * DATA[[#This Row],[STORAGE DAYS]], 20 * DATA[[#This Row],[STORAGE DAYS]])</f>
        <v>1755</v>
      </c>
      <c r="R261" s="160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 t="shared" si="4"/>
        <v>398</v>
      </c>
    </row>
    <row r="262" spans="1:22" s="26" customFormat="1" ht="16.5" customHeight="1" x14ac:dyDescent="0.3">
      <c r="A262" s="153" t="s">
        <v>1287</v>
      </c>
      <c r="B262" s="154" t="s">
        <v>244</v>
      </c>
      <c r="C262" s="154">
        <v>60</v>
      </c>
      <c r="D262" s="155" t="s">
        <v>5</v>
      </c>
      <c r="E262" s="155" t="s">
        <v>1288</v>
      </c>
      <c r="F262" s="153" t="s">
        <v>1289</v>
      </c>
      <c r="G262" s="155" t="s">
        <v>1290</v>
      </c>
      <c r="H262" s="156" t="s">
        <v>1291</v>
      </c>
      <c r="I262" s="155" t="s">
        <v>10</v>
      </c>
      <c r="J262" s="157">
        <v>45988</v>
      </c>
      <c r="K262" s="157">
        <v>46080</v>
      </c>
      <c r="L262" s="154">
        <f>IF(ISBLANK(DATA[[#This Row],[DISCHARGE DATE]]), "NO DATE", DATA[[#This Row],[DISCHARGE DATE]]-DATA[[#This Row],[ADMISSION DATE]]+1)</f>
        <v>93</v>
      </c>
      <c r="M262" s="158">
        <v>350</v>
      </c>
      <c r="N262" s="158">
        <v>1209</v>
      </c>
      <c r="O262" s="159" t="s">
        <v>1323</v>
      </c>
      <c r="P262" s="159">
        <v>140</v>
      </c>
      <c r="Q262" s="160">
        <f>IF(DATA[[#This Row],[TYPE]]="Normal", 13 * DATA[[#This Row],[STORAGE DAYS]], 20 * DATA[[#This Row],[STORAGE DAYS]])</f>
        <v>1209</v>
      </c>
      <c r="R262" s="160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 t="shared" si="4"/>
        <v>398</v>
      </c>
    </row>
    <row r="263" spans="1:22" s="26" customFormat="1" ht="16.5" customHeight="1" x14ac:dyDescent="0.3">
      <c r="A263" s="153" t="s">
        <v>1293</v>
      </c>
      <c r="B263" s="154" t="s">
        <v>1296</v>
      </c>
      <c r="C263" s="154">
        <v>80</v>
      </c>
      <c r="D263" s="155" t="s">
        <v>5</v>
      </c>
      <c r="E263" s="155" t="s">
        <v>1297</v>
      </c>
      <c r="F263" s="153" t="s">
        <v>1298</v>
      </c>
      <c r="G263" s="155" t="s">
        <v>27</v>
      </c>
      <c r="H263" s="156" t="s">
        <v>1299</v>
      </c>
      <c r="I263" s="155" t="s">
        <v>12</v>
      </c>
      <c r="J263" s="157">
        <v>45993</v>
      </c>
      <c r="K263" s="157">
        <v>46143</v>
      </c>
      <c r="L263" s="154">
        <f>IF(ISBLANK(DATA[[#This Row],[DISCHARGE DATE]]), "NO DATE", DATA[[#This Row],[DISCHARGE DATE]]-DATA[[#This Row],[ADMISSION DATE]]+1)</f>
        <v>151</v>
      </c>
      <c r="M263" s="158">
        <v>350</v>
      </c>
      <c r="N263" s="158">
        <v>3020</v>
      </c>
      <c r="O263" s="159" t="s">
        <v>1300</v>
      </c>
      <c r="P263" s="159" t="s">
        <v>1830</v>
      </c>
      <c r="Q263" s="160">
        <f>IF(DATA[[#This Row],[TYPE]]="Normal", 13 * DATA[[#This Row],[STORAGE DAYS]], 20 * DATA[[#This Row],[STORAGE DAYS]])</f>
        <v>3020</v>
      </c>
      <c r="R263" s="160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 t="shared" si="4"/>
        <v>398</v>
      </c>
    </row>
    <row r="264" spans="1:22" s="26" customFormat="1" ht="16.5" customHeight="1" x14ac:dyDescent="0.3">
      <c r="A264" s="153" t="s">
        <v>1301</v>
      </c>
      <c r="B264" s="154" t="s">
        <v>1302</v>
      </c>
      <c r="C264" s="154">
        <v>67</v>
      </c>
      <c r="D264" s="155" t="s">
        <v>4</v>
      </c>
      <c r="E264" s="155" t="s">
        <v>584</v>
      </c>
      <c r="F264" s="153" t="s">
        <v>1303</v>
      </c>
      <c r="G264" s="155" t="s">
        <v>27</v>
      </c>
      <c r="H264" s="156" t="s">
        <v>1304</v>
      </c>
      <c r="I264" s="155" t="s">
        <v>12</v>
      </c>
      <c r="J264" s="157">
        <v>45994</v>
      </c>
      <c r="K264" s="157">
        <v>46108</v>
      </c>
      <c r="L264" s="154">
        <f>IF(ISBLANK(DATA[[#This Row],[DISCHARGE DATE]]), "NO DATE", DATA[[#This Row],[DISCHARGE DATE]]-DATA[[#This Row],[ADMISSION DATE]]+1)</f>
        <v>115</v>
      </c>
      <c r="M264" s="158">
        <v>350</v>
      </c>
      <c r="N264" s="158">
        <v>2300</v>
      </c>
      <c r="O264" s="159" t="s">
        <v>1305</v>
      </c>
      <c r="P264" s="159">
        <v>147</v>
      </c>
      <c r="Q264" s="160">
        <f>IF(DATA[[#This Row],[TYPE]]="Normal", 13 * DATA[[#This Row],[STORAGE DAYS]], 20 * DATA[[#This Row],[STORAGE DAYS]])</f>
        <v>2300</v>
      </c>
      <c r="R264" s="160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 t="shared" si="4"/>
        <v>398</v>
      </c>
    </row>
    <row r="265" spans="1:22" s="26" customFormat="1" ht="16.5" customHeight="1" x14ac:dyDescent="0.3">
      <c r="A265" s="153" t="s">
        <v>1306</v>
      </c>
      <c r="B265" s="154" t="s">
        <v>1294</v>
      </c>
      <c r="C265" s="154">
        <v>6</v>
      </c>
      <c r="D265" s="155" t="s">
        <v>4</v>
      </c>
      <c r="E265" s="155" t="s">
        <v>1295</v>
      </c>
      <c r="F265" s="153" t="s">
        <v>1724</v>
      </c>
      <c r="G265" s="155" t="s">
        <v>25</v>
      </c>
      <c r="H265" s="156">
        <v>0.85416666666666663</v>
      </c>
      <c r="I265" s="155" t="s">
        <v>10</v>
      </c>
      <c r="J265" s="157">
        <v>45994</v>
      </c>
      <c r="K265" s="157">
        <v>45997</v>
      </c>
      <c r="L265" s="154">
        <f>IF(ISBLANK(DATA[[#This Row],[DISCHARGE DATE]]), "NO DATE", DATA[[#This Row],[DISCHARGE DATE]]-DATA[[#This Row],[ADMISSION DATE]]+1)</f>
        <v>4</v>
      </c>
      <c r="M265" s="158">
        <v>350</v>
      </c>
      <c r="N265" s="158">
        <v>52</v>
      </c>
      <c r="O265" s="159" t="s">
        <v>1307</v>
      </c>
      <c r="P265" s="159">
        <v>121</v>
      </c>
      <c r="Q265" s="160">
        <f>IF(DATA[[#This Row],[TYPE]]="Normal", 13 * DATA[[#This Row],[STORAGE DAYS]], 20 * DATA[[#This Row],[STORAGE DAYS]])</f>
        <v>52</v>
      </c>
      <c r="R265" s="160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 t="shared" si="4"/>
        <v>398</v>
      </c>
    </row>
    <row r="266" spans="1:22" s="26" customFormat="1" ht="16.5" customHeight="1" x14ac:dyDescent="0.3">
      <c r="A266" s="153" t="s">
        <v>1324</v>
      </c>
      <c r="B266" s="154" t="s">
        <v>1325</v>
      </c>
      <c r="C266" s="154">
        <v>70</v>
      </c>
      <c r="D266" s="155" t="s">
        <v>4</v>
      </c>
      <c r="E266" s="155" t="s">
        <v>1326</v>
      </c>
      <c r="F266" s="153" t="s">
        <v>1725</v>
      </c>
      <c r="G266" s="155" t="s">
        <v>27</v>
      </c>
      <c r="H266" s="156">
        <v>0.39583333333333331</v>
      </c>
      <c r="I266" s="155" t="s">
        <v>12</v>
      </c>
      <c r="J266" s="157">
        <v>45996</v>
      </c>
      <c r="K266" s="157">
        <v>46171</v>
      </c>
      <c r="L266" s="154">
        <f>IF(ISBLANK(DATA[[#This Row],[DISCHARGE DATE]]), "NO DATE", DATA[[#This Row],[DISCHARGE DATE]]-DATA[[#This Row],[ADMISSION DATE]]+1)</f>
        <v>176</v>
      </c>
      <c r="M266" s="158">
        <v>350</v>
      </c>
      <c r="N266" s="158">
        <v>3520</v>
      </c>
      <c r="O266" s="159">
        <v>270</v>
      </c>
      <c r="P266" s="159">
        <v>319</v>
      </c>
      <c r="Q266" s="160">
        <f>IF(DATA[[#This Row],[TYPE]]="Normal", 13 * DATA[[#This Row],[STORAGE DAYS]], 20 * DATA[[#This Row],[STORAGE DAYS]])</f>
        <v>3520</v>
      </c>
      <c r="R266" s="160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 t="shared" si="4"/>
        <v>398</v>
      </c>
    </row>
    <row r="267" spans="1:22" s="26" customFormat="1" ht="16.5" customHeight="1" x14ac:dyDescent="0.3">
      <c r="A267" s="153" t="s">
        <v>1329</v>
      </c>
      <c r="B267" s="154" t="s">
        <v>1327</v>
      </c>
      <c r="C267" s="154">
        <v>65</v>
      </c>
      <c r="D267" s="155" t="s">
        <v>4</v>
      </c>
      <c r="E267" s="155" t="s">
        <v>1328</v>
      </c>
      <c r="F267" s="155" t="s">
        <v>1726</v>
      </c>
      <c r="G267" s="155" t="s">
        <v>27</v>
      </c>
      <c r="H267" s="156">
        <v>0.41666666666666669</v>
      </c>
      <c r="I267" s="155" t="s">
        <v>10</v>
      </c>
      <c r="J267" s="157">
        <v>45996</v>
      </c>
      <c r="K267" s="157">
        <v>46143</v>
      </c>
      <c r="L267" s="154">
        <f>IF(ISBLANK(DATA[[#This Row],[DISCHARGE DATE]]), "NO DATE", DATA[[#This Row],[DISCHARGE DATE]]-DATA[[#This Row],[ADMISSION DATE]]+1)</f>
        <v>148</v>
      </c>
      <c r="M267" s="158">
        <v>350</v>
      </c>
      <c r="N267" s="158">
        <v>1924</v>
      </c>
      <c r="O267" s="159">
        <v>271</v>
      </c>
      <c r="P267" s="159">
        <v>282</v>
      </c>
      <c r="Q267" s="160">
        <f>IF(DATA[[#This Row],[TYPE]]="Normal", 13 * DATA[[#This Row],[STORAGE DAYS]], 20 * DATA[[#This Row],[STORAGE DAYS]])</f>
        <v>1924</v>
      </c>
      <c r="R267" s="160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 t="shared" si="4"/>
        <v>398</v>
      </c>
    </row>
    <row r="268" spans="1:22" s="26" customFormat="1" ht="16.5" customHeight="1" x14ac:dyDescent="0.3">
      <c r="A268" s="153" t="s">
        <v>1330</v>
      </c>
      <c r="B268" s="154" t="s">
        <v>1331</v>
      </c>
      <c r="C268" s="154">
        <v>39</v>
      </c>
      <c r="D268" s="155" t="s">
        <v>5</v>
      </c>
      <c r="E268" s="155" t="s">
        <v>1140</v>
      </c>
      <c r="F268" s="155" t="s">
        <v>1141</v>
      </c>
      <c r="G268" s="155" t="s">
        <v>1142</v>
      </c>
      <c r="H268" s="156">
        <v>0.34722222222222221</v>
      </c>
      <c r="I268" s="155" t="s">
        <v>12</v>
      </c>
      <c r="J268" s="157">
        <v>45999</v>
      </c>
      <c r="K268" s="157">
        <v>46038</v>
      </c>
      <c r="L268" s="154">
        <f>IF(ISBLANK(DATA[[#This Row],[DISCHARGE DATE]]), "NO DATE", DATA[[#This Row],[DISCHARGE DATE]]-DATA[[#This Row],[ADMISSION DATE]]+1)</f>
        <v>40</v>
      </c>
      <c r="M268" s="158">
        <v>350</v>
      </c>
      <c r="N268" s="158">
        <v>800</v>
      </c>
      <c r="O268" s="159">
        <v>272</v>
      </c>
      <c r="P268" s="159">
        <v>124</v>
      </c>
      <c r="Q268" s="160">
        <f>IF(DATA[[#This Row],[TYPE]]="Normal", 13 * DATA[[#This Row],[STORAGE DAYS]], 20 * DATA[[#This Row],[STORAGE DAYS]])</f>
        <v>800</v>
      </c>
      <c r="R268" s="160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 t="shared" si="4"/>
        <v>398</v>
      </c>
    </row>
    <row r="269" spans="1:22" s="26" customFormat="1" ht="13.5" customHeight="1" x14ac:dyDescent="0.3">
      <c r="A269" s="153" t="s">
        <v>1332</v>
      </c>
      <c r="B269" s="154" t="s">
        <v>1333</v>
      </c>
      <c r="C269" s="154">
        <v>45</v>
      </c>
      <c r="D269" s="155" t="s">
        <v>5</v>
      </c>
      <c r="E269" s="155" t="s">
        <v>1334</v>
      </c>
      <c r="F269" s="155" t="s">
        <v>1727</v>
      </c>
      <c r="G269" s="155" t="s">
        <v>18</v>
      </c>
      <c r="H269" s="156">
        <v>0.27083333333333331</v>
      </c>
      <c r="I269" s="155" t="s">
        <v>12</v>
      </c>
      <c r="J269" s="157">
        <v>45997</v>
      </c>
      <c r="K269" s="157">
        <v>46143</v>
      </c>
      <c r="L269" s="154">
        <f>IF(ISBLANK(DATA[[#This Row],[DISCHARGE DATE]]), "NO DATE", DATA[[#This Row],[DISCHARGE DATE]]-DATA[[#This Row],[ADMISSION DATE]]+1)</f>
        <v>147</v>
      </c>
      <c r="M269" s="158">
        <v>350</v>
      </c>
      <c r="N269" s="158">
        <v>2940</v>
      </c>
      <c r="O269" s="159">
        <v>273</v>
      </c>
      <c r="P269" s="159">
        <v>12000140</v>
      </c>
      <c r="Q269" s="160">
        <f>IF(DATA[[#This Row],[TYPE]]="Normal", 13 * DATA[[#This Row],[STORAGE DAYS]], 20 * DATA[[#This Row],[STORAGE DAYS]])</f>
        <v>2940</v>
      </c>
      <c r="R269" s="160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 t="shared" si="4"/>
        <v>398</v>
      </c>
    </row>
    <row r="270" spans="1:22" s="26" customFormat="1" ht="16.5" customHeight="1" x14ac:dyDescent="0.3">
      <c r="A270" s="153" t="s">
        <v>1335</v>
      </c>
      <c r="B270" s="154" t="s">
        <v>1336</v>
      </c>
      <c r="C270" s="154">
        <v>35</v>
      </c>
      <c r="D270" s="155" t="s">
        <v>4</v>
      </c>
      <c r="E270" s="155" t="s">
        <v>1337</v>
      </c>
      <c r="F270" s="155" t="s">
        <v>1728</v>
      </c>
      <c r="G270" s="155" t="s">
        <v>27</v>
      </c>
      <c r="H270" s="156">
        <v>0.41666666666666669</v>
      </c>
      <c r="I270" s="155" t="s">
        <v>10</v>
      </c>
      <c r="J270" s="157">
        <v>45999</v>
      </c>
      <c r="K270" s="157">
        <v>46108</v>
      </c>
      <c r="L270" s="154">
        <f>IF(ISBLANK(DATA[[#This Row],[DISCHARGE DATE]]), "NO DATE", DATA[[#This Row],[DISCHARGE DATE]]-DATA[[#This Row],[ADMISSION DATE]]+1)</f>
        <v>110</v>
      </c>
      <c r="M270" s="158">
        <v>350</v>
      </c>
      <c r="N270" s="158">
        <v>1430</v>
      </c>
      <c r="O270" s="159">
        <v>274</v>
      </c>
      <c r="P270" s="159">
        <v>145</v>
      </c>
      <c r="Q270" s="160">
        <f>IF(DATA[[#This Row],[TYPE]]="Normal", 13 * DATA[[#This Row],[STORAGE DAYS]], 20 * DATA[[#This Row],[STORAGE DAYS]])</f>
        <v>1430</v>
      </c>
      <c r="R270" s="160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 t="shared" si="4"/>
        <v>398</v>
      </c>
    </row>
    <row r="271" spans="1:22" s="26" customFormat="1" ht="16.5" customHeight="1" x14ac:dyDescent="0.3">
      <c r="A271" s="153" t="s">
        <v>1344</v>
      </c>
      <c r="B271" s="154" t="s">
        <v>1345</v>
      </c>
      <c r="C271" s="154">
        <v>62</v>
      </c>
      <c r="D271" s="155" t="s">
        <v>4</v>
      </c>
      <c r="E271" s="155" t="s">
        <v>1346</v>
      </c>
      <c r="F271" s="155" t="s">
        <v>1729</v>
      </c>
      <c r="G271" s="155" t="s">
        <v>27</v>
      </c>
      <c r="H271" s="156">
        <v>0.8125</v>
      </c>
      <c r="I271" s="155" t="s">
        <v>10</v>
      </c>
      <c r="J271" s="157">
        <v>46002</v>
      </c>
      <c r="K271" s="157">
        <v>46143</v>
      </c>
      <c r="L271" s="154">
        <f>IF(ISBLANK(DATA[[#This Row],[DISCHARGE DATE]]), "NO DATE", DATA[[#This Row],[DISCHARGE DATE]]-DATA[[#This Row],[ADMISSION DATE]]+1)</f>
        <v>142</v>
      </c>
      <c r="M271" s="158">
        <v>350</v>
      </c>
      <c r="N271" s="158">
        <v>1846</v>
      </c>
      <c r="O271" s="159">
        <v>275</v>
      </c>
      <c r="P271" s="159">
        <v>284</v>
      </c>
      <c r="Q271" s="160">
        <f>IF(DATA[[#This Row],[TYPE]]="Normal", 13 * DATA[[#This Row],[STORAGE DAYS]], 20 * DATA[[#This Row],[STORAGE DAYS]])</f>
        <v>1846</v>
      </c>
      <c r="R271" s="160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 t="shared" si="4"/>
        <v>398</v>
      </c>
    </row>
    <row r="272" spans="1:22" s="26" customFormat="1" ht="16.5" customHeight="1" x14ac:dyDescent="0.3">
      <c r="A272" s="153" t="s">
        <v>1347</v>
      </c>
      <c r="B272" s="154" t="s">
        <v>1348</v>
      </c>
      <c r="C272" s="154">
        <v>36</v>
      </c>
      <c r="D272" s="155" t="s">
        <v>4</v>
      </c>
      <c r="E272" s="155" t="s">
        <v>1349</v>
      </c>
      <c r="F272" s="155" t="s">
        <v>1730</v>
      </c>
      <c r="G272" s="155" t="s">
        <v>27</v>
      </c>
      <c r="H272" s="156">
        <v>0.125</v>
      </c>
      <c r="I272" s="155" t="s">
        <v>10</v>
      </c>
      <c r="J272" s="157">
        <v>46004</v>
      </c>
      <c r="K272" s="157">
        <v>46206</v>
      </c>
      <c r="L272" s="154">
        <f>IF(ISBLANK(DATA[[#This Row],[DISCHARGE DATE]]), "NO DATE", DATA[[#This Row],[DISCHARGE DATE]]-DATA[[#This Row],[ADMISSION DATE]]+1)</f>
        <v>203</v>
      </c>
      <c r="M272" s="158">
        <v>350</v>
      </c>
      <c r="N272" s="158">
        <v>2639</v>
      </c>
      <c r="O272" s="159">
        <v>276</v>
      </c>
      <c r="P272" s="159">
        <v>326</v>
      </c>
      <c r="Q272" s="160">
        <f>IF(DATA[[#This Row],[TYPE]]="Normal", 13 * DATA[[#This Row],[STORAGE DAYS]], 20 * DATA[[#This Row],[STORAGE DAYS]])</f>
        <v>2639</v>
      </c>
      <c r="R272" s="160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 t="shared" si="4"/>
        <v>398</v>
      </c>
    </row>
    <row r="273" spans="1:20" s="26" customFormat="1" ht="16.5" customHeight="1" x14ac:dyDescent="0.3">
      <c r="A273" s="153" t="s">
        <v>1350</v>
      </c>
      <c r="B273" s="154" t="s">
        <v>1351</v>
      </c>
      <c r="C273" s="154">
        <v>75</v>
      </c>
      <c r="D273" s="155" t="s">
        <v>4</v>
      </c>
      <c r="E273" s="155" t="s">
        <v>1352</v>
      </c>
      <c r="F273" s="155" t="s">
        <v>1731</v>
      </c>
      <c r="G273" s="155" t="s">
        <v>27</v>
      </c>
      <c r="H273" s="156">
        <v>0.46527777777777779</v>
      </c>
      <c r="I273" s="155" t="s">
        <v>10</v>
      </c>
      <c r="J273" s="157">
        <v>46006</v>
      </c>
      <c r="K273" s="157">
        <v>46318</v>
      </c>
      <c r="L273" s="154">
        <f>IF(ISBLANK(DATA[[#This Row],[DISCHARGE DATE]]), "NO DATE", DATA[[#This Row],[DISCHARGE DATE]]-DATA[[#This Row],[ADMISSION DATE]]+1)</f>
        <v>313</v>
      </c>
      <c r="M273" s="158">
        <v>350</v>
      </c>
      <c r="N273" s="158"/>
      <c r="O273" s="159">
        <v>277</v>
      </c>
      <c r="P273" s="159"/>
      <c r="Q273" s="160">
        <f>IF(DATA[[#This Row],[TYPE]]="Normal", 13 * DATA[[#This Row],[STORAGE DAYS]], 20 * DATA[[#This Row],[STORAGE DAYS]])</f>
        <v>4069</v>
      </c>
      <c r="R273" s="160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 t="shared" si="4"/>
        <v>398</v>
      </c>
    </row>
    <row r="274" spans="1:20" s="26" customFormat="1" ht="16.5" customHeight="1" x14ac:dyDescent="0.3">
      <c r="A274" s="153" t="s">
        <v>1360</v>
      </c>
      <c r="B274" s="154" t="s">
        <v>1361</v>
      </c>
      <c r="C274" s="154">
        <v>64</v>
      </c>
      <c r="D274" s="155" t="s">
        <v>5</v>
      </c>
      <c r="E274" s="155" t="s">
        <v>1362</v>
      </c>
      <c r="F274" s="155" t="s">
        <v>1732</v>
      </c>
      <c r="G274" s="155" t="s">
        <v>19</v>
      </c>
      <c r="H274" s="156">
        <v>0.8125</v>
      </c>
      <c r="I274" s="155" t="s">
        <v>10</v>
      </c>
      <c r="J274" s="157">
        <v>46010</v>
      </c>
      <c r="K274" s="157">
        <v>46108</v>
      </c>
      <c r="L274" s="154">
        <f>IF(ISBLANK(DATA[[#This Row],[DISCHARGE DATE]]), "NO DATE", DATA[[#This Row],[DISCHARGE DATE]]-DATA[[#This Row],[ADMISSION DATE]]+1)</f>
        <v>99</v>
      </c>
      <c r="M274" s="158">
        <v>350</v>
      </c>
      <c r="N274" s="158">
        <v>1287</v>
      </c>
      <c r="O274" s="159">
        <v>278</v>
      </c>
      <c r="P274" s="159">
        <v>265</v>
      </c>
      <c r="Q274" s="160">
        <f>IF(DATA[[#This Row],[TYPE]]="Normal", 13 * DATA[[#This Row],[STORAGE DAYS]], 20 * DATA[[#This Row],[STORAGE DAYS]])</f>
        <v>1287</v>
      </c>
      <c r="R274" s="160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 t="shared" si="4"/>
        <v>398</v>
      </c>
    </row>
    <row r="275" spans="1:20" s="26" customFormat="1" ht="16.5" customHeight="1" x14ac:dyDescent="0.3">
      <c r="A275" s="153" t="s">
        <v>1363</v>
      </c>
      <c r="B275" s="154" t="s">
        <v>1364</v>
      </c>
      <c r="C275" s="154">
        <v>52</v>
      </c>
      <c r="D275" s="155" t="s">
        <v>5</v>
      </c>
      <c r="E275" s="155" t="s">
        <v>1365</v>
      </c>
      <c r="F275" s="155" t="s">
        <v>1733</v>
      </c>
      <c r="G275" s="155" t="s">
        <v>1366</v>
      </c>
      <c r="H275" s="156">
        <v>0.8125</v>
      </c>
      <c r="I275" s="155" t="s">
        <v>10</v>
      </c>
      <c r="J275" s="157">
        <v>46015</v>
      </c>
      <c r="K275" s="157">
        <v>46059</v>
      </c>
      <c r="L275" s="154">
        <f>IF(ISBLANK(DATA[[#This Row],[DISCHARGE DATE]]), "NO DATE", DATA[[#This Row],[DISCHARGE DATE]]-DATA[[#This Row],[ADMISSION DATE]]+1)</f>
        <v>45</v>
      </c>
      <c r="M275" s="158">
        <v>350</v>
      </c>
      <c r="N275" s="158">
        <v>585</v>
      </c>
      <c r="O275" s="159">
        <v>279</v>
      </c>
      <c r="P275" s="159">
        <v>131</v>
      </c>
      <c r="Q275" s="160">
        <f>IF(DATA[[#This Row],[TYPE]]="Normal", 13 * DATA[[#This Row],[STORAGE DAYS]], 20 * DATA[[#This Row],[STORAGE DAYS]])</f>
        <v>585</v>
      </c>
      <c r="R275" s="160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 t="shared" si="4"/>
        <v>398</v>
      </c>
    </row>
    <row r="276" spans="1:20" s="26" customFormat="1" ht="16.5" customHeight="1" x14ac:dyDescent="0.3">
      <c r="A276" s="153" t="s">
        <v>1367</v>
      </c>
      <c r="B276" s="154" t="s">
        <v>1368</v>
      </c>
      <c r="C276" s="154">
        <v>21</v>
      </c>
      <c r="D276" s="155" t="s">
        <v>4</v>
      </c>
      <c r="E276" s="155" t="s">
        <v>1369</v>
      </c>
      <c r="F276" s="155" t="s">
        <v>1734</v>
      </c>
      <c r="G276" s="155" t="s">
        <v>19</v>
      </c>
      <c r="H276" s="156">
        <v>0.85416666666666663</v>
      </c>
      <c r="I276" s="155" t="s">
        <v>10</v>
      </c>
      <c r="J276" s="157">
        <v>46019</v>
      </c>
      <c r="K276" s="157">
        <v>46045</v>
      </c>
      <c r="L276" s="154">
        <f>IF(ISBLANK(DATA[[#This Row],[DISCHARGE DATE]]), "NO DATE", DATA[[#This Row],[DISCHARGE DATE]]-DATA[[#This Row],[ADMISSION DATE]]+1)</f>
        <v>27</v>
      </c>
      <c r="M276" s="158">
        <v>350</v>
      </c>
      <c r="N276" s="158">
        <v>351</v>
      </c>
      <c r="O276" s="159">
        <v>280</v>
      </c>
      <c r="P276" s="159">
        <v>128</v>
      </c>
      <c r="Q276" s="160">
        <f>IF(DATA[[#This Row],[TYPE]]="Normal", 13 * DATA[[#This Row],[STORAGE DAYS]], 20 * DATA[[#This Row],[STORAGE DAYS]])</f>
        <v>351</v>
      </c>
      <c r="R276" s="160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 t="shared" si="4"/>
        <v>398</v>
      </c>
    </row>
    <row r="277" spans="1:20" s="26" customFormat="1" ht="16.5" customHeight="1" x14ac:dyDescent="0.3">
      <c r="A277" s="153" t="s">
        <v>1371</v>
      </c>
      <c r="B277" s="154" t="s">
        <v>1372</v>
      </c>
      <c r="C277" s="154">
        <v>64</v>
      </c>
      <c r="D277" s="155" t="s">
        <v>4</v>
      </c>
      <c r="E277" s="155" t="s">
        <v>1373</v>
      </c>
      <c r="F277" s="155" t="s">
        <v>1735</v>
      </c>
      <c r="G277" s="155" t="s">
        <v>25</v>
      </c>
      <c r="H277" s="156">
        <v>0.85416666666666663</v>
      </c>
      <c r="I277" s="155" t="s">
        <v>12</v>
      </c>
      <c r="J277" s="157">
        <v>46024</v>
      </c>
      <c r="K277" s="157">
        <v>46143</v>
      </c>
      <c r="L277" s="154">
        <f>IF(ISBLANK(DATA[[#This Row],[DISCHARGE DATE]]), "NO DATE", DATA[[#This Row],[DISCHARGE DATE]]-DATA[[#This Row],[ADMISSION DATE]]+1)</f>
        <v>120</v>
      </c>
      <c r="M277" s="158">
        <v>350</v>
      </c>
      <c r="N277" s="158">
        <v>2400</v>
      </c>
      <c r="O277" s="159">
        <v>281</v>
      </c>
      <c r="P277" s="159">
        <v>283</v>
      </c>
      <c r="Q277" s="160">
        <f>IF(DATA[[#This Row],[TYPE]]="Normal", 13 * DATA[[#This Row],[STORAGE DAYS]], 20 * DATA[[#This Row],[STORAGE DAYS]])</f>
        <v>2400</v>
      </c>
      <c r="R277" s="160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 t="shared" si="4"/>
        <v>398</v>
      </c>
    </row>
    <row r="278" spans="1:20" s="26" customFormat="1" ht="16.5" customHeight="1" x14ac:dyDescent="0.3">
      <c r="A278" s="153" t="s">
        <v>1374</v>
      </c>
      <c r="B278" s="154" t="s">
        <v>1375</v>
      </c>
      <c r="C278" s="154">
        <v>70</v>
      </c>
      <c r="D278" s="155" t="s">
        <v>5</v>
      </c>
      <c r="E278" s="155" t="s">
        <v>1376</v>
      </c>
      <c r="F278" s="155" t="s">
        <v>1736</v>
      </c>
      <c r="G278" s="155" t="s">
        <v>27</v>
      </c>
      <c r="H278" s="156">
        <v>0.22916666666666666</v>
      </c>
      <c r="I278" s="155" t="s">
        <v>10</v>
      </c>
      <c r="J278" s="157">
        <v>46025</v>
      </c>
      <c r="K278" s="157">
        <v>46143</v>
      </c>
      <c r="L278" s="154">
        <f>IF(ISBLANK(DATA[[#This Row],[DISCHARGE DATE]]), "NO DATE", DATA[[#This Row],[DISCHARGE DATE]]-DATA[[#This Row],[ADMISSION DATE]]+1)</f>
        <v>119</v>
      </c>
      <c r="M278" s="158">
        <v>350</v>
      </c>
      <c r="N278" s="158">
        <v>1547</v>
      </c>
      <c r="O278" s="159">
        <v>282</v>
      </c>
      <c r="P278" s="159">
        <v>287</v>
      </c>
      <c r="Q278" s="160">
        <f>IF(DATA[[#This Row],[TYPE]]="Normal", 13 * DATA[[#This Row],[STORAGE DAYS]], 20 * DATA[[#This Row],[STORAGE DAYS]])</f>
        <v>1547</v>
      </c>
      <c r="R278" s="160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 t="shared" si="4"/>
        <v>398</v>
      </c>
    </row>
    <row r="279" spans="1:20" s="26" customFormat="1" ht="16.5" customHeight="1" x14ac:dyDescent="0.3">
      <c r="A279" s="153" t="s">
        <v>1377</v>
      </c>
      <c r="B279" s="154" t="s">
        <v>1378</v>
      </c>
      <c r="C279" s="154">
        <v>37</v>
      </c>
      <c r="D279" s="155" t="s">
        <v>5</v>
      </c>
      <c r="E279" s="155" t="s">
        <v>1379</v>
      </c>
      <c r="F279" s="155" t="s">
        <v>1737</v>
      </c>
      <c r="G279" s="155" t="s">
        <v>27</v>
      </c>
      <c r="H279" s="156">
        <v>0.52083333333333337</v>
      </c>
      <c r="I279" s="155" t="s">
        <v>10</v>
      </c>
      <c r="J279" s="157">
        <v>46025</v>
      </c>
      <c r="K279" s="157">
        <v>46108</v>
      </c>
      <c r="L279" s="154">
        <f>IF(ISBLANK(DATA[[#This Row],[DISCHARGE DATE]]), "NO DATE", DATA[[#This Row],[DISCHARGE DATE]]-DATA[[#This Row],[ADMISSION DATE]]+1)</f>
        <v>84</v>
      </c>
      <c r="M279" s="158">
        <v>350</v>
      </c>
      <c r="N279" s="158">
        <v>1092</v>
      </c>
      <c r="O279" s="159">
        <v>283</v>
      </c>
      <c r="P279" s="159">
        <v>261</v>
      </c>
      <c r="Q279" s="160">
        <f>IF(DATA[[#This Row],[TYPE]]="Normal", 13 * DATA[[#This Row],[STORAGE DAYS]], 20 * DATA[[#This Row],[STORAGE DAYS]])</f>
        <v>1092</v>
      </c>
      <c r="R279" s="160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 t="shared" si="4"/>
        <v>398</v>
      </c>
    </row>
    <row r="280" spans="1:20" s="26" customFormat="1" ht="16.5" customHeight="1" x14ac:dyDescent="0.3">
      <c r="A280" s="153" t="s">
        <v>1380</v>
      </c>
      <c r="B280" s="154" t="s">
        <v>1381</v>
      </c>
      <c r="C280" s="154">
        <v>32</v>
      </c>
      <c r="D280" s="155" t="s">
        <v>5</v>
      </c>
      <c r="E280" s="155" t="s">
        <v>1194</v>
      </c>
      <c r="F280" s="155" t="s">
        <v>1738</v>
      </c>
      <c r="G280" s="155" t="s">
        <v>25</v>
      </c>
      <c r="H280" s="156">
        <v>0.60833333333333328</v>
      </c>
      <c r="I280" s="155" t="s">
        <v>10</v>
      </c>
      <c r="J280" s="157">
        <v>46027</v>
      </c>
      <c r="K280" s="157">
        <v>46171</v>
      </c>
      <c r="L280" s="154">
        <f>IF(ISBLANK(DATA[[#This Row],[DISCHARGE DATE]]), "NO DATE", DATA[[#This Row],[DISCHARGE DATE]]-DATA[[#This Row],[ADMISSION DATE]]+1)</f>
        <v>145</v>
      </c>
      <c r="M280" s="158">
        <v>350</v>
      </c>
      <c r="N280" s="158">
        <v>1885</v>
      </c>
      <c r="O280" s="159">
        <v>284</v>
      </c>
      <c r="P280" s="159">
        <v>311</v>
      </c>
      <c r="Q280" s="160">
        <f>IF(DATA[[#This Row],[TYPE]]="Normal", 13 * DATA[[#This Row],[STORAGE DAYS]], 20 * DATA[[#This Row],[STORAGE DAYS]])</f>
        <v>1885</v>
      </c>
      <c r="R280" s="160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 t="shared" si="4"/>
        <v>398</v>
      </c>
    </row>
    <row r="281" spans="1:20" s="26" customFormat="1" ht="16.5" customHeight="1" x14ac:dyDescent="0.3">
      <c r="A281" s="153" t="s">
        <v>1382</v>
      </c>
      <c r="B281" s="154" t="s">
        <v>1383</v>
      </c>
      <c r="C281" s="154">
        <v>45</v>
      </c>
      <c r="D281" s="155" t="s">
        <v>4</v>
      </c>
      <c r="E281" s="155" t="s">
        <v>1384</v>
      </c>
      <c r="F281" s="155" t="s">
        <v>1739</v>
      </c>
      <c r="G281" s="155" t="s">
        <v>1290</v>
      </c>
      <c r="H281" s="156">
        <v>0.59166666666666667</v>
      </c>
      <c r="I281" s="155" t="s">
        <v>12</v>
      </c>
      <c r="J281" s="157">
        <v>46030</v>
      </c>
      <c r="K281" s="157">
        <v>46073</v>
      </c>
      <c r="L281" s="154">
        <f>IF(ISBLANK(DATA[[#This Row],[DISCHARGE DATE]]), "NO DATE", DATA[[#This Row],[DISCHARGE DATE]]-DATA[[#This Row],[ADMISSION DATE]]+1)</f>
        <v>44</v>
      </c>
      <c r="M281" s="158">
        <v>350</v>
      </c>
      <c r="N281" s="158">
        <v>880</v>
      </c>
      <c r="O281" s="159">
        <v>285</v>
      </c>
      <c r="P281" s="159">
        <v>137</v>
      </c>
      <c r="Q281" s="160">
        <f>IF(DATA[[#This Row],[TYPE]]="Normal", 13 * DATA[[#This Row],[STORAGE DAYS]], 20 * DATA[[#This Row],[STORAGE DAYS]])</f>
        <v>880</v>
      </c>
      <c r="R281" s="160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 t="shared" si="4"/>
        <v>398</v>
      </c>
    </row>
    <row r="282" spans="1:20" s="26" customFormat="1" ht="16.5" customHeight="1" x14ac:dyDescent="0.3">
      <c r="A282" s="153" t="s">
        <v>1385</v>
      </c>
      <c r="B282" s="154" t="s">
        <v>1386</v>
      </c>
      <c r="C282" s="154">
        <v>75</v>
      </c>
      <c r="D282" s="155" t="s">
        <v>5</v>
      </c>
      <c r="E282" s="155" t="s">
        <v>1387</v>
      </c>
      <c r="F282" s="155" t="s">
        <v>1740</v>
      </c>
      <c r="G282" s="155" t="s">
        <v>25</v>
      </c>
      <c r="H282" s="156">
        <v>0.6069444444444444</v>
      </c>
      <c r="I282" s="155" t="s">
        <v>10</v>
      </c>
      <c r="J282" s="157">
        <v>46031</v>
      </c>
      <c r="K282" s="157">
        <v>46108</v>
      </c>
      <c r="L282" s="154">
        <f>IF(ISBLANK(DATA[[#This Row],[DISCHARGE DATE]]), "NO DATE", DATA[[#This Row],[DISCHARGE DATE]]-DATA[[#This Row],[ADMISSION DATE]]+1)</f>
        <v>78</v>
      </c>
      <c r="M282" s="158">
        <v>350</v>
      </c>
      <c r="N282" s="158">
        <v>1014</v>
      </c>
      <c r="O282" s="159">
        <v>286</v>
      </c>
      <c r="P282" s="159">
        <v>258</v>
      </c>
      <c r="Q282" s="160">
        <f>IF(DATA[[#This Row],[TYPE]]="Normal", 13 * DATA[[#This Row],[STORAGE DAYS]], 20 * DATA[[#This Row],[STORAGE DAYS]])</f>
        <v>1014</v>
      </c>
      <c r="R282" s="160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 t="shared" si="4"/>
        <v>398</v>
      </c>
    </row>
    <row r="283" spans="1:20" s="26" customFormat="1" ht="16.5" customHeight="1" x14ac:dyDescent="0.3">
      <c r="A283" s="153" t="s">
        <v>1388</v>
      </c>
      <c r="B283" s="154" t="s">
        <v>743</v>
      </c>
      <c r="C283" s="154">
        <v>30</v>
      </c>
      <c r="D283" s="155" t="s">
        <v>5</v>
      </c>
      <c r="E283" s="155" t="s">
        <v>1389</v>
      </c>
      <c r="F283" s="155" t="s">
        <v>1741</v>
      </c>
      <c r="G283" s="155" t="s">
        <v>27</v>
      </c>
      <c r="H283" s="156">
        <v>0.8125</v>
      </c>
      <c r="I283" s="155" t="s">
        <v>10</v>
      </c>
      <c r="J283" s="157">
        <v>46031</v>
      </c>
      <c r="K283" s="157">
        <v>46045</v>
      </c>
      <c r="L283" s="154">
        <f>IF(ISBLANK(DATA[[#This Row],[DISCHARGE DATE]]), "NO DATE", DATA[[#This Row],[DISCHARGE DATE]]-DATA[[#This Row],[ADMISSION DATE]]+1)</f>
        <v>15</v>
      </c>
      <c r="M283" s="158">
        <v>350</v>
      </c>
      <c r="N283" s="158">
        <v>195</v>
      </c>
      <c r="O283" s="159">
        <v>287</v>
      </c>
      <c r="P283" s="159">
        <v>126</v>
      </c>
      <c r="Q283" s="160">
        <f>IF(DATA[[#This Row],[TYPE]]="Normal", 13 * DATA[[#This Row],[STORAGE DAYS]], 20 * DATA[[#This Row],[STORAGE DAYS]])</f>
        <v>195</v>
      </c>
      <c r="R283" s="160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 t="shared" si="4"/>
        <v>398</v>
      </c>
    </row>
    <row r="284" spans="1:20" s="26" customFormat="1" ht="16.5" customHeight="1" x14ac:dyDescent="0.3">
      <c r="A284" s="153" t="s">
        <v>1390</v>
      </c>
      <c r="B284" s="154" t="s">
        <v>1438</v>
      </c>
      <c r="C284" s="154">
        <v>106</v>
      </c>
      <c r="D284" s="155" t="s">
        <v>5</v>
      </c>
      <c r="E284" s="155" t="s">
        <v>1391</v>
      </c>
      <c r="F284" s="155" t="s">
        <v>1742</v>
      </c>
      <c r="G284" s="155" t="s">
        <v>24</v>
      </c>
      <c r="H284" s="156">
        <v>0.41666666666666669</v>
      </c>
      <c r="I284" s="155" t="s">
        <v>10</v>
      </c>
      <c r="J284" s="157">
        <v>46032</v>
      </c>
      <c r="K284" s="157">
        <v>46129</v>
      </c>
      <c r="L284" s="154">
        <f>IF(ISBLANK(DATA[[#This Row],[DISCHARGE DATE]]), "NO DATE", DATA[[#This Row],[DISCHARGE DATE]]-DATA[[#This Row],[ADMISSION DATE]]+1)</f>
        <v>98</v>
      </c>
      <c r="M284" s="158">
        <v>350</v>
      </c>
      <c r="N284" s="158">
        <v>1274</v>
      </c>
      <c r="O284" s="159">
        <v>288</v>
      </c>
      <c r="P284" s="159" t="s">
        <v>1831</v>
      </c>
      <c r="Q284" s="160">
        <f>IF(DATA[[#This Row],[TYPE]]="Normal", 13 * DATA[[#This Row],[STORAGE DAYS]], 20 * DATA[[#This Row],[STORAGE DAYS]])</f>
        <v>1274</v>
      </c>
      <c r="R284" s="160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 t="shared" si="4"/>
        <v>398</v>
      </c>
    </row>
    <row r="285" spans="1:20" s="26" customFormat="1" ht="16.5" customHeight="1" x14ac:dyDescent="0.3">
      <c r="A285" s="153" t="s">
        <v>1392</v>
      </c>
      <c r="B285" s="154" t="s">
        <v>1395</v>
      </c>
      <c r="C285" s="154">
        <v>70</v>
      </c>
      <c r="D285" s="155" t="s">
        <v>4</v>
      </c>
      <c r="E285" s="155" t="s">
        <v>1393</v>
      </c>
      <c r="F285" s="155" t="s">
        <v>1394</v>
      </c>
      <c r="G285" s="155" t="s">
        <v>1142</v>
      </c>
      <c r="H285" s="156">
        <v>0.63055555555555554</v>
      </c>
      <c r="I285" s="155" t="s">
        <v>10</v>
      </c>
      <c r="J285" s="157">
        <v>46035</v>
      </c>
      <c r="K285" s="157">
        <v>46122</v>
      </c>
      <c r="L285" s="154">
        <f>IF(ISBLANK(DATA[[#This Row],[DISCHARGE DATE]]), "NO DATE", DATA[[#This Row],[DISCHARGE DATE]]-DATA[[#This Row],[ADMISSION DATE]]+1)</f>
        <v>88</v>
      </c>
      <c r="M285" s="158">
        <v>350</v>
      </c>
      <c r="N285" s="158">
        <v>1144</v>
      </c>
      <c r="O285" s="159">
        <v>289</v>
      </c>
      <c r="P285" s="159" t="s">
        <v>1305</v>
      </c>
      <c r="Q285" s="160">
        <f>IF(DATA[[#This Row],[TYPE]]="Normal", 13 * DATA[[#This Row],[STORAGE DAYS]], 20 * DATA[[#This Row],[STORAGE DAYS]])</f>
        <v>1144</v>
      </c>
      <c r="R285" s="160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 t="shared" si="4"/>
        <v>398</v>
      </c>
    </row>
    <row r="286" spans="1:20" s="26" customFormat="1" ht="16.5" customHeight="1" x14ac:dyDescent="0.3">
      <c r="A286" s="153" t="s">
        <v>1396</v>
      </c>
      <c r="B286" s="154" t="s">
        <v>1397</v>
      </c>
      <c r="C286" s="154">
        <v>53</v>
      </c>
      <c r="D286" s="155" t="s">
        <v>5</v>
      </c>
      <c r="E286" s="155" t="s">
        <v>1398</v>
      </c>
      <c r="F286" s="155" t="s">
        <v>1743</v>
      </c>
      <c r="G286" s="155" t="s">
        <v>27</v>
      </c>
      <c r="H286" s="156">
        <v>0.9375</v>
      </c>
      <c r="I286" s="155" t="s">
        <v>12</v>
      </c>
      <c r="J286" s="157">
        <v>46035</v>
      </c>
      <c r="K286" s="157">
        <v>46059</v>
      </c>
      <c r="L286" s="154">
        <f>IF(ISBLANK(DATA[[#This Row],[DISCHARGE DATE]]), "NO DATE", DATA[[#This Row],[DISCHARGE DATE]]-DATA[[#This Row],[ADMISSION DATE]]+1)</f>
        <v>25</v>
      </c>
      <c r="M286" s="158">
        <v>350</v>
      </c>
      <c r="N286" s="158">
        <v>500</v>
      </c>
      <c r="O286" s="159">
        <v>290</v>
      </c>
      <c r="P286" s="159">
        <v>130</v>
      </c>
      <c r="Q286" s="160">
        <f>IF(DATA[[#This Row],[TYPE]]="Normal", 13 * DATA[[#This Row],[STORAGE DAYS]], 20 * DATA[[#This Row],[STORAGE DAYS]])</f>
        <v>500</v>
      </c>
      <c r="R286" s="160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 t="shared" si="4"/>
        <v>398</v>
      </c>
    </row>
    <row r="287" spans="1:20" s="26" customFormat="1" ht="16.5" customHeight="1" x14ac:dyDescent="0.3">
      <c r="A287" s="153" t="s">
        <v>1399</v>
      </c>
      <c r="B287" s="154" t="s">
        <v>1400</v>
      </c>
      <c r="C287" s="154">
        <v>46</v>
      </c>
      <c r="D287" s="155" t="s">
        <v>5</v>
      </c>
      <c r="E287" s="155" t="s">
        <v>1401</v>
      </c>
      <c r="F287" s="155" t="s">
        <v>1744</v>
      </c>
      <c r="G287" s="155" t="s">
        <v>27</v>
      </c>
      <c r="H287" s="156">
        <v>0.68402777777777779</v>
      </c>
      <c r="I287" s="155" t="s">
        <v>10</v>
      </c>
      <c r="J287" s="157">
        <v>46036</v>
      </c>
      <c r="K287" s="157">
        <v>46143</v>
      </c>
      <c r="L287" s="154">
        <f>IF(ISBLANK(DATA[[#This Row],[DISCHARGE DATE]]), "NO DATE", DATA[[#This Row],[DISCHARGE DATE]]-DATA[[#This Row],[ADMISSION DATE]]+1)</f>
        <v>108</v>
      </c>
      <c r="M287" s="158">
        <v>350</v>
      </c>
      <c r="N287" s="158">
        <v>1404</v>
      </c>
      <c r="O287" s="159">
        <v>291</v>
      </c>
      <c r="P287" s="159">
        <v>284</v>
      </c>
      <c r="Q287" s="160">
        <f>IF(DATA[[#This Row],[TYPE]]="Normal", 13 * DATA[[#This Row],[STORAGE DAYS]], 20 * DATA[[#This Row],[STORAGE DAYS]])</f>
        <v>1404</v>
      </c>
      <c r="R287" s="160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 t="shared" si="4"/>
        <v>398</v>
      </c>
    </row>
    <row r="288" spans="1:20" s="26" customFormat="1" ht="16.5" customHeight="1" x14ac:dyDescent="0.3">
      <c r="A288" s="153" t="s">
        <v>1402</v>
      </c>
      <c r="B288" s="154" t="s">
        <v>1403</v>
      </c>
      <c r="C288" s="154">
        <v>69</v>
      </c>
      <c r="D288" s="155" t="s">
        <v>4</v>
      </c>
      <c r="E288" s="155" t="s">
        <v>1404</v>
      </c>
      <c r="F288" s="155" t="s">
        <v>1745</v>
      </c>
      <c r="G288" s="155" t="s">
        <v>27</v>
      </c>
      <c r="H288" s="156">
        <v>0.6</v>
      </c>
      <c r="I288" s="155" t="s">
        <v>12</v>
      </c>
      <c r="J288" s="157">
        <v>46036</v>
      </c>
      <c r="K288" s="157">
        <v>46171</v>
      </c>
      <c r="L288" s="154">
        <f>IF(ISBLANK(DATA[[#This Row],[DISCHARGE DATE]]), "NO DATE", DATA[[#This Row],[DISCHARGE DATE]]-DATA[[#This Row],[ADMISSION DATE]]+1)</f>
        <v>136</v>
      </c>
      <c r="M288" s="158">
        <v>350</v>
      </c>
      <c r="N288" s="158">
        <v>2720</v>
      </c>
      <c r="O288" s="159">
        <v>292</v>
      </c>
      <c r="P288" s="159">
        <v>302</v>
      </c>
      <c r="Q288" s="160">
        <f>IF(DATA[[#This Row],[TYPE]]="Normal", 13 * DATA[[#This Row],[STORAGE DAYS]], 20 * DATA[[#This Row],[STORAGE DAYS]])</f>
        <v>2720</v>
      </c>
      <c r="R288" s="160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 t="shared" si="4"/>
        <v>398</v>
      </c>
    </row>
    <row r="289" spans="1:20" s="26" customFormat="1" ht="16.5" customHeight="1" x14ac:dyDescent="0.3">
      <c r="A289" s="153" t="s">
        <v>1406</v>
      </c>
      <c r="B289" s="154" t="s">
        <v>1407</v>
      </c>
      <c r="C289" s="154">
        <v>63</v>
      </c>
      <c r="D289" s="155" t="s">
        <v>5</v>
      </c>
      <c r="E289" s="155" t="s">
        <v>1408</v>
      </c>
      <c r="F289" s="155" t="s">
        <v>1746</v>
      </c>
      <c r="G289" s="155" t="s">
        <v>27</v>
      </c>
      <c r="H289" s="156">
        <v>0.52083333333333337</v>
      </c>
      <c r="I289" s="155" t="s">
        <v>12</v>
      </c>
      <c r="J289" s="157">
        <v>46040</v>
      </c>
      <c r="K289" s="157">
        <v>46171</v>
      </c>
      <c r="L289" s="154">
        <f>IF(ISBLANK(DATA[[#This Row],[DISCHARGE DATE]]), "NO DATE", DATA[[#This Row],[DISCHARGE DATE]]-DATA[[#This Row],[ADMISSION DATE]]+1)</f>
        <v>132</v>
      </c>
      <c r="M289" s="158">
        <v>350</v>
      </c>
      <c r="N289" s="158">
        <v>2640</v>
      </c>
      <c r="O289" s="159">
        <v>293</v>
      </c>
      <c r="P289" s="159">
        <v>307</v>
      </c>
      <c r="Q289" s="160">
        <f>IF(DATA[[#This Row],[TYPE]]="Normal", 13 * DATA[[#This Row],[STORAGE DAYS]], 20 * DATA[[#This Row],[STORAGE DAYS]])</f>
        <v>2640</v>
      </c>
      <c r="R289" s="160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 t="shared" si="4"/>
        <v>398</v>
      </c>
    </row>
    <row r="290" spans="1:20" s="26" customFormat="1" ht="16.5" customHeight="1" x14ac:dyDescent="0.3">
      <c r="A290" s="153" t="s">
        <v>1409</v>
      </c>
      <c r="B290" s="154" t="s">
        <v>1442</v>
      </c>
      <c r="C290" s="154">
        <v>70</v>
      </c>
      <c r="D290" s="155" t="s">
        <v>4</v>
      </c>
      <c r="E290" s="155" t="s">
        <v>1425</v>
      </c>
      <c r="F290" s="155" t="s">
        <v>1747</v>
      </c>
      <c r="G290" s="155" t="s">
        <v>27</v>
      </c>
      <c r="H290" s="156">
        <v>0.56527777777777777</v>
      </c>
      <c r="I290" s="155" t="s">
        <v>10</v>
      </c>
      <c r="J290" s="157">
        <v>46041</v>
      </c>
      <c r="K290" s="157">
        <v>46171</v>
      </c>
      <c r="L290" s="154">
        <f>IF(ISBLANK(DATA[[#This Row],[DISCHARGE DATE]]), "NO DATE", DATA[[#This Row],[DISCHARGE DATE]]-DATA[[#This Row],[ADMISSION DATE]]+1)</f>
        <v>131</v>
      </c>
      <c r="M290" s="158">
        <v>350</v>
      </c>
      <c r="N290" s="158">
        <v>1703</v>
      </c>
      <c r="O290" s="159">
        <v>294</v>
      </c>
      <c r="P290" s="159">
        <v>314</v>
      </c>
      <c r="Q290" s="160">
        <f>IF(DATA[[#This Row],[TYPE]]="Normal", 13 * DATA[[#This Row],[STORAGE DAYS]], 20 * DATA[[#This Row],[STORAGE DAYS]])</f>
        <v>1703</v>
      </c>
      <c r="R290" s="160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 t="shared" si="4"/>
        <v>398</v>
      </c>
    </row>
    <row r="291" spans="1:20" s="26" customFormat="1" ht="16.5" customHeight="1" x14ac:dyDescent="0.3">
      <c r="A291" s="153" t="s">
        <v>1410</v>
      </c>
      <c r="B291" s="154" t="s">
        <v>1411</v>
      </c>
      <c r="C291" s="154">
        <v>75</v>
      </c>
      <c r="D291" s="155" t="s">
        <v>5</v>
      </c>
      <c r="E291" s="155" t="s">
        <v>1412</v>
      </c>
      <c r="F291" s="155" t="s">
        <v>1748</v>
      </c>
      <c r="G291" s="155" t="s">
        <v>20</v>
      </c>
      <c r="H291" s="156">
        <v>0.76666666666666672</v>
      </c>
      <c r="I291" s="155" t="s">
        <v>12</v>
      </c>
      <c r="J291" s="157">
        <v>46043</v>
      </c>
      <c r="K291" s="157">
        <v>46171</v>
      </c>
      <c r="L291" s="154">
        <f>IF(ISBLANK(DATA[[#This Row],[DISCHARGE DATE]]), "NO DATE", DATA[[#This Row],[DISCHARGE DATE]]-DATA[[#This Row],[ADMISSION DATE]]+1)</f>
        <v>129</v>
      </c>
      <c r="M291" s="158">
        <v>350</v>
      </c>
      <c r="N291" s="158">
        <v>2580</v>
      </c>
      <c r="O291" s="159">
        <v>295</v>
      </c>
      <c r="P291" s="159">
        <v>318</v>
      </c>
      <c r="Q291" s="160">
        <f>IF(DATA[[#This Row],[TYPE]]="Normal", 13 * DATA[[#This Row],[STORAGE DAYS]], 20 * DATA[[#This Row],[STORAGE DAYS]])</f>
        <v>2580</v>
      </c>
      <c r="R291" s="160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 t="shared" si="4"/>
        <v>398</v>
      </c>
    </row>
    <row r="292" spans="1:20" s="26" customFormat="1" ht="16.5" customHeight="1" x14ac:dyDescent="0.3">
      <c r="A292" s="153" t="s">
        <v>1413</v>
      </c>
      <c r="B292" s="154" t="s">
        <v>1414</v>
      </c>
      <c r="C292" s="154">
        <v>45</v>
      </c>
      <c r="D292" s="155" t="s">
        <v>5</v>
      </c>
      <c r="E292" s="155" t="s">
        <v>1415</v>
      </c>
      <c r="F292" s="155" t="s">
        <v>1749</v>
      </c>
      <c r="G292" s="155" t="s">
        <v>27</v>
      </c>
      <c r="H292" s="156">
        <v>0.77083333333333337</v>
      </c>
      <c r="I292" s="155" t="s">
        <v>12</v>
      </c>
      <c r="J292" s="157">
        <v>46047</v>
      </c>
      <c r="K292" s="157">
        <v>46108</v>
      </c>
      <c r="L292" s="154">
        <f>IF(ISBLANK(DATA[[#This Row],[DISCHARGE DATE]]), "NO DATE", DATA[[#This Row],[DISCHARGE DATE]]-DATA[[#This Row],[ADMISSION DATE]]+1)</f>
        <v>62</v>
      </c>
      <c r="M292" s="158">
        <v>350</v>
      </c>
      <c r="N292" s="158">
        <v>1240</v>
      </c>
      <c r="O292" s="159">
        <v>296</v>
      </c>
      <c r="P292" s="159">
        <v>263</v>
      </c>
      <c r="Q292" s="160">
        <f>IF(DATA[[#This Row],[TYPE]]="Normal", 13 * DATA[[#This Row],[STORAGE DAYS]], 20 * DATA[[#This Row],[STORAGE DAYS]])</f>
        <v>1240</v>
      </c>
      <c r="R292" s="160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 t="shared" si="4"/>
        <v>398</v>
      </c>
    </row>
    <row r="293" spans="1:20" s="26" customFormat="1" ht="16.5" customHeight="1" x14ac:dyDescent="0.3">
      <c r="A293" s="153" t="s">
        <v>1416</v>
      </c>
      <c r="B293" s="154" t="s">
        <v>1417</v>
      </c>
      <c r="C293" s="154">
        <v>41</v>
      </c>
      <c r="D293" s="155" t="s">
        <v>5</v>
      </c>
      <c r="E293" s="155" t="s">
        <v>1418</v>
      </c>
      <c r="F293" s="155" t="s">
        <v>1750</v>
      </c>
      <c r="G293" s="155" t="s">
        <v>26</v>
      </c>
      <c r="H293" s="156">
        <v>0.79166666666666663</v>
      </c>
      <c r="I293" s="155" t="s">
        <v>10</v>
      </c>
      <c r="J293" s="157">
        <v>46046</v>
      </c>
      <c r="K293" s="157">
        <v>46171</v>
      </c>
      <c r="L293" s="154">
        <f>IF(ISBLANK(DATA[[#This Row],[DISCHARGE DATE]]), "NO DATE", DATA[[#This Row],[DISCHARGE DATE]]-DATA[[#This Row],[ADMISSION DATE]]+1)</f>
        <v>126</v>
      </c>
      <c r="M293" s="158">
        <v>350</v>
      </c>
      <c r="N293" s="158">
        <v>1638</v>
      </c>
      <c r="O293" s="159">
        <v>297</v>
      </c>
      <c r="P293" s="159">
        <v>308</v>
      </c>
      <c r="Q293" s="160">
        <f>IF(DATA[[#This Row],[TYPE]]="Normal", 13 * DATA[[#This Row],[STORAGE DAYS]], 20 * DATA[[#This Row],[STORAGE DAYS]])</f>
        <v>1638</v>
      </c>
      <c r="R293" s="160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 t="shared" si="4"/>
        <v>398</v>
      </c>
    </row>
    <row r="294" spans="1:20" s="26" customFormat="1" ht="16.5" customHeight="1" x14ac:dyDescent="0.3">
      <c r="A294" s="153" t="s">
        <v>1419</v>
      </c>
      <c r="B294" s="154" t="s">
        <v>1420</v>
      </c>
      <c r="C294" s="154">
        <v>56</v>
      </c>
      <c r="D294" s="155" t="s">
        <v>4</v>
      </c>
      <c r="E294" s="155" t="s">
        <v>1421</v>
      </c>
      <c r="F294" s="155" t="s">
        <v>1751</v>
      </c>
      <c r="G294" s="155" t="s">
        <v>26</v>
      </c>
      <c r="H294" s="156">
        <v>0.3125</v>
      </c>
      <c r="I294" s="155" t="s">
        <v>10</v>
      </c>
      <c r="J294" s="157">
        <v>46049</v>
      </c>
      <c r="K294" s="157">
        <v>46171</v>
      </c>
      <c r="L294" s="154">
        <f>IF(ISBLANK(DATA[[#This Row],[DISCHARGE DATE]]), "NO DATE", DATA[[#This Row],[DISCHARGE DATE]]-DATA[[#This Row],[ADMISSION DATE]]+1)</f>
        <v>123</v>
      </c>
      <c r="M294" s="158">
        <v>350</v>
      </c>
      <c r="N294" s="158">
        <v>1599</v>
      </c>
      <c r="O294" s="159">
        <v>298</v>
      </c>
      <c r="P294" s="159">
        <v>315</v>
      </c>
      <c r="Q294" s="160">
        <f>IF(DATA[[#This Row],[TYPE]]="Normal", 13 * DATA[[#This Row],[STORAGE DAYS]], 20 * DATA[[#This Row],[STORAGE DAYS]])</f>
        <v>1599</v>
      </c>
      <c r="R294" s="160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 t="shared" si="4"/>
        <v>398</v>
      </c>
    </row>
    <row r="295" spans="1:20" s="26" customFormat="1" ht="16.5" customHeight="1" x14ac:dyDescent="0.3">
      <c r="A295" s="153" t="s">
        <v>1422</v>
      </c>
      <c r="B295" s="154" t="s">
        <v>1423</v>
      </c>
      <c r="C295" s="154">
        <v>69</v>
      </c>
      <c r="D295" s="155" t="s">
        <v>5</v>
      </c>
      <c r="E295" s="155" t="s">
        <v>1424</v>
      </c>
      <c r="F295" s="155" t="s">
        <v>1638</v>
      </c>
      <c r="G295" s="155" t="s">
        <v>25</v>
      </c>
      <c r="H295" s="156">
        <v>0.90625</v>
      </c>
      <c r="I295" s="155" t="s">
        <v>10</v>
      </c>
      <c r="J295" s="157">
        <v>46048</v>
      </c>
      <c r="K295" s="157">
        <v>46171</v>
      </c>
      <c r="L295" s="154">
        <f>IF(ISBLANK(DATA[[#This Row],[DISCHARGE DATE]]), "NO DATE", DATA[[#This Row],[DISCHARGE DATE]]-DATA[[#This Row],[ADMISSION DATE]]+1)</f>
        <v>124</v>
      </c>
      <c r="M295" s="158">
        <v>350</v>
      </c>
      <c r="N295" s="158">
        <v>1612</v>
      </c>
      <c r="O295" s="159">
        <v>299</v>
      </c>
      <c r="P295" s="159">
        <v>310</v>
      </c>
      <c r="Q295" s="160">
        <f>IF(DATA[[#This Row],[TYPE]]="Normal", 13 * DATA[[#This Row],[STORAGE DAYS]], 20 * DATA[[#This Row],[STORAGE DAYS]])</f>
        <v>1612</v>
      </c>
      <c r="R295" s="160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 t="shared" si="4"/>
        <v>398</v>
      </c>
    </row>
    <row r="296" spans="1:20" s="26" customFormat="1" ht="16.5" customHeight="1" x14ac:dyDescent="0.3">
      <c r="A296" s="153" t="s">
        <v>1429</v>
      </c>
      <c r="B296" s="154" t="s">
        <v>1430</v>
      </c>
      <c r="C296" s="154">
        <v>98</v>
      </c>
      <c r="D296" s="155" t="s">
        <v>4</v>
      </c>
      <c r="E296" s="155" t="s">
        <v>1431</v>
      </c>
      <c r="F296" s="155" t="s">
        <v>1752</v>
      </c>
      <c r="G296" s="155" t="s">
        <v>19</v>
      </c>
      <c r="H296" s="156">
        <v>0.39166666666666666</v>
      </c>
      <c r="I296" s="155" t="s">
        <v>10</v>
      </c>
      <c r="J296" s="157">
        <v>46051</v>
      </c>
      <c r="K296" s="157">
        <v>46108</v>
      </c>
      <c r="L296" s="154">
        <f>IF(ISBLANK(DATA[[#This Row],[DISCHARGE DATE]]), "NO DATE", DATA[[#This Row],[DISCHARGE DATE]]-DATA[[#This Row],[ADMISSION DATE]]+1)</f>
        <v>58</v>
      </c>
      <c r="M296" s="158">
        <v>350</v>
      </c>
      <c r="N296" s="158">
        <v>754</v>
      </c>
      <c r="O296" s="159">
        <v>300</v>
      </c>
      <c r="P296" s="159">
        <v>255</v>
      </c>
      <c r="Q296" s="160">
        <f>IF(DATA[[#This Row],[TYPE]]="Normal", 13 * DATA[[#This Row],[STORAGE DAYS]], 20 * DATA[[#This Row],[STORAGE DAYS]])</f>
        <v>754</v>
      </c>
      <c r="R296" s="160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 t="shared" si="4"/>
        <v>398</v>
      </c>
    </row>
    <row r="297" spans="1:20" s="26" customFormat="1" ht="16.5" customHeight="1" x14ac:dyDescent="0.3">
      <c r="A297" s="153" t="s">
        <v>1432</v>
      </c>
      <c r="B297" s="154" t="s">
        <v>1433</v>
      </c>
      <c r="C297" s="154">
        <v>100</v>
      </c>
      <c r="D297" s="155" t="s">
        <v>4</v>
      </c>
      <c r="E297" s="155" t="s">
        <v>1434</v>
      </c>
      <c r="F297" s="155" t="s">
        <v>1753</v>
      </c>
      <c r="G297" s="155" t="s">
        <v>20</v>
      </c>
      <c r="H297" s="156">
        <v>0.18055555555555555</v>
      </c>
      <c r="I297" s="155" t="s">
        <v>10</v>
      </c>
      <c r="J297" s="157">
        <v>46055</v>
      </c>
      <c r="K297" s="157">
        <v>46164</v>
      </c>
      <c r="L297" s="154">
        <f>IF(ISBLANK(DATA[[#This Row],[DISCHARGE DATE]]), "NO DATE", DATA[[#This Row],[DISCHARGE DATE]]-DATA[[#This Row],[ADMISSION DATE]]+1)</f>
        <v>110</v>
      </c>
      <c r="M297" s="158">
        <v>350</v>
      </c>
      <c r="N297" s="158">
        <v>1430</v>
      </c>
      <c r="O297" s="159">
        <v>301</v>
      </c>
      <c r="P297" s="159">
        <v>305</v>
      </c>
      <c r="Q297" s="160">
        <f>IF(DATA[[#This Row],[TYPE]]="Normal", 13 * DATA[[#This Row],[STORAGE DAYS]], 20 * DATA[[#This Row],[STORAGE DAYS]])</f>
        <v>1430</v>
      </c>
      <c r="R297" s="160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 t="shared" si="4"/>
        <v>398</v>
      </c>
    </row>
    <row r="298" spans="1:20" s="26" customFormat="1" ht="16.5" customHeight="1" x14ac:dyDescent="0.3">
      <c r="A298" s="153" t="s">
        <v>1435</v>
      </c>
      <c r="B298" s="154" t="s">
        <v>1436</v>
      </c>
      <c r="C298" s="154">
        <v>70</v>
      </c>
      <c r="D298" s="155" t="s">
        <v>5</v>
      </c>
      <c r="E298" s="155" t="s">
        <v>1437</v>
      </c>
      <c r="F298" s="155" t="s">
        <v>1754</v>
      </c>
      <c r="G298" s="155" t="s">
        <v>18</v>
      </c>
      <c r="H298" s="156">
        <v>0.625</v>
      </c>
      <c r="I298" s="155" t="s">
        <v>10</v>
      </c>
      <c r="J298" s="157">
        <v>46055</v>
      </c>
      <c r="K298" s="157">
        <v>46171</v>
      </c>
      <c r="L298" s="154">
        <f>IF(ISBLANK(DATA[[#This Row],[DISCHARGE DATE]]), "NO DATE", DATA[[#This Row],[DISCHARGE DATE]]-DATA[[#This Row],[ADMISSION DATE]]+1)</f>
        <v>117</v>
      </c>
      <c r="M298" s="158">
        <v>350</v>
      </c>
      <c r="N298" s="158">
        <v>1521</v>
      </c>
      <c r="O298" s="159">
        <v>302</v>
      </c>
      <c r="P298" s="159">
        <v>312</v>
      </c>
      <c r="Q298" s="160">
        <f>IF(DATA[[#This Row],[TYPE]]="Normal", 13 * DATA[[#This Row],[STORAGE DAYS]], 20 * DATA[[#This Row],[STORAGE DAYS]])</f>
        <v>1521</v>
      </c>
      <c r="R298" s="160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 t="shared" si="4"/>
        <v>398</v>
      </c>
    </row>
    <row r="299" spans="1:20" s="26" customFormat="1" ht="16.5" customHeight="1" x14ac:dyDescent="0.3">
      <c r="A299" s="153" t="s">
        <v>1439</v>
      </c>
      <c r="B299" s="154" t="s">
        <v>1440</v>
      </c>
      <c r="C299" s="154">
        <v>73</v>
      </c>
      <c r="D299" s="155" t="s">
        <v>5</v>
      </c>
      <c r="E299" s="155" t="s">
        <v>1437</v>
      </c>
      <c r="F299" s="155" t="s">
        <v>1441</v>
      </c>
      <c r="G299" s="155" t="s">
        <v>26</v>
      </c>
      <c r="H299" s="156">
        <v>0.35555555555555557</v>
      </c>
      <c r="I299" s="155" t="s">
        <v>12</v>
      </c>
      <c r="J299" s="157">
        <v>46068</v>
      </c>
      <c r="K299" s="157">
        <v>46171</v>
      </c>
      <c r="L299" s="154">
        <f>IF(ISBLANK(DATA[[#This Row],[DISCHARGE DATE]]), "NO DATE", DATA[[#This Row],[DISCHARGE DATE]]-DATA[[#This Row],[ADMISSION DATE]]+1)</f>
        <v>104</v>
      </c>
      <c r="M299" s="158">
        <v>350</v>
      </c>
      <c r="N299" s="158">
        <v>2080</v>
      </c>
      <c r="O299" s="159">
        <v>303</v>
      </c>
      <c r="P299" s="159">
        <v>303</v>
      </c>
      <c r="Q299" s="160">
        <f>IF(DATA[[#This Row],[TYPE]]="Normal", 13 * DATA[[#This Row],[STORAGE DAYS]], 20 * DATA[[#This Row],[STORAGE DAYS]])</f>
        <v>2080</v>
      </c>
      <c r="R299" s="160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 t="shared" si="4"/>
        <v>398</v>
      </c>
    </row>
    <row r="300" spans="1:20" s="26" customFormat="1" ht="16.5" customHeight="1" x14ac:dyDescent="0.3">
      <c r="A300" s="153" t="s">
        <v>1448</v>
      </c>
      <c r="B300" s="154" t="s">
        <v>1498</v>
      </c>
      <c r="C300" s="154">
        <v>62</v>
      </c>
      <c r="D300" s="155" t="s">
        <v>5</v>
      </c>
      <c r="E300" s="155" t="s">
        <v>1449</v>
      </c>
      <c r="F300" s="155" t="s">
        <v>1755</v>
      </c>
      <c r="G300" s="155" t="s">
        <v>27</v>
      </c>
      <c r="H300" s="156">
        <v>0.3923611111111111</v>
      </c>
      <c r="I300" s="155" t="s">
        <v>10</v>
      </c>
      <c r="J300" s="157">
        <v>46076</v>
      </c>
      <c r="K300" s="157">
        <v>46143</v>
      </c>
      <c r="L300" s="154">
        <f>IF(ISBLANK(DATA[[#This Row],[DISCHARGE DATE]]), "NO DATE", DATA[[#This Row],[DISCHARGE DATE]]-DATA[[#This Row],[ADMISSION DATE]]+1)</f>
        <v>68</v>
      </c>
      <c r="M300" s="158">
        <v>350</v>
      </c>
      <c r="N300" s="158">
        <v>884</v>
      </c>
      <c r="O300" s="159">
        <v>304</v>
      </c>
      <c r="P300" s="159">
        <v>295</v>
      </c>
      <c r="Q300" s="160">
        <f>IF(DATA[[#This Row],[TYPE]]="Normal", 13 * DATA[[#This Row],[STORAGE DAYS]], 20 * DATA[[#This Row],[STORAGE DAYS]])</f>
        <v>884</v>
      </c>
      <c r="R300" s="160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 t="shared" si="4"/>
        <v>398</v>
      </c>
    </row>
    <row r="301" spans="1:20" s="26" customFormat="1" ht="16.5" customHeight="1" x14ac:dyDescent="0.3">
      <c r="A301" s="153" t="s">
        <v>1450</v>
      </c>
      <c r="B301" s="154" t="s">
        <v>1451</v>
      </c>
      <c r="C301" s="154">
        <v>104</v>
      </c>
      <c r="D301" s="155" t="s">
        <v>4</v>
      </c>
      <c r="E301" s="155" t="s">
        <v>1452</v>
      </c>
      <c r="F301" s="155" t="s">
        <v>1683</v>
      </c>
      <c r="G301" s="155" t="s">
        <v>27</v>
      </c>
      <c r="H301" s="156">
        <v>0.37708333333333333</v>
      </c>
      <c r="I301" s="155" t="s">
        <v>12</v>
      </c>
      <c r="J301" s="157">
        <v>46074</v>
      </c>
      <c r="K301" s="157">
        <v>46269</v>
      </c>
      <c r="L301" s="154">
        <f>IF(ISBLANK(DATA[[#This Row],[DISCHARGE DATE]]), "NO DATE", DATA[[#This Row],[DISCHARGE DATE]]-DATA[[#This Row],[ADMISSION DATE]]+1)</f>
        <v>196</v>
      </c>
      <c r="M301" s="158">
        <v>350</v>
      </c>
      <c r="N301" s="158">
        <v>3920</v>
      </c>
      <c r="O301" s="159">
        <v>305</v>
      </c>
      <c r="P301" s="159">
        <v>344</v>
      </c>
      <c r="Q301" s="160">
        <f>IF(DATA[[#This Row],[TYPE]]="Normal", 13 * DATA[[#This Row],[STORAGE DAYS]], 20 * DATA[[#This Row],[STORAGE DAYS]])</f>
        <v>3920</v>
      </c>
      <c r="R301" s="160">
        <f>DATA[[#This Row],[COLDROOM FEE]]-DATA[[#This Row],[STORAGE FEE]]</f>
        <v>0</v>
      </c>
      <c r="S301" s="98" t="str">
        <f>IF(ISBLANK(DATA[[#This Row],[COLDROOM RECEIPT]]),"IN CUSTODY","DISCHARGED")</f>
        <v>DISCHARGED</v>
      </c>
      <c r="T301" s="25">
        <f t="shared" si="4"/>
        <v>398</v>
      </c>
    </row>
    <row r="302" spans="1:20" s="26" customFormat="1" ht="16.5" customHeight="1" x14ac:dyDescent="0.3">
      <c r="A302" s="153" t="s">
        <v>1456</v>
      </c>
      <c r="B302" s="154" t="s">
        <v>1457</v>
      </c>
      <c r="C302" s="154">
        <v>65</v>
      </c>
      <c r="D302" s="155" t="s">
        <v>4</v>
      </c>
      <c r="E302" s="155" t="s">
        <v>1458</v>
      </c>
      <c r="F302" s="155" t="s">
        <v>1756</v>
      </c>
      <c r="G302" s="155" t="s">
        <v>26</v>
      </c>
      <c r="H302" s="156">
        <v>0.39583333333333331</v>
      </c>
      <c r="I302" s="155" t="s">
        <v>10</v>
      </c>
      <c r="J302" s="157">
        <v>46074</v>
      </c>
      <c r="K302" s="157">
        <v>46206</v>
      </c>
      <c r="L302" s="154">
        <f>IF(ISBLANK(DATA[[#This Row],[DISCHARGE DATE]]), "NO DATE", DATA[[#This Row],[DISCHARGE DATE]]-DATA[[#This Row],[ADMISSION DATE]]+1)</f>
        <v>133</v>
      </c>
      <c r="M302" s="158">
        <v>350</v>
      </c>
      <c r="N302" s="158">
        <v>1729</v>
      </c>
      <c r="O302" s="159">
        <v>306</v>
      </c>
      <c r="P302" s="159">
        <v>322</v>
      </c>
      <c r="Q302" s="160">
        <f>IF(DATA[[#This Row],[TYPE]]="Normal", 13 * DATA[[#This Row],[STORAGE DAYS]], 20 * DATA[[#This Row],[STORAGE DAYS]])</f>
        <v>1729</v>
      </c>
      <c r="R302" s="160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 t="shared" si="4"/>
        <v>398</v>
      </c>
    </row>
    <row r="303" spans="1:20" s="26" customFormat="1" ht="16.5" customHeight="1" x14ac:dyDescent="0.3">
      <c r="A303" s="153" t="s">
        <v>1453</v>
      </c>
      <c r="B303" s="154" t="s">
        <v>1454</v>
      </c>
      <c r="C303" s="154">
        <v>64</v>
      </c>
      <c r="D303" s="155" t="s">
        <v>4</v>
      </c>
      <c r="E303" s="155" t="s">
        <v>1455</v>
      </c>
      <c r="F303" s="155" t="s">
        <v>1757</v>
      </c>
      <c r="G303" s="155" t="s">
        <v>27</v>
      </c>
      <c r="H303" s="156">
        <v>0.38611111111111113</v>
      </c>
      <c r="I303" s="155" t="s">
        <v>12</v>
      </c>
      <c r="J303" s="157">
        <v>46074</v>
      </c>
      <c r="K303" s="157">
        <v>46108</v>
      </c>
      <c r="L303" s="154">
        <f>IF(ISBLANK(DATA[[#This Row],[DISCHARGE DATE]]), "NO DATE", DATA[[#This Row],[DISCHARGE DATE]]-DATA[[#This Row],[ADMISSION DATE]]+1)</f>
        <v>35</v>
      </c>
      <c r="M303" s="158">
        <v>350</v>
      </c>
      <c r="N303" s="158">
        <v>700</v>
      </c>
      <c r="O303" s="159">
        <v>307</v>
      </c>
      <c r="P303" s="159">
        <v>260</v>
      </c>
      <c r="Q303" s="160">
        <f>IF(DATA[[#This Row],[TYPE]]="Normal", 13 * DATA[[#This Row],[STORAGE DAYS]], 20 * DATA[[#This Row],[STORAGE DAYS]])</f>
        <v>700</v>
      </c>
      <c r="R303" s="160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 t="shared" si="4"/>
        <v>398</v>
      </c>
    </row>
    <row r="304" spans="1:20" s="26" customFormat="1" ht="16.5" customHeight="1" x14ac:dyDescent="0.3">
      <c r="A304" s="153" t="s">
        <v>1459</v>
      </c>
      <c r="B304" s="154" t="s">
        <v>1460</v>
      </c>
      <c r="C304" s="154">
        <v>69</v>
      </c>
      <c r="D304" s="155" t="s">
        <v>4</v>
      </c>
      <c r="E304" s="155" t="s">
        <v>105</v>
      </c>
      <c r="F304" s="155" t="s">
        <v>1758</v>
      </c>
      <c r="G304" s="155" t="s">
        <v>27</v>
      </c>
      <c r="H304" s="156">
        <v>0.62569444444444444</v>
      </c>
      <c r="I304" s="155" t="s">
        <v>12</v>
      </c>
      <c r="J304" s="157">
        <v>46076</v>
      </c>
      <c r="K304" s="157">
        <v>46234</v>
      </c>
      <c r="L304" s="154">
        <f>IF(ISBLANK(DATA[[#This Row],[DISCHARGE DATE]]), "NO DATE", DATA[[#This Row],[DISCHARGE DATE]]-DATA[[#This Row],[ADMISSION DATE]]+1)</f>
        <v>159</v>
      </c>
      <c r="M304" s="158">
        <v>350</v>
      </c>
      <c r="N304" s="158">
        <v>3180</v>
      </c>
      <c r="O304" s="159">
        <v>308</v>
      </c>
      <c r="P304" s="159">
        <v>339</v>
      </c>
      <c r="Q304" s="160">
        <f>IF(DATA[[#This Row],[TYPE]]="Normal", 13 * DATA[[#This Row],[STORAGE DAYS]], 20 * DATA[[#This Row],[STORAGE DAYS]])</f>
        <v>3180</v>
      </c>
      <c r="R304" s="160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 t="shared" si="4"/>
        <v>398</v>
      </c>
    </row>
    <row r="305" spans="1:20" s="26" customFormat="1" ht="16.5" customHeight="1" x14ac:dyDescent="0.3">
      <c r="A305" s="153" t="s">
        <v>1461</v>
      </c>
      <c r="B305" s="154" t="s">
        <v>1462</v>
      </c>
      <c r="C305" s="154">
        <v>65</v>
      </c>
      <c r="D305" s="155" t="s">
        <v>4</v>
      </c>
      <c r="E305" s="155" t="s">
        <v>1463</v>
      </c>
      <c r="F305" s="155" t="s">
        <v>1759</v>
      </c>
      <c r="G305" s="155" t="s">
        <v>25</v>
      </c>
      <c r="H305" s="156">
        <v>0.79166666666666663</v>
      </c>
      <c r="I305" s="155" t="s">
        <v>10</v>
      </c>
      <c r="J305" s="157">
        <v>46076</v>
      </c>
      <c r="K305" s="157">
        <v>46206</v>
      </c>
      <c r="L305" s="154">
        <f>IF(ISBLANK(DATA[[#This Row],[DISCHARGE DATE]]), "NO DATE", DATA[[#This Row],[DISCHARGE DATE]]-DATA[[#This Row],[ADMISSION DATE]]+1)</f>
        <v>131</v>
      </c>
      <c r="M305" s="158">
        <v>350</v>
      </c>
      <c r="N305" s="158">
        <v>1703</v>
      </c>
      <c r="O305" s="159">
        <v>309</v>
      </c>
      <c r="P305" s="159">
        <v>327</v>
      </c>
      <c r="Q305" s="160">
        <f>IF(DATA[[#This Row],[TYPE]]="Normal", 13 * DATA[[#This Row],[STORAGE DAYS]], 20 * DATA[[#This Row],[STORAGE DAYS]])</f>
        <v>1703</v>
      </c>
      <c r="R305" s="160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 t="shared" si="4"/>
        <v>398</v>
      </c>
    </row>
    <row r="306" spans="1:20" s="26" customFormat="1" ht="16.5" customHeight="1" x14ac:dyDescent="0.3">
      <c r="A306" s="153" t="s">
        <v>1464</v>
      </c>
      <c r="B306" s="154" t="s">
        <v>1465</v>
      </c>
      <c r="C306" s="154">
        <v>62</v>
      </c>
      <c r="D306" s="155" t="s">
        <v>5</v>
      </c>
      <c r="E306" s="155" t="s">
        <v>1466</v>
      </c>
      <c r="F306" s="155" t="s">
        <v>1760</v>
      </c>
      <c r="G306" s="155" t="s">
        <v>27</v>
      </c>
      <c r="H306" s="156">
        <v>0.50694444444444442</v>
      </c>
      <c r="I306" s="155" t="s">
        <v>12</v>
      </c>
      <c r="J306" s="157">
        <v>46077</v>
      </c>
      <c r="K306" s="157">
        <v>46171</v>
      </c>
      <c r="L306" s="154">
        <f>IF(ISBLANK(DATA[[#This Row],[DISCHARGE DATE]]), "NO DATE", DATA[[#This Row],[DISCHARGE DATE]]-DATA[[#This Row],[ADMISSION DATE]]+1)</f>
        <v>95</v>
      </c>
      <c r="M306" s="158">
        <v>350</v>
      </c>
      <c r="N306" s="158">
        <v>1900</v>
      </c>
      <c r="O306" s="159">
        <v>310</v>
      </c>
      <c r="P306" s="159">
        <v>317</v>
      </c>
      <c r="Q306" s="160">
        <f>IF(DATA[[#This Row],[TYPE]]="Normal", 13 * DATA[[#This Row],[STORAGE DAYS]], 20 * DATA[[#This Row],[STORAGE DAYS]])</f>
        <v>1900</v>
      </c>
      <c r="R306" s="160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 t="shared" si="4"/>
        <v>398</v>
      </c>
    </row>
    <row r="307" spans="1:20" s="26" customFormat="1" ht="16.5" customHeight="1" x14ac:dyDescent="0.3">
      <c r="A307" s="153" t="s">
        <v>1467</v>
      </c>
      <c r="B307" s="154" t="s">
        <v>1468</v>
      </c>
      <c r="C307" s="154">
        <v>70</v>
      </c>
      <c r="D307" s="155" t="s">
        <v>4</v>
      </c>
      <c r="E307" s="155" t="s">
        <v>1187</v>
      </c>
      <c r="F307" s="155" t="s">
        <v>1188</v>
      </c>
      <c r="G307" s="155" t="s">
        <v>1469</v>
      </c>
      <c r="H307" s="156">
        <v>0.77083333333333337</v>
      </c>
      <c r="I307" s="155" t="s">
        <v>12</v>
      </c>
      <c r="J307" s="157">
        <v>46077</v>
      </c>
      <c r="K307" s="157">
        <v>46269</v>
      </c>
      <c r="L307" s="154">
        <f>IF(ISBLANK(DATA[[#This Row],[DISCHARGE DATE]]), "NO DATE", DATA[[#This Row],[DISCHARGE DATE]]-DATA[[#This Row],[ADMISSION DATE]]+1)</f>
        <v>193</v>
      </c>
      <c r="M307" s="158">
        <v>350</v>
      </c>
      <c r="N307" s="158"/>
      <c r="O307" s="159">
        <v>311</v>
      </c>
      <c r="P307" s="159"/>
      <c r="Q307" s="160">
        <f>IF(DATA[[#This Row],[TYPE]]="Normal", 13 * DATA[[#This Row],[STORAGE DAYS]], 20 * DATA[[#This Row],[STORAGE DAYS]])</f>
        <v>3860</v>
      </c>
      <c r="R307" s="160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 t="shared" si="4"/>
        <v>398</v>
      </c>
    </row>
    <row r="308" spans="1:20" s="26" customFormat="1" ht="16.5" customHeight="1" x14ac:dyDescent="0.3">
      <c r="A308" s="153" t="s">
        <v>1470</v>
      </c>
      <c r="B308" s="154" t="s">
        <v>1471</v>
      </c>
      <c r="C308" s="154">
        <v>81</v>
      </c>
      <c r="D308" s="155" t="s">
        <v>4</v>
      </c>
      <c r="E308" s="155" t="s">
        <v>1472</v>
      </c>
      <c r="F308" s="155" t="s">
        <v>1761</v>
      </c>
      <c r="G308" s="155" t="s">
        <v>18</v>
      </c>
      <c r="H308" s="156">
        <v>0.20833333333333334</v>
      </c>
      <c r="I308" s="155" t="s">
        <v>12</v>
      </c>
      <c r="J308" s="157">
        <v>46078</v>
      </c>
      <c r="K308" s="157">
        <v>46206</v>
      </c>
      <c r="L308" s="154">
        <f>IF(ISBLANK(DATA[[#This Row],[DISCHARGE DATE]]), "NO DATE", DATA[[#This Row],[DISCHARGE DATE]]-DATA[[#This Row],[ADMISSION DATE]]+1)</f>
        <v>129</v>
      </c>
      <c r="M308" s="158">
        <v>350</v>
      </c>
      <c r="N308" s="158">
        <v>2580</v>
      </c>
      <c r="O308" s="159">
        <v>312</v>
      </c>
      <c r="P308" s="159">
        <v>330</v>
      </c>
      <c r="Q308" s="160">
        <f>IF(DATA[[#This Row],[TYPE]]="Normal", 13 * DATA[[#This Row],[STORAGE DAYS]], 20 * DATA[[#This Row],[STORAGE DAYS]])</f>
        <v>2580</v>
      </c>
      <c r="R308" s="160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 t="shared" si="4"/>
        <v>398</v>
      </c>
    </row>
    <row r="309" spans="1:20" s="26" customFormat="1" ht="16.5" customHeight="1" x14ac:dyDescent="0.3">
      <c r="A309" s="153" t="s">
        <v>1473</v>
      </c>
      <c r="B309" s="154" t="s">
        <v>1474</v>
      </c>
      <c r="C309" s="154">
        <v>74</v>
      </c>
      <c r="D309" s="155" t="s">
        <v>4</v>
      </c>
      <c r="E309" s="155" t="s">
        <v>1475</v>
      </c>
      <c r="F309" s="155" t="s">
        <v>1762</v>
      </c>
      <c r="G309" s="155" t="s">
        <v>25</v>
      </c>
      <c r="H309" s="156">
        <v>0.8125</v>
      </c>
      <c r="I309" s="155" t="s">
        <v>12</v>
      </c>
      <c r="J309" s="157">
        <v>46077</v>
      </c>
      <c r="K309" s="157">
        <v>46199</v>
      </c>
      <c r="L309" s="154">
        <f>IF(ISBLANK(DATA[[#This Row],[DISCHARGE DATE]]), "NO DATE", DATA[[#This Row],[DISCHARGE DATE]]-DATA[[#This Row],[ADMISSION DATE]]+1)</f>
        <v>123</v>
      </c>
      <c r="M309" s="158">
        <v>350</v>
      </c>
      <c r="N309" s="158">
        <v>1500</v>
      </c>
      <c r="O309" s="159">
        <v>313</v>
      </c>
      <c r="P309" s="159"/>
      <c r="Q309" s="160">
        <f>IF(DATA[[#This Row],[TYPE]]="Normal", 13 * DATA[[#This Row],[STORAGE DAYS]], 20 * DATA[[#This Row],[STORAGE DAYS]])</f>
        <v>2460</v>
      </c>
      <c r="R309" s="160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 t="shared" si="4"/>
        <v>398</v>
      </c>
    </row>
    <row r="310" spans="1:20" s="26" customFormat="1" ht="16.5" customHeight="1" x14ac:dyDescent="0.3">
      <c r="A310" s="153" t="s">
        <v>1476</v>
      </c>
      <c r="B310" s="154" t="s">
        <v>1477</v>
      </c>
      <c r="C310" s="154">
        <v>70</v>
      </c>
      <c r="D310" s="155" t="s">
        <v>5</v>
      </c>
      <c r="E310" s="155" t="s">
        <v>96</v>
      </c>
      <c r="F310" s="155" t="s">
        <v>1763</v>
      </c>
      <c r="G310" s="155" t="s">
        <v>27</v>
      </c>
      <c r="H310" s="156">
        <v>4.1666666666666664E-2</v>
      </c>
      <c r="I310" s="155" t="s">
        <v>10</v>
      </c>
      <c r="J310" s="157">
        <v>46078</v>
      </c>
      <c r="K310" s="157">
        <v>46171</v>
      </c>
      <c r="L310" s="154">
        <f>IF(ISBLANK(DATA[[#This Row],[DISCHARGE DATE]]), "NO DATE", DATA[[#This Row],[DISCHARGE DATE]]-DATA[[#This Row],[ADMISSION DATE]]+1)</f>
        <v>94</v>
      </c>
      <c r="M310" s="158">
        <v>350</v>
      </c>
      <c r="N310" s="158">
        <v>1222</v>
      </c>
      <c r="O310" s="159">
        <v>314</v>
      </c>
      <c r="P310" s="159">
        <v>316</v>
      </c>
      <c r="Q310" s="160">
        <f>IF(DATA[[#This Row],[TYPE]]="Normal", 13 * DATA[[#This Row],[STORAGE DAYS]], 20 * DATA[[#This Row],[STORAGE DAYS]])</f>
        <v>1222</v>
      </c>
      <c r="R310" s="160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 t="shared" si="4"/>
        <v>398</v>
      </c>
    </row>
    <row r="311" spans="1:20" s="26" customFormat="1" ht="16.5" customHeight="1" x14ac:dyDescent="0.3">
      <c r="A311" s="153" t="s">
        <v>1478</v>
      </c>
      <c r="B311" s="154" t="s">
        <v>1479</v>
      </c>
      <c r="C311" s="154">
        <v>68</v>
      </c>
      <c r="D311" s="155" t="s">
        <v>4</v>
      </c>
      <c r="E311" s="155" t="s">
        <v>1480</v>
      </c>
      <c r="F311" s="155" t="s">
        <v>1764</v>
      </c>
      <c r="G311" s="155" t="s">
        <v>27</v>
      </c>
      <c r="H311" s="156">
        <v>0.73263888888888884</v>
      </c>
      <c r="I311" s="155" t="s">
        <v>12</v>
      </c>
      <c r="J311" s="157">
        <v>46080</v>
      </c>
      <c r="K311" s="157">
        <v>46234</v>
      </c>
      <c r="L311" s="154">
        <f>IF(ISBLANK(DATA[[#This Row],[DISCHARGE DATE]]), "NO DATE", DATA[[#This Row],[DISCHARGE DATE]]-DATA[[#This Row],[ADMISSION DATE]]+1)</f>
        <v>155</v>
      </c>
      <c r="M311" s="158">
        <v>350</v>
      </c>
      <c r="N311" s="158">
        <v>3100</v>
      </c>
      <c r="O311" s="159">
        <v>315</v>
      </c>
      <c r="P311" s="159">
        <v>340</v>
      </c>
      <c r="Q311" s="160">
        <f>IF(DATA[[#This Row],[TYPE]]="Normal", 13 * DATA[[#This Row],[STORAGE DAYS]], 20 * DATA[[#This Row],[STORAGE DAYS]])</f>
        <v>3100</v>
      </c>
      <c r="R311" s="160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 t="shared" si="4"/>
        <v>398</v>
      </c>
    </row>
    <row r="312" spans="1:20" s="26" customFormat="1" ht="16.5" customHeight="1" x14ac:dyDescent="0.3">
      <c r="A312" s="153" t="s">
        <v>1481</v>
      </c>
      <c r="B312" s="154" t="s">
        <v>1482</v>
      </c>
      <c r="C312" s="154">
        <v>73</v>
      </c>
      <c r="D312" s="155" t="s">
        <v>4</v>
      </c>
      <c r="E312" s="155" t="s">
        <v>1466</v>
      </c>
      <c r="F312" s="155" t="s">
        <v>1765</v>
      </c>
      <c r="G312" s="155" t="s">
        <v>25</v>
      </c>
      <c r="H312" s="156">
        <v>0.8125</v>
      </c>
      <c r="I312" s="155" t="s">
        <v>12</v>
      </c>
      <c r="J312" s="157">
        <v>46080</v>
      </c>
      <c r="K312" s="157"/>
      <c r="L312" s="154" t="str">
        <f>IF(ISBLANK(DATA[[#This Row],[DISCHARGE DATE]]), "NO DATE", DATA[[#This Row],[DISCHARGE DATE]]-DATA[[#This Row],[ADMISSION DATE]]+1)</f>
        <v>NO DATE</v>
      </c>
      <c r="M312" s="158">
        <v>350</v>
      </c>
      <c r="N312" s="158"/>
      <c r="O312" s="159">
        <v>316</v>
      </c>
      <c r="P312" s="159"/>
      <c r="Q312" s="160" t="e">
        <f>IF(DATA[[#This Row],[TYPE]]="Normal", 13 * DATA[[#This Row],[STORAGE DAYS]], 20 * DATA[[#This Row],[STORAGE DAYS]])</f>
        <v>#VALUE!</v>
      </c>
      <c r="R312" s="160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 t="shared" si="4"/>
        <v>398</v>
      </c>
    </row>
    <row r="313" spans="1:20" s="26" customFormat="1" ht="16.5" customHeight="1" x14ac:dyDescent="0.3">
      <c r="A313" s="153" t="s">
        <v>1483</v>
      </c>
      <c r="B313" s="154" t="s">
        <v>1484</v>
      </c>
      <c r="C313" s="154">
        <v>79</v>
      </c>
      <c r="D313" s="155" t="s">
        <v>5</v>
      </c>
      <c r="E313" s="155" t="s">
        <v>1485</v>
      </c>
      <c r="F313" s="155" t="s">
        <v>1766</v>
      </c>
      <c r="G313" s="155" t="s">
        <v>27</v>
      </c>
      <c r="H313" s="156">
        <v>0.3125</v>
      </c>
      <c r="I313" s="155" t="s">
        <v>10</v>
      </c>
      <c r="J313" s="157">
        <v>46083</v>
      </c>
      <c r="K313" s="157">
        <v>46234</v>
      </c>
      <c r="L313" s="154">
        <f>IF(ISBLANK(DATA[[#This Row],[DISCHARGE DATE]]), "NO DATE", DATA[[#This Row],[DISCHARGE DATE]]-DATA[[#This Row],[ADMISSION DATE]]+1)</f>
        <v>152</v>
      </c>
      <c r="M313" s="158">
        <v>350</v>
      </c>
      <c r="N313" s="158">
        <v>1976</v>
      </c>
      <c r="O313" s="159">
        <v>317</v>
      </c>
      <c r="P313" s="159">
        <v>334</v>
      </c>
      <c r="Q313" s="160">
        <f>IF(DATA[[#This Row],[TYPE]]="Normal", 13 * DATA[[#This Row],[STORAGE DAYS]], 20 * DATA[[#This Row],[STORAGE DAYS]])</f>
        <v>1976</v>
      </c>
      <c r="R313" s="160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 t="shared" si="4"/>
        <v>398</v>
      </c>
    </row>
    <row r="314" spans="1:20" s="26" customFormat="1" ht="16.5" customHeight="1" x14ac:dyDescent="0.3">
      <c r="A314" s="153" t="s">
        <v>1486</v>
      </c>
      <c r="B314" s="154" t="s">
        <v>1487</v>
      </c>
      <c r="C314" s="154">
        <v>67</v>
      </c>
      <c r="D314" s="155" t="s">
        <v>5</v>
      </c>
      <c r="E314" s="155" t="s">
        <v>1488</v>
      </c>
      <c r="F314" s="155" t="s">
        <v>1767</v>
      </c>
      <c r="G314" s="155" t="s">
        <v>27</v>
      </c>
      <c r="H314" s="156">
        <v>0.72916666666666663</v>
      </c>
      <c r="I314" s="155" t="s">
        <v>10</v>
      </c>
      <c r="J314" s="157">
        <v>46084</v>
      </c>
      <c r="K314" s="157">
        <v>46234</v>
      </c>
      <c r="L314" s="154">
        <f>IF(ISBLANK(DATA[[#This Row],[DISCHARGE DATE]]), "NO DATE", DATA[[#This Row],[DISCHARGE DATE]]-DATA[[#This Row],[ADMISSION DATE]]+1)</f>
        <v>151</v>
      </c>
      <c r="M314" s="158">
        <v>350</v>
      </c>
      <c r="N314" s="158">
        <v>1963</v>
      </c>
      <c r="O314" s="159">
        <v>318</v>
      </c>
      <c r="P314" s="159">
        <v>338</v>
      </c>
      <c r="Q314" s="160">
        <f>IF(DATA[[#This Row],[TYPE]]="Normal", 13 * DATA[[#This Row],[STORAGE DAYS]], 20 * DATA[[#This Row],[STORAGE DAYS]])</f>
        <v>1963</v>
      </c>
      <c r="R314" s="160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 t="shared" si="4"/>
        <v>398</v>
      </c>
    </row>
    <row r="315" spans="1:20" s="26" customFormat="1" ht="16.5" customHeight="1" x14ac:dyDescent="0.3">
      <c r="A315" s="153" t="s">
        <v>1490</v>
      </c>
      <c r="B315" s="154" t="s">
        <v>1491</v>
      </c>
      <c r="C315" s="154">
        <v>82</v>
      </c>
      <c r="D315" s="155" t="s">
        <v>5</v>
      </c>
      <c r="E315" s="155" t="s">
        <v>1492</v>
      </c>
      <c r="F315" s="155" t="s">
        <v>1768</v>
      </c>
      <c r="G315" s="155" t="s">
        <v>27</v>
      </c>
      <c r="H315" s="156">
        <v>0.375</v>
      </c>
      <c r="I315" s="155" t="s">
        <v>12</v>
      </c>
      <c r="J315" s="157">
        <v>46088</v>
      </c>
      <c r="K315" s="157">
        <v>46118</v>
      </c>
      <c r="L315" s="154">
        <f>IF(ISBLANK(DATA[[#This Row],[DISCHARGE DATE]]), "NO DATE", DATA[[#This Row],[DISCHARGE DATE]]-DATA[[#This Row],[ADMISSION DATE]]+1)</f>
        <v>31</v>
      </c>
      <c r="M315" s="158">
        <v>350</v>
      </c>
      <c r="N315" s="158">
        <v>620</v>
      </c>
      <c r="O315" s="159">
        <v>319</v>
      </c>
      <c r="P315" s="159">
        <v>269</v>
      </c>
      <c r="Q315" s="160">
        <f>IF(DATA[[#This Row],[TYPE]]="Normal", 13 * DATA[[#This Row],[STORAGE DAYS]], 20 * DATA[[#This Row],[STORAGE DAYS]])</f>
        <v>620</v>
      </c>
      <c r="R315" s="160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 t="shared" si="4"/>
        <v>398</v>
      </c>
    </row>
    <row r="316" spans="1:20" s="26" customFormat="1" ht="16.5" customHeight="1" x14ac:dyDescent="0.3">
      <c r="A316" s="153" t="s">
        <v>1493</v>
      </c>
      <c r="B316" s="154" t="s">
        <v>1494</v>
      </c>
      <c r="C316" s="154">
        <v>43</v>
      </c>
      <c r="D316" s="155" t="s">
        <v>5</v>
      </c>
      <c r="E316" s="155" t="s">
        <v>1495</v>
      </c>
      <c r="F316" s="155" t="s">
        <v>1496</v>
      </c>
      <c r="G316" s="155" t="s">
        <v>27</v>
      </c>
      <c r="H316" s="156">
        <v>0.45833333333333331</v>
      </c>
      <c r="I316" s="155" t="s">
        <v>10</v>
      </c>
      <c r="J316" s="157">
        <v>46089</v>
      </c>
      <c r="K316" s="157">
        <v>46143</v>
      </c>
      <c r="L316" s="154">
        <f>IF(ISBLANK(DATA[[#This Row],[DISCHARGE DATE]]), "NO DATE", DATA[[#This Row],[DISCHARGE DATE]]-DATA[[#This Row],[ADMISSION DATE]]+1)</f>
        <v>55</v>
      </c>
      <c r="M316" s="158">
        <v>350</v>
      </c>
      <c r="N316" s="158">
        <v>715</v>
      </c>
      <c r="O316" s="159">
        <v>320</v>
      </c>
      <c r="P316" s="159">
        <v>279</v>
      </c>
      <c r="Q316" s="160">
        <f>IF(DATA[[#This Row],[TYPE]]="Normal", 13 * DATA[[#This Row],[STORAGE DAYS]], 20 * DATA[[#This Row],[STORAGE DAYS]])</f>
        <v>715</v>
      </c>
      <c r="R316" s="160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 t="shared" si="4"/>
        <v>398</v>
      </c>
    </row>
    <row r="317" spans="1:20" s="26" customFormat="1" ht="16.5" customHeight="1" x14ac:dyDescent="0.3">
      <c r="A317" s="153" t="s">
        <v>1516</v>
      </c>
      <c r="B317" s="154" t="s">
        <v>1517</v>
      </c>
      <c r="C317" s="154">
        <v>105</v>
      </c>
      <c r="D317" s="155" t="s">
        <v>4</v>
      </c>
      <c r="E317" s="155" t="s">
        <v>1518</v>
      </c>
      <c r="F317" s="155" t="s">
        <v>1519</v>
      </c>
      <c r="G317" s="155" t="s">
        <v>27</v>
      </c>
      <c r="H317" s="156">
        <v>0.22916666666666666</v>
      </c>
      <c r="I317" s="155" t="s">
        <v>12</v>
      </c>
      <c r="J317" s="157">
        <v>46099</v>
      </c>
      <c r="K317" s="157">
        <v>46234</v>
      </c>
      <c r="L317" s="154">
        <f>IF(ISBLANK(DATA[[#This Row],[DISCHARGE DATE]]), "NO DATE", DATA[[#This Row],[DISCHARGE DATE]]-DATA[[#This Row],[ADMISSION DATE]]+1)</f>
        <v>136</v>
      </c>
      <c r="M317" s="158">
        <v>350</v>
      </c>
      <c r="N317" s="158">
        <v>2720</v>
      </c>
      <c r="O317" s="159">
        <v>321</v>
      </c>
      <c r="P317" s="159">
        <v>333</v>
      </c>
      <c r="Q317" s="160">
        <f>IF(DATA[[#This Row],[TYPE]]="Normal", 13 * DATA[[#This Row],[STORAGE DAYS]], 20 * DATA[[#This Row],[STORAGE DAYS]])</f>
        <v>2720</v>
      </c>
      <c r="R317" s="160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 t="shared" si="4"/>
        <v>398</v>
      </c>
    </row>
    <row r="318" spans="1:20" s="26" customFormat="1" ht="16.5" customHeight="1" x14ac:dyDescent="0.3">
      <c r="A318" s="153" t="s">
        <v>1520</v>
      </c>
      <c r="B318" s="154" t="s">
        <v>1521</v>
      </c>
      <c r="C318" s="154">
        <v>68</v>
      </c>
      <c r="D318" s="155" t="s">
        <v>5</v>
      </c>
      <c r="E318" s="155" t="s">
        <v>1522</v>
      </c>
      <c r="F318" s="155" t="s">
        <v>1769</v>
      </c>
      <c r="G318" s="155" t="s">
        <v>27</v>
      </c>
      <c r="H318" s="156">
        <v>0.5</v>
      </c>
      <c r="I318" s="155" t="s">
        <v>12</v>
      </c>
      <c r="J318" s="157">
        <v>46100</v>
      </c>
      <c r="K318" s="157">
        <v>46325</v>
      </c>
      <c r="L318" s="154">
        <f>IF(ISBLANK(DATA[[#This Row],[DISCHARGE DATE]]), "NO DATE", DATA[[#This Row],[DISCHARGE DATE]]-DATA[[#This Row],[ADMISSION DATE]]+1)</f>
        <v>226</v>
      </c>
      <c r="M318" s="158">
        <v>350</v>
      </c>
      <c r="N318" s="158">
        <v>1500</v>
      </c>
      <c r="O318" s="159">
        <v>322</v>
      </c>
      <c r="P318" s="159"/>
      <c r="Q318" s="160">
        <f>IF(DATA[[#This Row],[TYPE]]="Normal", 13 * DATA[[#This Row],[STORAGE DAYS]], 20 * DATA[[#This Row],[STORAGE DAYS]])</f>
        <v>4520</v>
      </c>
      <c r="R318" s="160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 t="shared" si="4"/>
        <v>398</v>
      </c>
    </row>
    <row r="319" spans="1:20" s="26" customFormat="1" ht="16.5" customHeight="1" x14ac:dyDescent="0.3">
      <c r="A319" s="153" t="s">
        <v>1523</v>
      </c>
      <c r="B319" s="154" t="s">
        <v>1524</v>
      </c>
      <c r="C319" s="154">
        <v>87</v>
      </c>
      <c r="D319" s="155" t="s">
        <v>4</v>
      </c>
      <c r="E319" s="155" t="s">
        <v>1525</v>
      </c>
      <c r="F319" s="155" t="s">
        <v>1770</v>
      </c>
      <c r="G319" s="155" t="s">
        <v>26</v>
      </c>
      <c r="H319" s="156">
        <v>0.75</v>
      </c>
      <c r="I319" s="155" t="s">
        <v>12</v>
      </c>
      <c r="J319" s="157">
        <v>46099</v>
      </c>
      <c r="K319" s="157"/>
      <c r="L319" s="154" t="str">
        <f>IF(ISBLANK(DATA[[#This Row],[DISCHARGE DATE]]), "NO DATE", DATA[[#This Row],[DISCHARGE DATE]]-DATA[[#This Row],[ADMISSION DATE]]+1)</f>
        <v>NO DATE</v>
      </c>
      <c r="M319" s="158">
        <v>350</v>
      </c>
      <c r="N319" s="158"/>
      <c r="O319" s="159">
        <v>323</v>
      </c>
      <c r="P319" s="159"/>
      <c r="Q319" s="160" t="e">
        <f>IF(DATA[[#This Row],[TYPE]]="Normal", 13 * DATA[[#This Row],[STORAGE DAYS]], 20 * DATA[[#This Row],[STORAGE DAYS]])</f>
        <v>#VALUE!</v>
      </c>
      <c r="R319" s="160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 t="shared" si="4"/>
        <v>398</v>
      </c>
    </row>
    <row r="320" spans="1:20" s="26" customFormat="1" ht="16.5" customHeight="1" x14ac:dyDescent="0.3">
      <c r="A320" s="153" t="s">
        <v>1528</v>
      </c>
      <c r="B320" s="154" t="s">
        <v>1529</v>
      </c>
      <c r="C320" s="154">
        <v>65</v>
      </c>
      <c r="D320" s="155" t="s">
        <v>4</v>
      </c>
      <c r="E320" s="155" t="s">
        <v>1530</v>
      </c>
      <c r="F320" s="155" t="s">
        <v>1771</v>
      </c>
      <c r="G320" s="155" t="s">
        <v>27</v>
      </c>
      <c r="H320" s="156">
        <v>0.58333333333333337</v>
      </c>
      <c r="I320" s="155" t="s">
        <v>10</v>
      </c>
      <c r="J320" s="157">
        <v>46101</v>
      </c>
      <c r="K320" s="157">
        <v>46157</v>
      </c>
      <c r="L320" s="154">
        <f>IF(ISBLANK(DATA[[#This Row],[DISCHARGE DATE]]), "NO DATE", DATA[[#This Row],[DISCHARGE DATE]]-DATA[[#This Row],[ADMISSION DATE]]+1)</f>
        <v>57</v>
      </c>
      <c r="M320" s="158">
        <v>350</v>
      </c>
      <c r="N320" s="158">
        <v>741</v>
      </c>
      <c r="O320" s="159">
        <v>324</v>
      </c>
      <c r="P320" s="159">
        <v>300</v>
      </c>
      <c r="Q320" s="160">
        <f>IF(DATA[[#This Row],[TYPE]]="Normal", 13 * DATA[[#This Row],[STORAGE DAYS]], 20 * DATA[[#This Row],[STORAGE DAYS]])</f>
        <v>741</v>
      </c>
      <c r="R320" s="160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 t="shared" si="4"/>
        <v>398</v>
      </c>
    </row>
    <row r="321" spans="1:20" s="26" customFormat="1" ht="16.5" customHeight="1" x14ac:dyDescent="0.3">
      <c r="A321" s="153" t="s">
        <v>1773</v>
      </c>
      <c r="B321" s="154" t="s">
        <v>1774</v>
      </c>
      <c r="C321" s="154">
        <v>80</v>
      </c>
      <c r="D321" s="155" t="s">
        <v>4</v>
      </c>
      <c r="E321" s="155" t="s">
        <v>1775</v>
      </c>
      <c r="F321" s="155" t="s">
        <v>1776</v>
      </c>
      <c r="G321" s="155" t="s">
        <v>25</v>
      </c>
      <c r="H321" s="156">
        <v>0.3125</v>
      </c>
      <c r="I321" s="155" t="s">
        <v>12</v>
      </c>
      <c r="J321" s="157">
        <v>46107</v>
      </c>
      <c r="K321" s="157"/>
      <c r="L321" s="154" t="str">
        <f>IF(ISBLANK(DATA[[#This Row],[DISCHARGE DATE]]), "NO DATE", DATA[[#This Row],[DISCHARGE DATE]]-DATA[[#This Row],[ADMISSION DATE]]+1)</f>
        <v>NO DATE</v>
      </c>
      <c r="M321" s="158">
        <v>350</v>
      </c>
      <c r="N321" s="158"/>
      <c r="O321" s="159">
        <v>325</v>
      </c>
      <c r="P321" s="159"/>
      <c r="Q321" s="160" t="e">
        <f>IF(DATA[[#This Row],[TYPE]]="Normal", 13 * DATA[[#This Row],[STORAGE DAYS]], 20 * DATA[[#This Row],[STORAGE DAYS]])</f>
        <v>#VALUE!</v>
      </c>
      <c r="R321" s="160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 t="shared" si="4"/>
        <v>398</v>
      </c>
    </row>
    <row r="322" spans="1:20" s="26" customFormat="1" ht="16.5" customHeight="1" x14ac:dyDescent="0.3">
      <c r="A322" s="153" t="s">
        <v>1772</v>
      </c>
      <c r="B322" s="154" t="s">
        <v>1777</v>
      </c>
      <c r="C322" s="154">
        <v>42</v>
      </c>
      <c r="D322" s="155" t="s">
        <v>5</v>
      </c>
      <c r="E322" s="155" t="s">
        <v>1778</v>
      </c>
      <c r="F322" s="155" t="s">
        <v>1779</v>
      </c>
      <c r="G322" s="155" t="s">
        <v>15</v>
      </c>
      <c r="H322" s="156">
        <v>0.47916666666666669</v>
      </c>
      <c r="I322" s="155" t="s">
        <v>12</v>
      </c>
      <c r="J322" s="157">
        <v>46107</v>
      </c>
      <c r="K322" s="157">
        <v>46185</v>
      </c>
      <c r="L322" s="154">
        <f>IF(ISBLANK(DATA[[#This Row],[DISCHARGE DATE]]), "NO DATE", DATA[[#This Row],[DISCHARGE DATE]]-DATA[[#This Row],[ADMISSION DATE]]+1)</f>
        <v>79</v>
      </c>
      <c r="M322" s="158">
        <v>350</v>
      </c>
      <c r="N322" s="158">
        <v>1580</v>
      </c>
      <c r="O322" s="159">
        <v>326</v>
      </c>
      <c r="P322" s="159">
        <v>320</v>
      </c>
      <c r="Q322" s="160">
        <f>IF(DATA[[#This Row],[TYPE]]="Normal", 13 * DATA[[#This Row],[STORAGE DAYS]], 20 * DATA[[#This Row],[STORAGE DAYS]])</f>
        <v>1580</v>
      </c>
      <c r="R322" s="160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 t="shared" ref="T322:T350" si="5">COUNTA(A:A)-2</f>
        <v>398</v>
      </c>
    </row>
    <row r="323" spans="1:20" s="26" customFormat="1" ht="16.5" customHeight="1" x14ac:dyDescent="0.3">
      <c r="A323" s="153" t="s">
        <v>1780</v>
      </c>
      <c r="B323" s="154" t="s">
        <v>91</v>
      </c>
      <c r="C323" s="154">
        <v>85</v>
      </c>
      <c r="D323" s="155" t="s">
        <v>5</v>
      </c>
      <c r="E323" s="155" t="s">
        <v>1781</v>
      </c>
      <c r="F323" s="155" t="s">
        <v>1782</v>
      </c>
      <c r="G323" s="155" t="s">
        <v>27</v>
      </c>
      <c r="H323" s="156">
        <v>0.33333333333333331</v>
      </c>
      <c r="I323" s="155" t="s">
        <v>10</v>
      </c>
      <c r="J323" s="157">
        <v>46109</v>
      </c>
      <c r="K323" s="157">
        <v>46171</v>
      </c>
      <c r="L323" s="154">
        <f>IF(ISBLANK(DATA[[#This Row],[DISCHARGE DATE]]), "NO DATE", DATA[[#This Row],[DISCHARGE DATE]]-DATA[[#This Row],[ADMISSION DATE]]+1)</f>
        <v>63</v>
      </c>
      <c r="M323" s="158">
        <v>350</v>
      </c>
      <c r="N323" s="158">
        <v>819</v>
      </c>
      <c r="O323" s="159">
        <v>327</v>
      </c>
      <c r="P323" s="159">
        <v>309</v>
      </c>
      <c r="Q323" s="160">
        <f>IF(DATA[[#This Row],[TYPE]]="Normal", 13 * DATA[[#This Row],[STORAGE DAYS]], 20 * DATA[[#This Row],[STORAGE DAYS]])</f>
        <v>819</v>
      </c>
      <c r="R323" s="160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 t="shared" si="5"/>
        <v>398</v>
      </c>
    </row>
    <row r="324" spans="1:20" s="26" customFormat="1" ht="16.5" customHeight="1" x14ac:dyDescent="0.3">
      <c r="A324" s="153" t="s">
        <v>1783</v>
      </c>
      <c r="B324" s="154" t="s">
        <v>1784</v>
      </c>
      <c r="C324" s="154">
        <v>43</v>
      </c>
      <c r="D324" s="155" t="s">
        <v>5</v>
      </c>
      <c r="E324" s="155" t="s">
        <v>1785</v>
      </c>
      <c r="F324" s="155" t="s">
        <v>1786</v>
      </c>
      <c r="G324" s="155" t="s">
        <v>24</v>
      </c>
      <c r="H324" s="156">
        <v>0.72916666666666663</v>
      </c>
      <c r="I324" s="155" t="s">
        <v>12</v>
      </c>
      <c r="J324" s="157">
        <v>46113</v>
      </c>
      <c r="K324" s="157">
        <v>46164</v>
      </c>
      <c r="L324" s="154">
        <f>IF(ISBLANK(DATA[[#This Row],[DISCHARGE DATE]]), "NO DATE", DATA[[#This Row],[DISCHARGE DATE]]-DATA[[#This Row],[ADMISSION DATE]]+1)</f>
        <v>52</v>
      </c>
      <c r="M324" s="158">
        <v>350</v>
      </c>
      <c r="N324" s="158">
        <v>1040</v>
      </c>
      <c r="O324" s="159">
        <v>328</v>
      </c>
      <c r="P324" s="159">
        <v>304</v>
      </c>
      <c r="Q324" s="160">
        <f>IF(DATA[[#This Row],[TYPE]]="Normal", 13 * DATA[[#This Row],[STORAGE DAYS]], 20 * DATA[[#This Row],[STORAGE DAYS]])</f>
        <v>1040</v>
      </c>
      <c r="R324" s="160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 t="shared" si="5"/>
        <v>398</v>
      </c>
    </row>
    <row r="325" spans="1:20" s="26" customFormat="1" ht="16.5" customHeight="1" x14ac:dyDescent="0.3">
      <c r="A325" s="153" t="s">
        <v>1787</v>
      </c>
      <c r="B325" s="154" t="s">
        <v>1788</v>
      </c>
      <c r="C325" s="154">
        <v>54</v>
      </c>
      <c r="D325" s="155" t="s">
        <v>5</v>
      </c>
      <c r="E325" s="155" t="s">
        <v>1789</v>
      </c>
      <c r="F325" s="155" t="s">
        <v>1580</v>
      </c>
      <c r="G325" s="155" t="s">
        <v>26</v>
      </c>
      <c r="H325" s="156">
        <v>0.83333333333333337</v>
      </c>
      <c r="I325" s="155" t="s">
        <v>12</v>
      </c>
      <c r="J325" s="157">
        <v>46114</v>
      </c>
      <c r="K325" s="157"/>
      <c r="L325" s="154" t="str">
        <f>IF(ISBLANK(DATA[[#This Row],[DISCHARGE DATE]]), "NO DATE", DATA[[#This Row],[DISCHARGE DATE]]-DATA[[#This Row],[ADMISSION DATE]]+1)</f>
        <v>NO DATE</v>
      </c>
      <c r="M325" s="158">
        <v>350</v>
      </c>
      <c r="N325" s="158"/>
      <c r="O325" s="159">
        <v>329</v>
      </c>
      <c r="P325" s="159"/>
      <c r="Q325" s="160" t="e">
        <f>IF(DATA[[#This Row],[TYPE]]="Normal", 13 * DATA[[#This Row],[STORAGE DAYS]], 20 * DATA[[#This Row],[STORAGE DAYS]])</f>
        <v>#VALUE!</v>
      </c>
      <c r="R325" s="160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 t="shared" si="5"/>
        <v>398</v>
      </c>
    </row>
    <row r="326" spans="1:20" s="26" customFormat="1" ht="16.5" customHeight="1" x14ac:dyDescent="0.3">
      <c r="A326" s="153" t="s">
        <v>1790</v>
      </c>
      <c r="B326" s="154" t="s">
        <v>1791</v>
      </c>
      <c r="C326" s="154">
        <v>63</v>
      </c>
      <c r="D326" s="155" t="s">
        <v>5</v>
      </c>
      <c r="E326" s="155" t="s">
        <v>1792</v>
      </c>
      <c r="F326" s="155" t="s">
        <v>1793</v>
      </c>
      <c r="G326" s="155" t="s">
        <v>18</v>
      </c>
      <c r="H326" s="156">
        <v>0.64722222222222225</v>
      </c>
      <c r="I326" s="155" t="s">
        <v>10</v>
      </c>
      <c r="J326" s="157">
        <v>46117</v>
      </c>
      <c r="K326" s="157">
        <v>46269</v>
      </c>
      <c r="L326" s="154">
        <f>IF(ISBLANK(DATA[[#This Row],[DISCHARGE DATE]]), "NO DATE", DATA[[#This Row],[DISCHARGE DATE]]-DATA[[#This Row],[ADMISSION DATE]]+1)</f>
        <v>153</v>
      </c>
      <c r="M326" s="158">
        <v>350</v>
      </c>
      <c r="N326" s="158"/>
      <c r="O326" s="159">
        <v>330</v>
      </c>
      <c r="P326" s="159"/>
      <c r="Q326" s="160">
        <f>IF(DATA[[#This Row],[TYPE]]="Normal", 13 * DATA[[#This Row],[STORAGE DAYS]], 20 * DATA[[#This Row],[STORAGE DAYS]])</f>
        <v>1989</v>
      </c>
      <c r="R326" s="160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 t="shared" si="5"/>
        <v>398</v>
      </c>
    </row>
    <row r="327" spans="1:20" s="26" customFormat="1" ht="16.5" customHeight="1" x14ac:dyDescent="0.3">
      <c r="A327" s="153" t="s">
        <v>1794</v>
      </c>
      <c r="B327" s="154" t="s">
        <v>1795</v>
      </c>
      <c r="C327" s="154">
        <v>54</v>
      </c>
      <c r="D327" s="155" t="s">
        <v>4</v>
      </c>
      <c r="E327" s="155" t="s">
        <v>91</v>
      </c>
      <c r="F327" s="155" t="s">
        <v>1549</v>
      </c>
      <c r="G327" s="155" t="s">
        <v>27</v>
      </c>
      <c r="H327" s="156">
        <v>0.4826388888888889</v>
      </c>
      <c r="I327" s="155" t="s">
        <v>12</v>
      </c>
      <c r="J327" s="157">
        <v>46118</v>
      </c>
      <c r="K327" s="157">
        <v>46143</v>
      </c>
      <c r="L327" s="154">
        <f>IF(ISBLANK(DATA[[#This Row],[DISCHARGE DATE]]), "NO DATE", DATA[[#This Row],[DISCHARGE DATE]]-DATA[[#This Row],[ADMISSION DATE]]+1)</f>
        <v>26</v>
      </c>
      <c r="M327" s="158">
        <v>350</v>
      </c>
      <c r="N327" s="158">
        <v>520</v>
      </c>
      <c r="O327" s="159">
        <v>331</v>
      </c>
      <c r="P327" s="159">
        <v>273</v>
      </c>
      <c r="Q327" s="160">
        <f>IF(DATA[[#This Row],[TYPE]]="Normal", 13 * DATA[[#This Row],[STORAGE DAYS]], 20 * DATA[[#This Row],[STORAGE DAYS]])</f>
        <v>520</v>
      </c>
      <c r="R327" s="160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 t="shared" si="5"/>
        <v>398</v>
      </c>
    </row>
    <row r="328" spans="1:20" s="26" customFormat="1" ht="16.5" customHeight="1" x14ac:dyDescent="0.3">
      <c r="A328" s="153" t="s">
        <v>1796</v>
      </c>
      <c r="B328" s="154" t="s">
        <v>1797</v>
      </c>
      <c r="C328" s="154">
        <v>66</v>
      </c>
      <c r="D328" s="155" t="s">
        <v>4</v>
      </c>
      <c r="E328" s="155" t="s">
        <v>1798</v>
      </c>
      <c r="F328" s="155" t="s">
        <v>1799</v>
      </c>
      <c r="G328" s="155" t="s">
        <v>27</v>
      </c>
      <c r="H328" s="156">
        <v>0.4236111111111111</v>
      </c>
      <c r="I328" s="155" t="s">
        <v>12</v>
      </c>
      <c r="J328" s="157">
        <v>46125</v>
      </c>
      <c r="K328" s="157">
        <v>46206</v>
      </c>
      <c r="L328" s="154">
        <f>IF(ISBLANK(DATA[[#This Row],[DISCHARGE DATE]]), "NO DATE", DATA[[#This Row],[DISCHARGE DATE]]-DATA[[#This Row],[ADMISSION DATE]]+1)</f>
        <v>82</v>
      </c>
      <c r="M328" s="158">
        <v>350</v>
      </c>
      <c r="N328" s="158">
        <v>1640</v>
      </c>
      <c r="O328" s="159">
        <v>332</v>
      </c>
      <c r="P328" s="159">
        <v>329</v>
      </c>
      <c r="Q328" s="160">
        <f>IF(DATA[[#This Row],[TYPE]]="Normal", 13 * DATA[[#This Row],[STORAGE DAYS]], 20 * DATA[[#This Row],[STORAGE DAYS]])</f>
        <v>1640</v>
      </c>
      <c r="R328" s="160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 t="shared" si="5"/>
        <v>398</v>
      </c>
    </row>
    <row r="329" spans="1:20" s="26" customFormat="1" ht="16.5" customHeight="1" x14ac:dyDescent="0.3">
      <c r="A329" s="155" t="s">
        <v>1800</v>
      </c>
      <c r="B329" s="154" t="s">
        <v>1801</v>
      </c>
      <c r="C329" s="154">
        <v>87</v>
      </c>
      <c r="D329" s="155" t="s">
        <v>4</v>
      </c>
      <c r="E329" s="155" t="s">
        <v>1802</v>
      </c>
      <c r="F329" s="161">
        <v>536831856</v>
      </c>
      <c r="G329" s="155" t="s">
        <v>25</v>
      </c>
      <c r="H329" s="156">
        <v>0.3125</v>
      </c>
      <c r="I329" s="155" t="s">
        <v>12</v>
      </c>
      <c r="J329" s="157">
        <v>46128</v>
      </c>
      <c r="K329" s="157"/>
      <c r="L329" s="154" t="str">
        <f>IF(ISBLANK(DATA[[#This Row],[DISCHARGE DATE]]), "NO DATE", DATA[[#This Row],[DISCHARGE DATE]]-DATA[[#This Row],[ADMISSION DATE]]+1)</f>
        <v>NO DATE</v>
      </c>
      <c r="M329" s="158">
        <v>350</v>
      </c>
      <c r="N329" s="158"/>
      <c r="O329" s="159">
        <v>333</v>
      </c>
      <c r="P329" s="159"/>
      <c r="Q329" s="160" t="e">
        <f>IF(DATA[[#This Row],[TYPE]]="Normal", 13 * DATA[[#This Row],[STORAGE DAYS]], 20 * DATA[[#This Row],[STORAGE DAYS]])</f>
        <v>#VALUE!</v>
      </c>
      <c r="R329" s="160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 t="shared" si="5"/>
        <v>398</v>
      </c>
    </row>
    <row r="330" spans="1:20" s="26" customFormat="1" ht="16.5" customHeight="1" x14ac:dyDescent="0.3">
      <c r="A330" s="155" t="s">
        <v>1803</v>
      </c>
      <c r="B330" s="154" t="s">
        <v>1804</v>
      </c>
      <c r="C330" s="154">
        <v>90</v>
      </c>
      <c r="D330" s="155" t="s">
        <v>4</v>
      </c>
      <c r="E330" s="155" t="s">
        <v>1067</v>
      </c>
      <c r="F330" s="161">
        <v>246992460</v>
      </c>
      <c r="G330" s="155" t="s">
        <v>1290</v>
      </c>
      <c r="H330" s="156">
        <v>0.85416666666666663</v>
      </c>
      <c r="I330" s="155" t="s">
        <v>10</v>
      </c>
      <c r="J330" s="157">
        <v>46128</v>
      </c>
      <c r="K330" s="157">
        <v>46248</v>
      </c>
      <c r="L330" s="154">
        <f>IF(ISBLANK(DATA[[#This Row],[DISCHARGE DATE]]), "NO DATE", DATA[[#This Row],[DISCHARGE DATE]]-DATA[[#This Row],[ADMISSION DATE]]+1)</f>
        <v>121</v>
      </c>
      <c r="M330" s="158">
        <v>350</v>
      </c>
      <c r="N330" s="158">
        <v>1573</v>
      </c>
      <c r="O330" s="159">
        <v>334</v>
      </c>
      <c r="P330" s="159">
        <v>342</v>
      </c>
      <c r="Q330" s="160">
        <f>IF(DATA[[#This Row],[TYPE]]="Normal", 13 * DATA[[#This Row],[STORAGE DAYS]], 20 * DATA[[#This Row],[STORAGE DAYS]])</f>
        <v>1573</v>
      </c>
      <c r="R330" s="160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 t="shared" si="5"/>
        <v>398</v>
      </c>
    </row>
    <row r="331" spans="1:20" s="26" customFormat="1" ht="16.5" customHeight="1" x14ac:dyDescent="0.3">
      <c r="A331" s="155" t="s">
        <v>1805</v>
      </c>
      <c r="B331" s="154" t="s">
        <v>1806</v>
      </c>
      <c r="C331" s="154">
        <v>41</v>
      </c>
      <c r="D331" s="155" t="s">
        <v>4</v>
      </c>
      <c r="E331" s="155" t="s">
        <v>1807</v>
      </c>
      <c r="F331" s="161">
        <v>558603367</v>
      </c>
      <c r="G331" s="155" t="s">
        <v>25</v>
      </c>
      <c r="H331" s="156">
        <v>0.3125</v>
      </c>
      <c r="I331" s="155" t="s">
        <v>10</v>
      </c>
      <c r="J331" s="157">
        <v>46130</v>
      </c>
      <c r="K331" s="157">
        <v>46171</v>
      </c>
      <c r="L331" s="154">
        <f>IF(ISBLANK(DATA[[#This Row],[DISCHARGE DATE]]), "NO DATE", DATA[[#This Row],[DISCHARGE DATE]]-DATA[[#This Row],[ADMISSION DATE]]+1)</f>
        <v>42</v>
      </c>
      <c r="M331" s="158">
        <v>350</v>
      </c>
      <c r="N331" s="158">
        <v>546</v>
      </c>
      <c r="O331" s="159">
        <v>335</v>
      </c>
      <c r="P331" s="159">
        <v>313</v>
      </c>
      <c r="Q331" s="160">
        <f>IF(DATA[[#This Row],[TYPE]]="Normal", 13 * DATA[[#This Row],[STORAGE DAYS]], 20 * DATA[[#This Row],[STORAGE DAYS]])</f>
        <v>546</v>
      </c>
      <c r="R331" s="160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 t="shared" si="5"/>
        <v>398</v>
      </c>
    </row>
    <row r="332" spans="1:20" s="26" customFormat="1" ht="16.5" customHeight="1" x14ac:dyDescent="0.3">
      <c r="A332" s="155" t="s">
        <v>1808</v>
      </c>
      <c r="B332" s="154" t="s">
        <v>1809</v>
      </c>
      <c r="C332" s="154">
        <v>57</v>
      </c>
      <c r="D332" s="155" t="s">
        <v>4</v>
      </c>
      <c r="E332" s="155" t="s">
        <v>1810</v>
      </c>
      <c r="F332" s="161">
        <v>248657543</v>
      </c>
      <c r="G332" s="155" t="s">
        <v>27</v>
      </c>
      <c r="H332" s="156">
        <v>0.57638888888888884</v>
      </c>
      <c r="I332" s="155" t="s">
        <v>10</v>
      </c>
      <c r="J332" s="157">
        <v>46132</v>
      </c>
      <c r="K332" s="157">
        <v>46269</v>
      </c>
      <c r="L332" s="154">
        <f>IF(ISBLANK(DATA[[#This Row],[DISCHARGE DATE]]), "NO DATE", DATA[[#This Row],[DISCHARGE DATE]]-DATA[[#This Row],[ADMISSION DATE]]+1)</f>
        <v>138</v>
      </c>
      <c r="M332" s="158">
        <v>350</v>
      </c>
      <c r="N332" s="158"/>
      <c r="O332" s="159">
        <v>336</v>
      </c>
      <c r="P332" s="159"/>
      <c r="Q332" s="160">
        <f>IF(DATA[[#This Row],[TYPE]]="Normal", 13 * DATA[[#This Row],[STORAGE DAYS]], 20 * DATA[[#This Row],[STORAGE DAYS]])</f>
        <v>1794</v>
      </c>
      <c r="R332" s="160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 t="shared" si="5"/>
        <v>398</v>
      </c>
    </row>
    <row r="333" spans="1:20" s="26" customFormat="1" ht="16.5" customHeight="1" x14ac:dyDescent="0.3">
      <c r="A333" s="155" t="s">
        <v>1811</v>
      </c>
      <c r="B333" s="154" t="s">
        <v>1812</v>
      </c>
      <c r="C333" s="154">
        <v>48</v>
      </c>
      <c r="D333" s="155" t="s">
        <v>4</v>
      </c>
      <c r="E333" s="155" t="s">
        <v>484</v>
      </c>
      <c r="F333" s="161">
        <v>556474751</v>
      </c>
      <c r="G333" s="155" t="s">
        <v>27</v>
      </c>
      <c r="H333" s="156">
        <v>0.89583333333333337</v>
      </c>
      <c r="I333" s="155" t="s">
        <v>12</v>
      </c>
      <c r="J333" s="157">
        <v>46132</v>
      </c>
      <c r="K333" s="157">
        <v>46206</v>
      </c>
      <c r="L333" s="154">
        <f>IF(ISBLANK(DATA[[#This Row],[DISCHARGE DATE]]), "NO DATE", DATA[[#This Row],[DISCHARGE DATE]]-DATA[[#This Row],[ADMISSION DATE]]+1)</f>
        <v>75</v>
      </c>
      <c r="M333" s="158">
        <v>350</v>
      </c>
      <c r="N333" s="158">
        <v>1500</v>
      </c>
      <c r="O333" s="159">
        <v>337</v>
      </c>
      <c r="P333" s="159">
        <v>323</v>
      </c>
      <c r="Q333" s="160">
        <f>IF(DATA[[#This Row],[TYPE]]="Normal", 13 * DATA[[#This Row],[STORAGE DAYS]], 20 * DATA[[#This Row],[STORAGE DAYS]])</f>
        <v>1500</v>
      </c>
      <c r="R333" s="160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 t="shared" si="5"/>
        <v>398</v>
      </c>
    </row>
    <row r="334" spans="1:20" s="26" customFormat="1" ht="16.5" customHeight="1" x14ac:dyDescent="0.3">
      <c r="A334" s="155" t="s">
        <v>1813</v>
      </c>
      <c r="B334" s="154" t="s">
        <v>1814</v>
      </c>
      <c r="C334" s="154">
        <v>45</v>
      </c>
      <c r="D334" s="155" t="s">
        <v>5</v>
      </c>
      <c r="E334" s="155" t="s">
        <v>1815</v>
      </c>
      <c r="F334" s="161">
        <v>543343484</v>
      </c>
      <c r="G334" s="155" t="s">
        <v>27</v>
      </c>
      <c r="H334" s="156">
        <v>0.1875</v>
      </c>
      <c r="I334" s="155" t="s">
        <v>10</v>
      </c>
      <c r="J334" s="157">
        <v>46133</v>
      </c>
      <c r="K334" s="157">
        <v>46206</v>
      </c>
      <c r="L334" s="154">
        <f>IF(ISBLANK(DATA[[#This Row],[DISCHARGE DATE]]), "NO DATE", DATA[[#This Row],[DISCHARGE DATE]]-DATA[[#This Row],[ADMISSION DATE]]+1)</f>
        <v>74</v>
      </c>
      <c r="M334" s="158">
        <v>350</v>
      </c>
      <c r="N334" s="158">
        <v>962</v>
      </c>
      <c r="O334" s="159">
        <v>338</v>
      </c>
      <c r="P334" s="159">
        <v>325</v>
      </c>
      <c r="Q334" s="160">
        <f>IF(DATA[[#This Row],[TYPE]]="Normal", 13 * DATA[[#This Row],[STORAGE DAYS]], 20 * DATA[[#This Row],[STORAGE DAYS]])</f>
        <v>962</v>
      </c>
      <c r="R334" s="160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 t="shared" si="5"/>
        <v>398</v>
      </c>
    </row>
    <row r="335" spans="1:20" s="26" customFormat="1" ht="16.5" customHeight="1" x14ac:dyDescent="0.3">
      <c r="A335" s="153" t="s">
        <v>1817</v>
      </c>
      <c r="B335" s="154" t="s">
        <v>1818</v>
      </c>
      <c r="C335" s="154">
        <v>33</v>
      </c>
      <c r="D335" s="155" t="s">
        <v>4</v>
      </c>
      <c r="E335" s="155" t="s">
        <v>1819</v>
      </c>
      <c r="F335" s="155">
        <v>544489271</v>
      </c>
      <c r="G335" s="155" t="s">
        <v>25</v>
      </c>
      <c r="H335" s="156">
        <v>0.8125</v>
      </c>
      <c r="I335" s="155" t="s">
        <v>12</v>
      </c>
      <c r="J335" s="157">
        <v>46132</v>
      </c>
      <c r="K335" s="162">
        <v>46234</v>
      </c>
      <c r="L335" s="154">
        <f>IF(ISBLANK(DATA[[#This Row],[DISCHARGE DATE]]), "NO DATE", DATA[[#This Row],[DISCHARGE DATE]]-DATA[[#This Row],[ADMISSION DATE]]+1)</f>
        <v>103</v>
      </c>
      <c r="M335" s="158">
        <v>350</v>
      </c>
      <c r="N335" s="158">
        <v>2060</v>
      </c>
      <c r="O335" s="159">
        <v>339</v>
      </c>
      <c r="P335" s="159">
        <v>336</v>
      </c>
      <c r="Q335" s="160">
        <f>IF(DATA[[#This Row],[TYPE]]="Normal", 13 * DATA[[#This Row],[STORAGE DAYS]], 20 * DATA[[#This Row],[STORAGE DAYS]])</f>
        <v>2060</v>
      </c>
      <c r="R335" s="160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 t="shared" si="5"/>
        <v>398</v>
      </c>
    </row>
    <row r="336" spans="1:20" s="100" customFormat="1" ht="16.5" customHeight="1" x14ac:dyDescent="0.3">
      <c r="A336" s="153" t="s">
        <v>1820</v>
      </c>
      <c r="B336" s="154" t="s">
        <v>1821</v>
      </c>
      <c r="C336" s="154">
        <v>86</v>
      </c>
      <c r="D336" s="155" t="s">
        <v>4</v>
      </c>
      <c r="E336" s="155" t="s">
        <v>507</v>
      </c>
      <c r="F336" s="161">
        <v>532089205</v>
      </c>
      <c r="G336" s="155" t="s">
        <v>26</v>
      </c>
      <c r="H336" s="156">
        <v>0.70833333333333337</v>
      </c>
      <c r="I336" s="155" t="s">
        <v>12</v>
      </c>
      <c r="J336" s="157">
        <v>46134</v>
      </c>
      <c r="K336" s="157">
        <v>46269</v>
      </c>
      <c r="L336" s="154">
        <f>IF(ISBLANK(DATA[[#This Row],[DISCHARGE DATE]]), "NO DATE", DATA[[#This Row],[DISCHARGE DATE]]-DATA[[#This Row],[ADMISSION DATE]]+1)</f>
        <v>136</v>
      </c>
      <c r="M336" s="158">
        <v>350</v>
      </c>
      <c r="N336" s="158">
        <v>1000</v>
      </c>
      <c r="O336" s="159">
        <v>340</v>
      </c>
      <c r="P336" s="159"/>
      <c r="Q336" s="160">
        <f>IF(DATA[[#This Row],[TYPE]]="Normal", 13 * DATA[[#This Row],[STORAGE DAYS]], 20 * DATA[[#This Row],[STORAGE DAYS]])</f>
        <v>2720</v>
      </c>
      <c r="R336" s="160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 t="shared" si="5"/>
        <v>398</v>
      </c>
    </row>
    <row r="337" spans="1:20" s="100" customFormat="1" ht="16.5" customHeight="1" x14ac:dyDescent="0.3">
      <c r="A337" s="153" t="s">
        <v>1822</v>
      </c>
      <c r="B337" s="154" t="s">
        <v>1823</v>
      </c>
      <c r="C337" s="154">
        <v>70</v>
      </c>
      <c r="D337" s="155" t="s">
        <v>4</v>
      </c>
      <c r="E337" s="155" t="s">
        <v>1824</v>
      </c>
      <c r="F337" s="161">
        <v>543779606</v>
      </c>
      <c r="G337" s="155" t="s">
        <v>17</v>
      </c>
      <c r="H337" s="156">
        <v>4.1666666666666664E-2</v>
      </c>
      <c r="I337" s="155" t="s">
        <v>12</v>
      </c>
      <c r="J337" s="157">
        <v>46136</v>
      </c>
      <c r="K337" s="157">
        <v>46353</v>
      </c>
      <c r="L337" s="154">
        <f>IF(ISBLANK(DATA[[#This Row],[DISCHARGE DATE]]), "NO DATE", DATA[[#This Row],[DISCHARGE DATE]]-DATA[[#This Row],[ADMISSION DATE]]+1)</f>
        <v>218</v>
      </c>
      <c r="M337" s="158">
        <v>350</v>
      </c>
      <c r="N337" s="158"/>
      <c r="O337" s="159">
        <v>341</v>
      </c>
      <c r="P337" s="159"/>
      <c r="Q337" s="160">
        <f>IF(DATA[[#This Row],[TYPE]]="Normal", 13 * DATA[[#This Row],[STORAGE DAYS]], 20 * DATA[[#This Row],[STORAGE DAYS]])</f>
        <v>4360</v>
      </c>
      <c r="R337" s="160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 t="shared" si="5"/>
        <v>398</v>
      </c>
    </row>
    <row r="338" spans="1:20" s="100" customFormat="1" ht="16.5" customHeight="1" x14ac:dyDescent="0.3">
      <c r="A338" s="181" t="s">
        <v>1825</v>
      </c>
      <c r="B338" s="182" t="s">
        <v>1826</v>
      </c>
      <c r="C338" s="182">
        <v>72</v>
      </c>
      <c r="D338" s="183" t="s">
        <v>4</v>
      </c>
      <c r="E338" s="183" t="s">
        <v>1827</v>
      </c>
      <c r="F338" s="184">
        <v>248514599</v>
      </c>
      <c r="G338" s="183" t="s">
        <v>18</v>
      </c>
      <c r="H338" s="185">
        <v>0.59027777777777779</v>
      </c>
      <c r="I338" s="183" t="s">
        <v>12</v>
      </c>
      <c r="J338" s="186">
        <v>46136</v>
      </c>
      <c r="K338" s="186">
        <v>46269</v>
      </c>
      <c r="L338" s="182">
        <f>IF(ISBLANK(DATA[[#This Row],[DISCHARGE DATE]]), "NO DATE", DATA[[#This Row],[DISCHARGE DATE]]-DATA[[#This Row],[ADMISSION DATE]]+1)</f>
        <v>134</v>
      </c>
      <c r="M338" s="187">
        <v>350</v>
      </c>
      <c r="N338" s="187"/>
      <c r="O338" s="188">
        <v>342</v>
      </c>
      <c r="P338" s="188"/>
      <c r="Q338" s="189">
        <f>IF(DATA[[#This Row],[TYPE]]="Normal", 13 * DATA[[#This Row],[STORAGE DAYS]], 20 * DATA[[#This Row],[STORAGE DAYS]])</f>
        <v>2680</v>
      </c>
      <c r="R338" s="189">
        <f>DATA[[#This Row],[COLDROOM FEE]]-DATA[[#This Row],[STORAGE FEE]]</f>
        <v>-2680</v>
      </c>
      <c r="S338" s="98" t="str">
        <f>IF(ISBLANK(DATA[[#This Row],[COLDROOM RECEIPT]]),"IN CUSTODY","DISCHARGED")</f>
        <v>IN CUSTODY</v>
      </c>
      <c r="T338" s="25">
        <f t="shared" si="5"/>
        <v>398</v>
      </c>
    </row>
    <row r="339" spans="1:20" s="100" customFormat="1" ht="16.5" customHeight="1" x14ac:dyDescent="0.3">
      <c r="A339" s="153" t="s">
        <v>1833</v>
      </c>
      <c r="B339" s="154" t="s">
        <v>1834</v>
      </c>
      <c r="C339" s="154">
        <v>46</v>
      </c>
      <c r="D339" s="155" t="s">
        <v>4</v>
      </c>
      <c r="E339" s="155" t="s">
        <v>1835</v>
      </c>
      <c r="F339" s="161">
        <v>247239374</v>
      </c>
      <c r="G339" s="155" t="s">
        <v>27</v>
      </c>
      <c r="H339" s="156">
        <v>0.69097222222222221</v>
      </c>
      <c r="I339" s="155" t="s">
        <v>10</v>
      </c>
      <c r="J339" s="157">
        <v>46143</v>
      </c>
      <c r="K339" s="157">
        <v>46269</v>
      </c>
      <c r="L339" s="154">
        <f>IF(ISBLANK(DATA[[#This Row],[DISCHARGE DATE]]), "NO DATE", DATA[[#This Row],[DISCHARGE DATE]]-DATA[[#This Row],[ADMISSION DATE]]+1)</f>
        <v>127</v>
      </c>
      <c r="M339" s="158">
        <v>350</v>
      </c>
      <c r="N339" s="158"/>
      <c r="O339" s="159">
        <v>343</v>
      </c>
      <c r="P339" s="159"/>
      <c r="Q339" s="160">
        <f>IF(DATA[[#This Row],[TYPE]]="Normal", 13 * DATA[[#This Row],[STORAGE DAYS]], 20 * DATA[[#This Row],[STORAGE DAYS]])</f>
        <v>1651</v>
      </c>
      <c r="R339" s="160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 t="shared" si="5"/>
        <v>398</v>
      </c>
    </row>
    <row r="340" spans="1:20" s="100" customFormat="1" ht="16.5" customHeight="1" x14ac:dyDescent="0.3">
      <c r="A340" s="153" t="s">
        <v>1832</v>
      </c>
      <c r="B340" s="154" t="s">
        <v>1836</v>
      </c>
      <c r="C340" s="154">
        <v>42</v>
      </c>
      <c r="D340" s="155" t="s">
        <v>4</v>
      </c>
      <c r="E340" s="155" t="s">
        <v>1837</v>
      </c>
      <c r="F340" s="161">
        <v>541500105</v>
      </c>
      <c r="G340" s="155" t="s">
        <v>25</v>
      </c>
      <c r="H340" s="156">
        <v>0.9375</v>
      </c>
      <c r="I340" s="155" t="s">
        <v>10</v>
      </c>
      <c r="J340" s="157">
        <v>46144</v>
      </c>
      <c r="K340" s="157">
        <v>46206</v>
      </c>
      <c r="L340" s="154">
        <f>IF(ISBLANK(DATA[[#This Row],[DISCHARGE DATE]]), "NO DATE", DATA[[#This Row],[DISCHARGE DATE]]-DATA[[#This Row],[ADMISSION DATE]]+1)</f>
        <v>63</v>
      </c>
      <c r="M340" s="158">
        <v>350</v>
      </c>
      <c r="N340" s="158">
        <v>819</v>
      </c>
      <c r="O340" s="159">
        <v>344</v>
      </c>
      <c r="P340" s="159">
        <v>324</v>
      </c>
      <c r="Q340" s="160">
        <f>IF(DATA[[#This Row],[TYPE]]="Normal", 13 * DATA[[#This Row],[STORAGE DAYS]], 20 * DATA[[#This Row],[STORAGE DAYS]])</f>
        <v>819</v>
      </c>
      <c r="R340" s="160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 t="shared" si="5"/>
        <v>398</v>
      </c>
    </row>
    <row r="341" spans="1:20" s="100" customFormat="1" ht="16.5" customHeight="1" x14ac:dyDescent="0.3">
      <c r="A341" s="153" t="s">
        <v>1838</v>
      </c>
      <c r="B341" s="154" t="s">
        <v>1839</v>
      </c>
      <c r="C341" s="154">
        <v>62</v>
      </c>
      <c r="D341" s="155" t="s">
        <v>5</v>
      </c>
      <c r="E341" s="155" t="s">
        <v>204</v>
      </c>
      <c r="F341" s="161">
        <v>592684635</v>
      </c>
      <c r="G341" s="155" t="s">
        <v>26</v>
      </c>
      <c r="H341" s="156">
        <v>0.875</v>
      </c>
      <c r="I341" s="155" t="s">
        <v>10</v>
      </c>
      <c r="J341" s="157">
        <v>46144</v>
      </c>
      <c r="K341" s="157">
        <v>46283</v>
      </c>
      <c r="L341" s="154">
        <f>IF(ISBLANK(DATA[[#This Row],[DISCHARGE DATE]]), "NO DATE", DATA[[#This Row],[DISCHARGE DATE]]-DATA[[#This Row],[ADMISSION DATE]]+1)</f>
        <v>140</v>
      </c>
      <c r="M341" s="158">
        <v>350</v>
      </c>
      <c r="N341" s="158">
        <v>2000</v>
      </c>
      <c r="O341" s="159">
        <v>345</v>
      </c>
      <c r="P341" s="159"/>
      <c r="Q341" s="160">
        <f>IF(DATA[[#This Row],[TYPE]]="Normal", 13 * DATA[[#This Row],[STORAGE DAYS]], 20 * DATA[[#This Row],[STORAGE DAYS]])</f>
        <v>1820</v>
      </c>
      <c r="R341" s="160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 t="shared" si="5"/>
        <v>398</v>
      </c>
    </row>
    <row r="342" spans="1:20" s="100" customFormat="1" ht="16.5" customHeight="1" x14ac:dyDescent="0.3">
      <c r="A342" s="153" t="s">
        <v>1840</v>
      </c>
      <c r="B342" s="154" t="s">
        <v>1844</v>
      </c>
      <c r="C342" s="154">
        <v>83</v>
      </c>
      <c r="D342" s="155" t="s">
        <v>4</v>
      </c>
      <c r="E342" s="155" t="s">
        <v>1845</v>
      </c>
      <c r="F342" s="161">
        <v>503472718</v>
      </c>
      <c r="G342" s="155" t="s">
        <v>25</v>
      </c>
      <c r="H342" s="156">
        <v>0.29166666666666669</v>
      </c>
      <c r="I342" s="155" t="s">
        <v>12</v>
      </c>
      <c r="J342" s="157">
        <v>46147</v>
      </c>
      <c r="K342" s="157"/>
      <c r="L342" s="154" t="str">
        <f>IF(ISBLANK(DATA[[#This Row],[DISCHARGE DATE]]), "NO DATE", DATA[[#This Row],[DISCHARGE DATE]]-DATA[[#This Row],[ADMISSION DATE]]+1)</f>
        <v>NO DATE</v>
      </c>
      <c r="M342" s="158">
        <v>350</v>
      </c>
      <c r="N342" s="158"/>
      <c r="O342" s="159">
        <v>347</v>
      </c>
      <c r="P342" s="159"/>
      <c r="Q342" s="160" t="e">
        <f>IF(DATA[[#This Row],[TYPE]]="Normal", 13 * DATA[[#This Row],[STORAGE DAYS]], 20 * DATA[[#This Row],[STORAGE DAYS]])</f>
        <v>#VALUE!</v>
      </c>
      <c r="R342" s="160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 t="shared" si="5"/>
        <v>398</v>
      </c>
    </row>
    <row r="343" spans="1:20" s="100" customFormat="1" ht="16.5" customHeight="1" x14ac:dyDescent="0.3">
      <c r="A343" s="153" t="s">
        <v>1843</v>
      </c>
      <c r="B343" s="154" t="s">
        <v>1841</v>
      </c>
      <c r="C343" s="154">
        <v>80</v>
      </c>
      <c r="D343" s="155" t="s">
        <v>4</v>
      </c>
      <c r="E343" s="155" t="s">
        <v>1842</v>
      </c>
      <c r="F343" s="161">
        <v>557797063</v>
      </c>
      <c r="G343" s="155" t="s">
        <v>27</v>
      </c>
      <c r="H343" s="156">
        <v>0.72916666666666663</v>
      </c>
      <c r="I343" s="155" t="s">
        <v>12</v>
      </c>
      <c r="J343" s="157">
        <v>46146</v>
      </c>
      <c r="K343" s="157">
        <v>46325</v>
      </c>
      <c r="L343" s="154">
        <f>IF(ISBLANK(DATA[[#This Row],[DISCHARGE DATE]]), "NO DATE", DATA[[#This Row],[DISCHARGE DATE]]-DATA[[#This Row],[ADMISSION DATE]]+1)</f>
        <v>180</v>
      </c>
      <c r="M343" s="158">
        <v>350</v>
      </c>
      <c r="N343" s="158">
        <v>500</v>
      </c>
      <c r="O343" s="159">
        <v>348</v>
      </c>
      <c r="P343" s="159"/>
      <c r="Q343" s="160">
        <f>IF(DATA[[#This Row],[TYPE]]="Normal", 13 * DATA[[#This Row],[STORAGE DAYS]], 20 * DATA[[#This Row],[STORAGE DAYS]])</f>
        <v>3600</v>
      </c>
      <c r="R343" s="160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 t="shared" si="5"/>
        <v>398</v>
      </c>
    </row>
    <row r="344" spans="1:20" s="100" customFormat="1" ht="16.5" customHeight="1" x14ac:dyDescent="0.3">
      <c r="A344" s="153" t="s">
        <v>1846</v>
      </c>
      <c r="B344" s="154" t="s">
        <v>1847</v>
      </c>
      <c r="C344" s="154">
        <v>95</v>
      </c>
      <c r="D344" s="155" t="s">
        <v>4</v>
      </c>
      <c r="E344" s="155" t="s">
        <v>1848</v>
      </c>
      <c r="F344" s="161">
        <v>243035633</v>
      </c>
      <c r="G344" s="155" t="s">
        <v>27</v>
      </c>
      <c r="H344" s="156">
        <v>0.64652777777777781</v>
      </c>
      <c r="I344" s="155" t="s">
        <v>10</v>
      </c>
      <c r="J344" s="157">
        <v>46151</v>
      </c>
      <c r="K344" s="157"/>
      <c r="L344" s="154" t="str">
        <f>IF(ISBLANK(DATA[[#This Row],[DISCHARGE DATE]]), "NO DATE", DATA[[#This Row],[DISCHARGE DATE]]-DATA[[#This Row],[ADMISSION DATE]]+1)</f>
        <v>NO DATE</v>
      </c>
      <c r="M344" s="158">
        <v>350</v>
      </c>
      <c r="N344" s="158"/>
      <c r="O344" s="159">
        <v>349</v>
      </c>
      <c r="P344" s="159"/>
      <c r="Q344" s="160" t="e">
        <f>IF(DATA[[#This Row],[TYPE]]="Normal", 13 * DATA[[#This Row],[STORAGE DAYS]], 20 * DATA[[#This Row],[STORAGE DAYS]])</f>
        <v>#VALUE!</v>
      </c>
      <c r="R344" s="160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 t="shared" si="5"/>
        <v>398</v>
      </c>
    </row>
    <row r="345" spans="1:20" s="100" customFormat="1" ht="16.5" customHeight="1" x14ac:dyDescent="0.3">
      <c r="A345" s="153" t="s">
        <v>1849</v>
      </c>
      <c r="B345" s="154" t="s">
        <v>1850</v>
      </c>
      <c r="C345" s="154">
        <v>54</v>
      </c>
      <c r="D345" s="155" t="s">
        <v>4</v>
      </c>
      <c r="E345" s="155" t="s">
        <v>531</v>
      </c>
      <c r="F345" s="161">
        <v>530694499</v>
      </c>
      <c r="G345" s="155" t="s">
        <v>26</v>
      </c>
      <c r="H345" s="156">
        <v>0.6479166666666667</v>
      </c>
      <c r="I345" s="155" t="s">
        <v>12</v>
      </c>
      <c r="J345" s="157">
        <v>46151</v>
      </c>
      <c r="K345" s="157"/>
      <c r="L345" s="154" t="str">
        <f>IF(ISBLANK(DATA[[#This Row],[DISCHARGE DATE]]), "NO DATE", DATA[[#This Row],[DISCHARGE DATE]]-DATA[[#This Row],[ADMISSION DATE]]+1)</f>
        <v>NO DATE</v>
      </c>
      <c r="M345" s="158">
        <v>350</v>
      </c>
      <c r="N345" s="158"/>
      <c r="O345" s="159">
        <v>350</v>
      </c>
      <c r="P345" s="159"/>
      <c r="Q345" s="160" t="e">
        <f>IF(DATA[[#This Row],[TYPE]]="Normal", 13 * DATA[[#This Row],[STORAGE DAYS]], 20 * DATA[[#This Row],[STORAGE DAYS]])</f>
        <v>#VALUE!</v>
      </c>
      <c r="R345" s="160" t="e">
        <f>DATA[[#This Row],[COLDROOM FEE]]-DATA[[#This Row],[STORAGE FEE]]</f>
        <v>#VALUE!</v>
      </c>
      <c r="S345" s="98" t="str">
        <f>IF(ISBLANK(DATA[[#This Row],[COLDROOM RECEIPT]]),"IN CUSTODY","DISCHARGED")</f>
        <v>IN CUSTODY</v>
      </c>
      <c r="T345" s="25">
        <f t="shared" si="5"/>
        <v>398</v>
      </c>
    </row>
    <row r="346" spans="1:20" s="100" customFormat="1" ht="16.5" customHeight="1" x14ac:dyDescent="0.3">
      <c r="A346" s="153" t="s">
        <v>1851</v>
      </c>
      <c r="B346" s="154" t="s">
        <v>1852</v>
      </c>
      <c r="C346" s="154">
        <v>84</v>
      </c>
      <c r="D346" s="155" t="s">
        <v>4</v>
      </c>
      <c r="E346" s="155" t="s">
        <v>1853</v>
      </c>
      <c r="F346" s="161">
        <v>591492663</v>
      </c>
      <c r="G346" s="155" t="s">
        <v>25</v>
      </c>
      <c r="H346" s="156">
        <v>0.49513888888888891</v>
      </c>
      <c r="I346" s="155" t="s">
        <v>10</v>
      </c>
      <c r="J346" s="157">
        <v>46155</v>
      </c>
      <c r="K346" s="157">
        <v>46472</v>
      </c>
      <c r="L346" s="154">
        <f>IF(ISBLANK(DATA[[#This Row],[DISCHARGE DATE]]), "NO DATE", DATA[[#This Row],[DISCHARGE DATE]]-DATA[[#This Row],[ADMISSION DATE]]+1)</f>
        <v>318</v>
      </c>
      <c r="M346" s="158">
        <v>350</v>
      </c>
      <c r="N346" s="158">
        <v>3000</v>
      </c>
      <c r="O346" s="159">
        <v>351</v>
      </c>
      <c r="P346" s="159"/>
      <c r="Q346" s="160">
        <f>IF(DATA[[#This Row],[TYPE]]="Normal", 13 * DATA[[#This Row],[STORAGE DAYS]], 20 * DATA[[#This Row],[STORAGE DAYS]])</f>
        <v>4134</v>
      </c>
      <c r="R346" s="160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 t="shared" si="5"/>
        <v>398</v>
      </c>
    </row>
    <row r="347" spans="1:20" s="100" customFormat="1" ht="16.5" customHeight="1" x14ac:dyDescent="0.3">
      <c r="A347" s="153" t="s">
        <v>1854</v>
      </c>
      <c r="B347" s="154" t="s">
        <v>1855</v>
      </c>
      <c r="C347" s="154">
        <v>70</v>
      </c>
      <c r="D347" s="155" t="s">
        <v>5</v>
      </c>
      <c r="E347" s="155" t="s">
        <v>1856</v>
      </c>
      <c r="F347" s="161">
        <v>533486141</v>
      </c>
      <c r="G347" s="155" t="s">
        <v>26</v>
      </c>
      <c r="H347" s="156">
        <v>0.79166666666666663</v>
      </c>
      <c r="I347" s="155" t="s">
        <v>10</v>
      </c>
      <c r="J347" s="157">
        <v>46155</v>
      </c>
      <c r="K347" s="157"/>
      <c r="L347" s="154" t="str">
        <f>IF(ISBLANK(DATA[[#This Row],[DISCHARGE DATE]]), "NO DATE", DATA[[#This Row],[DISCHARGE DATE]]-DATA[[#This Row],[ADMISSION DATE]]+1)</f>
        <v>NO DATE</v>
      </c>
      <c r="M347" s="158">
        <v>350</v>
      </c>
      <c r="N347" s="158"/>
      <c r="O347" s="159">
        <v>352</v>
      </c>
      <c r="P347" s="159"/>
      <c r="Q347" s="160" t="e">
        <f>IF(DATA[[#This Row],[TYPE]]="Normal", 13 * DATA[[#This Row],[STORAGE DAYS]], 20 * DATA[[#This Row],[STORAGE DAYS]])</f>
        <v>#VALUE!</v>
      </c>
      <c r="R347" s="160" t="e">
        <f>DATA[[#This Row],[COLDROOM FEE]]-DATA[[#This Row],[STORAGE FEE]]</f>
        <v>#VALUE!</v>
      </c>
      <c r="S347" s="98" t="str">
        <f>IF(ISBLANK(DATA[[#This Row],[COLDROOM RECEIPT]]),"IN CUSTODY","DISCHARGED")</f>
        <v>IN CUSTODY</v>
      </c>
      <c r="T347" s="25">
        <f t="shared" si="5"/>
        <v>398</v>
      </c>
    </row>
    <row r="348" spans="1:20" s="100" customFormat="1" ht="16.5" customHeight="1" x14ac:dyDescent="0.3">
      <c r="A348" s="153" t="s">
        <v>1857</v>
      </c>
      <c r="B348" s="154" t="s">
        <v>1858</v>
      </c>
      <c r="C348" s="154">
        <v>57</v>
      </c>
      <c r="D348" s="155" t="s">
        <v>4</v>
      </c>
      <c r="E348" s="155" t="s">
        <v>1785</v>
      </c>
      <c r="F348" s="161">
        <v>242019918</v>
      </c>
      <c r="G348" s="155" t="s">
        <v>24</v>
      </c>
      <c r="H348" s="156">
        <v>0.4375</v>
      </c>
      <c r="I348" s="155" t="s">
        <v>10</v>
      </c>
      <c r="J348" s="157">
        <v>46160</v>
      </c>
      <c r="K348" s="157"/>
      <c r="L348" s="154" t="str">
        <f>IF(ISBLANK(DATA[[#This Row],[DISCHARGE DATE]]), "NO DATE", DATA[[#This Row],[DISCHARGE DATE]]-DATA[[#This Row],[ADMISSION DATE]]+1)</f>
        <v>NO DATE</v>
      </c>
      <c r="M348" s="158">
        <v>350</v>
      </c>
      <c r="N348" s="158"/>
      <c r="O348" s="159">
        <v>353</v>
      </c>
      <c r="P348" s="159"/>
      <c r="Q348" s="160" t="e">
        <f>IF(DATA[[#This Row],[TYPE]]="Normal", 13 * DATA[[#This Row],[STORAGE DAYS]], 20 * DATA[[#This Row],[STORAGE DAYS]])</f>
        <v>#VALUE!</v>
      </c>
      <c r="R348" s="160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 t="shared" si="5"/>
        <v>398</v>
      </c>
    </row>
    <row r="349" spans="1:20" s="100" customFormat="1" ht="16.5" customHeight="1" x14ac:dyDescent="0.3">
      <c r="A349" s="153" t="s">
        <v>1859</v>
      </c>
      <c r="B349" s="154" t="s">
        <v>1860</v>
      </c>
      <c r="C349" s="154">
        <v>75</v>
      </c>
      <c r="D349" s="155" t="s">
        <v>5</v>
      </c>
      <c r="E349" s="155" t="s">
        <v>1861</v>
      </c>
      <c r="F349" s="161">
        <v>248112601</v>
      </c>
      <c r="G349" s="155" t="s">
        <v>27</v>
      </c>
      <c r="H349" s="156">
        <v>0.83333333333333337</v>
      </c>
      <c r="I349" s="155" t="s">
        <v>10</v>
      </c>
      <c r="J349" s="157">
        <v>46160</v>
      </c>
      <c r="K349" s="157"/>
      <c r="L349" s="154" t="str">
        <f>IF(ISBLANK(DATA[[#This Row],[DISCHARGE DATE]]), "NO DATE", DATA[[#This Row],[DISCHARGE DATE]]-DATA[[#This Row],[ADMISSION DATE]]+1)</f>
        <v>NO DATE</v>
      </c>
      <c r="M349" s="158">
        <v>350</v>
      </c>
      <c r="N349" s="158"/>
      <c r="O349" s="159">
        <v>354</v>
      </c>
      <c r="P349" s="159"/>
      <c r="Q349" s="160" t="e">
        <f>IF(DATA[[#This Row],[TYPE]]="Normal", 13 * DATA[[#This Row],[STORAGE DAYS]], 20 * DATA[[#This Row],[STORAGE DAYS]])</f>
        <v>#VALUE!</v>
      </c>
      <c r="R349" s="160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 t="shared" si="5"/>
        <v>398</v>
      </c>
    </row>
    <row r="350" spans="1:20" s="100" customFormat="1" ht="16.5" customHeight="1" x14ac:dyDescent="0.3">
      <c r="A350" s="153" t="s">
        <v>1862</v>
      </c>
      <c r="B350" s="154" t="s">
        <v>1863</v>
      </c>
      <c r="C350" s="154">
        <v>38</v>
      </c>
      <c r="D350" s="155" t="s">
        <v>5</v>
      </c>
      <c r="E350" s="155" t="s">
        <v>1864</v>
      </c>
      <c r="F350" s="161">
        <v>243089765</v>
      </c>
      <c r="G350" s="155" t="s">
        <v>25</v>
      </c>
      <c r="H350" s="156">
        <v>0.91666666666666663</v>
      </c>
      <c r="I350" s="155" t="s">
        <v>10</v>
      </c>
      <c r="J350" s="157">
        <v>46162</v>
      </c>
      <c r="K350" s="157">
        <v>46325</v>
      </c>
      <c r="L350" s="154">
        <f>IF(ISBLANK(DATA[[#This Row],[DISCHARGE DATE]]), "NO DATE", DATA[[#This Row],[DISCHARGE DATE]]-DATA[[#This Row],[ADMISSION DATE]]+1)</f>
        <v>164</v>
      </c>
      <c r="M350" s="158">
        <v>350</v>
      </c>
      <c r="N350" s="158"/>
      <c r="O350" s="159">
        <v>355</v>
      </c>
      <c r="P350" s="159"/>
      <c r="Q350" s="160">
        <f>IF(DATA[[#This Row],[TYPE]]="Normal", 13 * DATA[[#This Row],[STORAGE DAYS]], 20 * DATA[[#This Row],[STORAGE DAYS]])</f>
        <v>2132</v>
      </c>
      <c r="R350" s="160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 t="shared" si="5"/>
        <v>398</v>
      </c>
    </row>
    <row r="351" spans="1:20" s="26" customFormat="1" ht="16.5" customHeight="1" x14ac:dyDescent="0.3">
      <c r="A351" s="155" t="s">
        <v>1867</v>
      </c>
      <c r="B351" s="154" t="s">
        <v>1868</v>
      </c>
      <c r="C351" s="154">
        <v>54</v>
      </c>
      <c r="D351" s="155" t="s">
        <v>4</v>
      </c>
      <c r="E351" s="155" t="s">
        <v>1869</v>
      </c>
      <c r="F351" s="161" t="s">
        <v>1870</v>
      </c>
      <c r="G351" s="155" t="s">
        <v>25</v>
      </c>
      <c r="H351" s="156">
        <v>0.91666666666666663</v>
      </c>
      <c r="I351" s="155" t="s">
        <v>10</v>
      </c>
      <c r="J351" s="157">
        <v>46163</v>
      </c>
      <c r="K351" s="157">
        <v>46206</v>
      </c>
      <c r="L351" s="154">
        <f>IF(ISBLANK(DATA[[#This Row],[DISCHARGE DATE]]), "NO DATE", DATA[[#This Row],[DISCHARGE DATE]]-DATA[[#This Row],[ADMISSION DATE]]+1)</f>
        <v>44</v>
      </c>
      <c r="M351" s="158">
        <v>350</v>
      </c>
      <c r="N351" s="158">
        <v>572</v>
      </c>
      <c r="O351" s="159">
        <v>356</v>
      </c>
      <c r="P351" s="159">
        <v>328</v>
      </c>
      <c r="Q351" s="160">
        <f>IF(DATA[[#This Row],[TYPE]]="Normal", 13 * DATA[[#This Row],[STORAGE DAYS]], 20 * DATA[[#This Row],[STORAGE DAYS]])</f>
        <v>572</v>
      </c>
      <c r="R351" s="160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3">
      <c r="A352" s="155" t="s">
        <v>1871</v>
      </c>
      <c r="B352" s="154" t="s">
        <v>1872</v>
      </c>
      <c r="C352" s="154">
        <v>81</v>
      </c>
      <c r="D352" s="155" t="s">
        <v>5</v>
      </c>
      <c r="E352" s="155" t="s">
        <v>1873</v>
      </c>
      <c r="F352" s="161">
        <v>249314111</v>
      </c>
      <c r="G352" s="155" t="s">
        <v>27</v>
      </c>
      <c r="H352" s="156">
        <v>0.57291666666666663</v>
      </c>
      <c r="I352" s="155" t="s">
        <v>12</v>
      </c>
      <c r="J352" s="157">
        <v>46170</v>
      </c>
      <c r="K352" s="157">
        <v>46325</v>
      </c>
      <c r="L352" s="154">
        <f>IF(ISBLANK(DATA[[#This Row],[DISCHARGE DATE]]), "NO DATE", DATA[[#This Row],[DISCHARGE DATE]]-DATA[[#This Row],[ADMISSION DATE]]+1)</f>
        <v>156</v>
      </c>
      <c r="M352" s="158">
        <v>350</v>
      </c>
      <c r="N352" s="158"/>
      <c r="O352" s="159">
        <v>357</v>
      </c>
      <c r="P352" s="159"/>
      <c r="Q352" s="160">
        <f>IF(DATA[[#This Row],[TYPE]]="Normal", 13 * DATA[[#This Row],[STORAGE DAYS]], 20 * DATA[[#This Row],[STORAGE DAYS]])</f>
        <v>3120</v>
      </c>
      <c r="R352" s="160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100" customFormat="1" ht="16.5" customHeight="1" x14ac:dyDescent="0.3">
      <c r="A353" s="153" t="s">
        <v>1874</v>
      </c>
      <c r="B353" s="154" t="s">
        <v>1875</v>
      </c>
      <c r="C353" s="154">
        <v>70</v>
      </c>
      <c r="D353" s="155" t="s">
        <v>4</v>
      </c>
      <c r="E353" s="155" t="s">
        <v>1876</v>
      </c>
      <c r="F353" s="161">
        <v>265931820</v>
      </c>
      <c r="G353" s="155" t="s">
        <v>26</v>
      </c>
      <c r="H353" s="156">
        <v>0.34722222222222221</v>
      </c>
      <c r="I353" s="155" t="s">
        <v>10</v>
      </c>
      <c r="J353" s="157">
        <v>46171</v>
      </c>
      <c r="K353" s="157">
        <v>46269</v>
      </c>
      <c r="L353" s="154">
        <f>IF(ISBLANK(DATA[[#This Row],[DISCHARGE DATE]]), "NO DATE", DATA[[#This Row],[DISCHARGE DATE]]-DATA[[#This Row],[ADMISSION DATE]]+1)</f>
        <v>99</v>
      </c>
      <c r="M353" s="158">
        <v>350</v>
      </c>
      <c r="N353" s="158">
        <v>1287</v>
      </c>
      <c r="O353" s="159">
        <v>358</v>
      </c>
      <c r="P353" s="159">
        <v>345</v>
      </c>
      <c r="Q353" s="160">
        <f>IF(DATA[[#This Row],[TYPE]]="Normal", 13 * DATA[[#This Row],[STORAGE DAYS]], 20 * DATA[[#This Row],[STORAGE DAYS]])</f>
        <v>1287</v>
      </c>
      <c r="R353" s="160">
        <f>DATA[[#This Row],[COLDROOM FEE]]-DATA[[#This Row],[STORAGE FEE]]</f>
        <v>0</v>
      </c>
      <c r="S353" s="98" t="str">
        <f>IF(ISBLANK(DATA[[#This Row],[COLDROOM RECEIPT]]),"IN CUSTODY","DISCHARGED")</f>
        <v>DISCHARGED</v>
      </c>
      <c r="T353" s="99">
        <v>357</v>
      </c>
    </row>
    <row r="354" spans="1:20" s="26" customFormat="1" ht="16.5" customHeight="1" x14ac:dyDescent="0.3">
      <c r="A354" s="155" t="s">
        <v>1877</v>
      </c>
      <c r="B354" s="154" t="s">
        <v>1878</v>
      </c>
      <c r="C354" s="154">
        <v>59</v>
      </c>
      <c r="D354" s="155" t="s">
        <v>5</v>
      </c>
      <c r="E354" s="155" t="s">
        <v>1879</v>
      </c>
      <c r="F354" s="161">
        <v>243940350</v>
      </c>
      <c r="G354" s="155" t="s">
        <v>25</v>
      </c>
      <c r="H354" s="156">
        <v>0.60416666666666663</v>
      </c>
      <c r="I354" s="155" t="s">
        <v>12</v>
      </c>
      <c r="J354" s="157">
        <v>46171</v>
      </c>
      <c r="K354" s="157">
        <v>46262</v>
      </c>
      <c r="L354" s="154">
        <f>IF(ISBLANK(DATA[[#This Row],[DISCHARGE DATE]]), "NO DATE", DATA[[#This Row],[DISCHARGE DATE]]-DATA[[#This Row],[ADMISSION DATE]]+1)</f>
        <v>92</v>
      </c>
      <c r="M354" s="158">
        <v>350</v>
      </c>
      <c r="N354" s="158"/>
      <c r="O354" s="159">
        <v>359</v>
      </c>
      <c r="P354" s="159"/>
      <c r="Q354" s="160">
        <f>IF(DATA[[#This Row],[TYPE]]="Normal", 13 * DATA[[#This Row],[STORAGE DAYS]], 20 * DATA[[#This Row],[STORAGE DAYS]])</f>
        <v>1840</v>
      </c>
      <c r="R354" s="160">
        <f>DATA[[#This Row],[COLDROOM FEE]]-DATA[[#This Row],[STORAGE FEE]]</f>
        <v>-1840</v>
      </c>
      <c r="S354" s="98" t="str">
        <f>IF(ISBLANK(DATA[[#This Row],[COLDROOM RECEIPT]]),"IN CUSTODY","DISCHARGED")</f>
        <v>IN CUSTODY</v>
      </c>
      <c r="T354" s="103">
        <f t="shared" ref="T354:T399" si="6">COUNTA(A:A)-2</f>
        <v>398</v>
      </c>
    </row>
    <row r="355" spans="1:20" s="26" customFormat="1" ht="16.5" customHeight="1" x14ac:dyDescent="0.3">
      <c r="A355" s="155" t="s">
        <v>1880</v>
      </c>
      <c r="B355" s="154" t="s">
        <v>1881</v>
      </c>
      <c r="C355" s="154">
        <v>45</v>
      </c>
      <c r="D355" s="155" t="s">
        <v>4</v>
      </c>
      <c r="E355" s="155" t="s">
        <v>2016</v>
      </c>
      <c r="F355" s="161">
        <v>542362619</v>
      </c>
      <c r="G355" s="155" t="s">
        <v>25</v>
      </c>
      <c r="H355" s="156">
        <v>0.875</v>
      </c>
      <c r="I355" s="155" t="s">
        <v>12</v>
      </c>
      <c r="J355" s="157">
        <v>46172</v>
      </c>
      <c r="K355" s="157">
        <v>46325</v>
      </c>
      <c r="L355" s="154">
        <f>IF(ISBLANK(DATA[[#This Row],[DISCHARGE DATE]]), "NO DATE", DATA[[#This Row],[DISCHARGE DATE]]-DATA[[#This Row],[ADMISSION DATE]]+1)</f>
        <v>154</v>
      </c>
      <c r="M355" s="158">
        <v>350</v>
      </c>
      <c r="N355" s="158"/>
      <c r="O355" s="159">
        <v>360</v>
      </c>
      <c r="P355" s="159"/>
      <c r="Q355" s="160">
        <f>IF(DATA[[#This Row],[TYPE]]="Normal", 13 * DATA[[#This Row],[STORAGE DAYS]], 20 * DATA[[#This Row],[STORAGE DAYS]])</f>
        <v>3080</v>
      </c>
      <c r="R355" s="160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 t="shared" si="6"/>
        <v>398</v>
      </c>
    </row>
    <row r="356" spans="1:20" s="26" customFormat="1" ht="16.5" customHeight="1" x14ac:dyDescent="0.3">
      <c r="A356" s="155" t="s">
        <v>1866</v>
      </c>
      <c r="B356" s="154" t="s">
        <v>1882</v>
      </c>
      <c r="C356" s="154">
        <v>75</v>
      </c>
      <c r="D356" s="155" t="s">
        <v>5</v>
      </c>
      <c r="E356" s="155" t="s">
        <v>1883</v>
      </c>
      <c r="F356" s="161" t="s">
        <v>1884</v>
      </c>
      <c r="G356" s="155" t="s">
        <v>26</v>
      </c>
      <c r="H356" s="156">
        <v>0.46875</v>
      </c>
      <c r="I356" s="155" t="s">
        <v>12</v>
      </c>
      <c r="J356" s="157">
        <v>46175</v>
      </c>
      <c r="K356" s="157">
        <v>46353</v>
      </c>
      <c r="L356" s="154">
        <f>IF(ISBLANK(DATA[[#This Row],[DISCHARGE DATE]]), "NO DATE", DATA[[#This Row],[DISCHARGE DATE]]-DATA[[#This Row],[ADMISSION DATE]]+1)</f>
        <v>179</v>
      </c>
      <c r="M356" s="158">
        <v>350</v>
      </c>
      <c r="N356" s="158"/>
      <c r="O356" s="159">
        <v>361</v>
      </c>
      <c r="P356" s="159"/>
      <c r="Q356" s="160">
        <f>IF(DATA[[#This Row],[TYPE]]="Normal", 13 * DATA[[#This Row],[STORAGE DAYS]], 20 * DATA[[#This Row],[STORAGE DAYS]])</f>
        <v>3580</v>
      </c>
      <c r="R356" s="160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 t="shared" si="6"/>
        <v>398</v>
      </c>
    </row>
    <row r="357" spans="1:20" s="26" customFormat="1" ht="19.8" x14ac:dyDescent="0.3">
      <c r="A357" s="155" t="s">
        <v>1885</v>
      </c>
      <c r="B357" s="154" t="s">
        <v>1886</v>
      </c>
      <c r="C357" s="154">
        <v>85</v>
      </c>
      <c r="D357" s="155" t="s">
        <v>4</v>
      </c>
      <c r="E357" s="155" t="s">
        <v>632</v>
      </c>
      <c r="F357" s="161" t="s">
        <v>1887</v>
      </c>
      <c r="G357" s="155" t="s">
        <v>27</v>
      </c>
      <c r="H357" s="156">
        <v>0.29166666666666669</v>
      </c>
      <c r="I357" s="155" t="s">
        <v>10</v>
      </c>
      <c r="J357" s="157">
        <v>46175</v>
      </c>
      <c r="K357" s="157"/>
      <c r="L357" s="154" t="str">
        <f>IF(ISBLANK(DATA[[#This Row],[DISCHARGE DATE]]), "NO DATE", DATA[[#This Row],[DISCHARGE DATE]]-DATA[[#This Row],[ADMISSION DATE]]+1)</f>
        <v>NO DATE</v>
      </c>
      <c r="M357" s="158">
        <v>350</v>
      </c>
      <c r="N357" s="158"/>
      <c r="O357" s="159">
        <v>362</v>
      </c>
      <c r="P357" s="159"/>
      <c r="Q357" s="160" t="e">
        <f>IF(DATA[[#This Row],[TYPE]]="Normal", 13 * DATA[[#This Row],[STORAGE DAYS]], 20 * DATA[[#This Row],[STORAGE DAYS]])</f>
        <v>#VALUE!</v>
      </c>
      <c r="R357" s="160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 t="shared" si="6"/>
        <v>398</v>
      </c>
    </row>
    <row r="358" spans="1:20" s="26" customFormat="1" ht="19.8" x14ac:dyDescent="0.3">
      <c r="A358" s="155" t="s">
        <v>1888</v>
      </c>
      <c r="B358" s="154" t="s">
        <v>1889</v>
      </c>
      <c r="C358" s="154">
        <v>72</v>
      </c>
      <c r="D358" s="155" t="s">
        <v>5</v>
      </c>
      <c r="E358" s="155" t="s">
        <v>1890</v>
      </c>
      <c r="F358" s="161">
        <v>544788924</v>
      </c>
      <c r="G358" s="155" t="s">
        <v>27</v>
      </c>
      <c r="H358" s="156">
        <v>0.3972222222222222</v>
      </c>
      <c r="I358" s="155" t="s">
        <v>12</v>
      </c>
      <c r="J358" s="157">
        <v>46177</v>
      </c>
      <c r="K358" s="157"/>
      <c r="L358" s="154" t="str">
        <f>IF(ISBLANK(DATA[[#This Row],[DISCHARGE DATE]]), "NO DATE", DATA[[#This Row],[DISCHARGE DATE]]-DATA[[#This Row],[ADMISSION DATE]]+1)</f>
        <v>NO DATE</v>
      </c>
      <c r="M358" s="158">
        <v>350</v>
      </c>
      <c r="N358" s="158"/>
      <c r="O358" s="159">
        <v>363</v>
      </c>
      <c r="P358" s="159"/>
      <c r="Q358" s="160" t="e">
        <f>IF(DATA[[#This Row],[TYPE]]="Normal", 13 * DATA[[#This Row],[STORAGE DAYS]], 20 * DATA[[#This Row],[STORAGE DAYS]])</f>
        <v>#VALUE!</v>
      </c>
      <c r="R358" s="160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 t="shared" si="6"/>
        <v>398</v>
      </c>
    </row>
    <row r="359" spans="1:20" s="26" customFormat="1" ht="16.5" customHeight="1" x14ac:dyDescent="0.3">
      <c r="A359" s="153" t="s">
        <v>1891</v>
      </c>
      <c r="B359" s="154" t="s">
        <v>1892</v>
      </c>
      <c r="C359" s="154">
        <v>62</v>
      </c>
      <c r="D359" s="155" t="s">
        <v>4</v>
      </c>
      <c r="E359" s="155" t="s">
        <v>1893</v>
      </c>
      <c r="F359" s="163">
        <v>245168041</v>
      </c>
      <c r="G359" s="155" t="s">
        <v>27</v>
      </c>
      <c r="H359" s="156">
        <v>0.72222222222222221</v>
      </c>
      <c r="I359" s="155" t="s">
        <v>10</v>
      </c>
      <c r="J359" s="157">
        <v>46185</v>
      </c>
      <c r="K359" s="157"/>
      <c r="L359" s="154" t="str">
        <f>IF(ISBLANK(DATA[[#This Row],[DISCHARGE DATE]]), "NO DATE", DATA[[#This Row],[DISCHARGE DATE]]-DATA[[#This Row],[ADMISSION DATE]]+1)</f>
        <v>NO DATE</v>
      </c>
      <c r="M359" s="158">
        <v>350</v>
      </c>
      <c r="N359" s="158"/>
      <c r="O359" s="159">
        <v>364</v>
      </c>
      <c r="P359" s="159"/>
      <c r="Q359" s="160" t="e">
        <f>IF(DATA[[#This Row],[TYPE]]="Normal", 13 * DATA[[#This Row],[STORAGE DAYS]], 20 * DATA[[#This Row],[STORAGE DAYS]])</f>
        <v>#VALUE!</v>
      </c>
      <c r="R359" s="160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 t="shared" si="6"/>
        <v>398</v>
      </c>
    </row>
    <row r="360" spans="1:20" s="26" customFormat="1" ht="16.5" customHeight="1" x14ac:dyDescent="0.3">
      <c r="A360" s="153" t="s">
        <v>1894</v>
      </c>
      <c r="B360" s="154" t="s">
        <v>1895</v>
      </c>
      <c r="C360" s="154">
        <v>54</v>
      </c>
      <c r="D360" s="155" t="s">
        <v>4</v>
      </c>
      <c r="E360" s="155" t="s">
        <v>1896</v>
      </c>
      <c r="F360" s="163">
        <v>244029038</v>
      </c>
      <c r="G360" s="155" t="s">
        <v>958</v>
      </c>
      <c r="H360" s="156">
        <v>0.45</v>
      </c>
      <c r="I360" s="155" t="s">
        <v>10</v>
      </c>
      <c r="J360" s="157">
        <v>46188</v>
      </c>
      <c r="K360" s="157"/>
      <c r="L360" s="154" t="str">
        <f>IF(ISBLANK(DATA[[#This Row],[DISCHARGE DATE]]), "NO DATE", DATA[[#This Row],[DISCHARGE DATE]]-DATA[[#This Row],[ADMISSION DATE]]+1)</f>
        <v>NO DATE</v>
      </c>
      <c r="M360" s="158">
        <v>350</v>
      </c>
      <c r="N360" s="158"/>
      <c r="O360" s="159">
        <v>365</v>
      </c>
      <c r="P360" s="159"/>
      <c r="Q360" s="160" t="e">
        <f>IF(DATA[[#This Row],[TYPE]]="Normal", 13 * DATA[[#This Row],[STORAGE DAYS]], 20 * DATA[[#This Row],[STORAGE DAYS]])</f>
        <v>#VALUE!</v>
      </c>
      <c r="R360" s="160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 t="shared" si="6"/>
        <v>398</v>
      </c>
    </row>
    <row r="361" spans="1:20" s="26" customFormat="1" ht="16.5" customHeight="1" x14ac:dyDescent="0.3">
      <c r="A361" s="153" t="s">
        <v>1897</v>
      </c>
      <c r="B361" s="154" t="s">
        <v>1898</v>
      </c>
      <c r="C361" s="154">
        <v>53</v>
      </c>
      <c r="D361" s="155" t="s">
        <v>5</v>
      </c>
      <c r="E361" s="155" t="s">
        <v>1899</v>
      </c>
      <c r="F361" s="163">
        <v>542059788</v>
      </c>
      <c r="G361" s="155" t="s">
        <v>25</v>
      </c>
      <c r="H361" s="156">
        <v>0.5</v>
      </c>
      <c r="I361" s="155" t="s">
        <v>10</v>
      </c>
      <c r="J361" s="157">
        <v>46187</v>
      </c>
      <c r="K361" s="157">
        <v>46290</v>
      </c>
      <c r="L361" s="154">
        <f>IF(ISBLANK(DATA[[#This Row],[DISCHARGE DATE]]), "NO DATE", DATA[[#This Row],[DISCHARGE DATE]]-DATA[[#This Row],[ADMISSION DATE]]+1)</f>
        <v>104</v>
      </c>
      <c r="M361" s="158">
        <v>350</v>
      </c>
      <c r="N361" s="158"/>
      <c r="O361" s="159">
        <v>366</v>
      </c>
      <c r="P361" s="159"/>
      <c r="Q361" s="160">
        <f>IF(DATA[[#This Row],[TYPE]]="Normal", 13 * DATA[[#This Row],[STORAGE DAYS]], 20 * DATA[[#This Row],[STORAGE DAYS]])</f>
        <v>1352</v>
      </c>
      <c r="R361" s="160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 t="shared" si="6"/>
        <v>398</v>
      </c>
    </row>
    <row r="362" spans="1:20" s="26" customFormat="1" ht="16.5" customHeight="1" x14ac:dyDescent="0.3">
      <c r="A362" s="153" t="s">
        <v>1900</v>
      </c>
      <c r="B362" s="154" t="s">
        <v>1901</v>
      </c>
      <c r="C362" s="154">
        <v>58</v>
      </c>
      <c r="D362" s="155" t="s">
        <v>5</v>
      </c>
      <c r="E362" s="155" t="s">
        <v>1902</v>
      </c>
      <c r="F362" s="163">
        <v>249518242</v>
      </c>
      <c r="G362" s="155" t="s">
        <v>26</v>
      </c>
      <c r="H362" s="156">
        <v>0.43333333333333335</v>
      </c>
      <c r="I362" s="155" t="s">
        <v>10</v>
      </c>
      <c r="J362" s="157">
        <v>46189</v>
      </c>
      <c r="K362" s="157">
        <v>46445</v>
      </c>
      <c r="L362" s="154">
        <f>IF(ISBLANK(DATA[[#This Row],[DISCHARGE DATE]]), "NO DATE", DATA[[#This Row],[DISCHARGE DATE]]-DATA[[#This Row],[ADMISSION DATE]]+1)</f>
        <v>257</v>
      </c>
      <c r="M362" s="158">
        <v>350</v>
      </c>
      <c r="N362" s="158"/>
      <c r="O362" s="159">
        <v>367</v>
      </c>
      <c r="P362" s="159"/>
      <c r="Q362" s="160">
        <f>IF(DATA[[#This Row],[TYPE]]="Normal", 13 * DATA[[#This Row],[STORAGE DAYS]], 20 * DATA[[#This Row],[STORAGE DAYS]])</f>
        <v>3341</v>
      </c>
      <c r="R362" s="160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 t="shared" si="6"/>
        <v>398</v>
      </c>
    </row>
    <row r="363" spans="1:20" s="26" customFormat="1" ht="16.5" customHeight="1" x14ac:dyDescent="0.3">
      <c r="A363" s="153" t="s">
        <v>1903</v>
      </c>
      <c r="B363" s="154" t="s">
        <v>2015</v>
      </c>
      <c r="C363" s="154">
        <v>73</v>
      </c>
      <c r="D363" s="155" t="s">
        <v>5</v>
      </c>
      <c r="E363" s="155" t="s">
        <v>1904</v>
      </c>
      <c r="F363" s="163">
        <v>559447372</v>
      </c>
      <c r="G363" s="155" t="s">
        <v>27</v>
      </c>
      <c r="H363" s="156">
        <v>0.53263888888888888</v>
      </c>
      <c r="I363" s="155" t="s">
        <v>10</v>
      </c>
      <c r="J363" s="157">
        <v>46189</v>
      </c>
      <c r="K363" s="157">
        <v>46269</v>
      </c>
      <c r="L363" s="154">
        <f>IF(ISBLANK(DATA[[#This Row],[DISCHARGE DATE]]), "NO DATE", DATA[[#This Row],[DISCHARGE DATE]]-DATA[[#This Row],[ADMISSION DATE]]+1)</f>
        <v>81</v>
      </c>
      <c r="M363" s="158">
        <v>350</v>
      </c>
      <c r="N363" s="159"/>
      <c r="O363" s="159">
        <v>368</v>
      </c>
      <c r="P363" s="160"/>
      <c r="Q363" s="160">
        <f>IF(DATA[[#This Row],[TYPE]]="Normal", 13 * DATA[[#This Row],[STORAGE DAYS]], 20 * DATA[[#This Row],[STORAGE DAYS]])</f>
        <v>1053</v>
      </c>
      <c r="R363" s="160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 t="shared" si="6"/>
        <v>398</v>
      </c>
    </row>
    <row r="364" spans="1:20" s="100" customFormat="1" ht="16.5" customHeight="1" x14ac:dyDescent="0.3">
      <c r="A364" s="153" t="s">
        <v>1905</v>
      </c>
      <c r="B364" s="154" t="s">
        <v>1133</v>
      </c>
      <c r="C364" s="154">
        <v>48</v>
      </c>
      <c r="D364" s="155" t="s">
        <v>4</v>
      </c>
      <c r="E364" s="155" t="s">
        <v>1088</v>
      </c>
      <c r="F364" s="163">
        <v>599498650</v>
      </c>
      <c r="G364" s="155" t="s">
        <v>25</v>
      </c>
      <c r="H364" s="156">
        <v>0.375</v>
      </c>
      <c r="I364" s="155" t="s">
        <v>10</v>
      </c>
      <c r="J364" s="157">
        <v>46192</v>
      </c>
      <c r="K364" s="157">
        <v>46297</v>
      </c>
      <c r="L364" s="154">
        <f>IF(ISBLANK(DATA[[#This Row],[DISCHARGE DATE]]), "NO DATE", DATA[[#This Row],[DISCHARGE DATE]]-DATA[[#This Row],[ADMISSION DATE]]+1)</f>
        <v>106</v>
      </c>
      <c r="M364" s="158">
        <v>350</v>
      </c>
      <c r="N364" s="158"/>
      <c r="O364" s="159">
        <v>359</v>
      </c>
      <c r="P364" s="159"/>
      <c r="Q364" s="160">
        <f>IF(DATA[[#This Row],[TYPE]]="Normal", 13 * DATA[[#This Row],[STORAGE DAYS]], 20 * DATA[[#This Row],[STORAGE DAYS]])</f>
        <v>1378</v>
      </c>
      <c r="R364" s="160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 t="shared" si="6"/>
        <v>398</v>
      </c>
    </row>
    <row r="365" spans="1:20" s="100" customFormat="1" ht="16.5" customHeight="1" x14ac:dyDescent="0.3">
      <c r="A365" s="153" t="s">
        <v>1906</v>
      </c>
      <c r="B365" s="154" t="s">
        <v>1907</v>
      </c>
      <c r="C365" s="154">
        <v>48</v>
      </c>
      <c r="D365" s="155" t="s">
        <v>5</v>
      </c>
      <c r="E365" s="155" t="s">
        <v>1853</v>
      </c>
      <c r="F365" s="163">
        <v>591492663</v>
      </c>
      <c r="G365" s="155" t="s">
        <v>1908</v>
      </c>
      <c r="H365" s="156">
        <v>0.41111111111111109</v>
      </c>
      <c r="I365" s="155" t="s">
        <v>10</v>
      </c>
      <c r="J365" s="157">
        <v>46195</v>
      </c>
      <c r="K365" s="157">
        <v>46269</v>
      </c>
      <c r="L365" s="154">
        <f>IF(ISBLANK(DATA[[#This Row],[DISCHARGE DATE]]), "NO DATE", DATA[[#This Row],[DISCHARGE DATE]]-DATA[[#This Row],[ADMISSION DATE]]+1)</f>
        <v>75</v>
      </c>
      <c r="M365" s="158">
        <v>350</v>
      </c>
      <c r="N365" s="158"/>
      <c r="O365" s="159">
        <v>269</v>
      </c>
      <c r="P365" s="159"/>
      <c r="Q365" s="160">
        <f>IF(DATA[[#This Row],[TYPE]]="Normal", 13 * DATA[[#This Row],[STORAGE DAYS]], 20 * DATA[[#This Row],[STORAGE DAYS]])</f>
        <v>975</v>
      </c>
      <c r="R365" s="160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 t="shared" si="6"/>
        <v>398</v>
      </c>
    </row>
    <row r="366" spans="1:20" s="100" customFormat="1" ht="16.5" customHeight="1" x14ac:dyDescent="0.3">
      <c r="A366" s="153" t="s">
        <v>1909</v>
      </c>
      <c r="B366" s="154" t="s">
        <v>1910</v>
      </c>
      <c r="C366" s="154">
        <v>69</v>
      </c>
      <c r="D366" s="155" t="s">
        <v>4</v>
      </c>
      <c r="E366" s="155" t="s">
        <v>375</v>
      </c>
      <c r="F366" s="163">
        <v>249088103</v>
      </c>
      <c r="G366" s="155" t="s">
        <v>25</v>
      </c>
      <c r="H366" s="156">
        <v>0.4152777777777778</v>
      </c>
      <c r="I366" s="155" t="s">
        <v>12</v>
      </c>
      <c r="J366" s="157">
        <v>46195</v>
      </c>
      <c r="K366" s="157">
        <v>46297</v>
      </c>
      <c r="L366" s="154">
        <f>IF(ISBLANK(DATA[[#This Row],[DISCHARGE DATE]]), "NO DATE", DATA[[#This Row],[DISCHARGE DATE]]-DATA[[#This Row],[ADMISSION DATE]]+1)</f>
        <v>103</v>
      </c>
      <c r="M366" s="158">
        <v>350</v>
      </c>
      <c r="N366" s="158"/>
      <c r="O366" s="159">
        <v>360</v>
      </c>
      <c r="P366" s="159"/>
      <c r="Q366" s="160">
        <f>IF(DATA[[#This Row],[TYPE]]="Normal", 13 * DATA[[#This Row],[STORAGE DAYS]], 20 * DATA[[#This Row],[STORAGE DAYS]])</f>
        <v>2060</v>
      </c>
      <c r="R366" s="160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 t="shared" si="6"/>
        <v>398</v>
      </c>
    </row>
    <row r="367" spans="1:20" s="100" customFormat="1" ht="16.5" customHeight="1" x14ac:dyDescent="0.3">
      <c r="A367" s="153" t="s">
        <v>1911</v>
      </c>
      <c r="B367" s="154" t="s">
        <v>1912</v>
      </c>
      <c r="C367" s="154">
        <v>95</v>
      </c>
      <c r="D367" s="155" t="s">
        <v>4</v>
      </c>
      <c r="E367" s="155" t="s">
        <v>1913</v>
      </c>
      <c r="F367" s="163">
        <v>541881395</v>
      </c>
      <c r="G367" s="155" t="s">
        <v>27</v>
      </c>
      <c r="H367" s="156">
        <v>0.4201388888888889</v>
      </c>
      <c r="I367" s="155" t="s">
        <v>10</v>
      </c>
      <c r="J367" s="157">
        <v>46193</v>
      </c>
      <c r="K367" s="157"/>
      <c r="L367" s="154" t="str">
        <f>IF(ISBLANK(DATA[[#This Row],[DISCHARGE DATE]]), "NO DATE", DATA[[#This Row],[DISCHARGE DATE]]-DATA[[#This Row],[ADMISSION DATE]]+1)</f>
        <v>NO DATE</v>
      </c>
      <c r="M367" s="158">
        <v>350</v>
      </c>
      <c r="N367" s="158"/>
      <c r="O367" s="159">
        <v>371</v>
      </c>
      <c r="P367" s="159"/>
      <c r="Q367" s="160" t="e">
        <f>IF(DATA[[#This Row],[TYPE]]="Normal", 13 * DATA[[#This Row],[STORAGE DAYS]], 20 * DATA[[#This Row],[STORAGE DAYS]])</f>
        <v>#VALUE!</v>
      </c>
      <c r="R367" s="160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 t="shared" si="6"/>
        <v>398</v>
      </c>
    </row>
    <row r="368" spans="1:20" s="100" customFormat="1" ht="16.5" customHeight="1" x14ac:dyDescent="0.3">
      <c r="A368" s="153" t="s">
        <v>1914</v>
      </c>
      <c r="B368" s="154" t="s">
        <v>1915</v>
      </c>
      <c r="C368" s="154">
        <v>55</v>
      </c>
      <c r="D368" s="155" t="s">
        <v>4</v>
      </c>
      <c r="E368" s="155" t="s">
        <v>60</v>
      </c>
      <c r="F368" s="163">
        <v>241185137</v>
      </c>
      <c r="G368" s="155" t="s">
        <v>1916</v>
      </c>
      <c r="H368" s="156">
        <v>0.42222222222222222</v>
      </c>
      <c r="I368" s="155" t="s">
        <v>12</v>
      </c>
      <c r="J368" s="157">
        <v>46195</v>
      </c>
      <c r="K368" s="157">
        <v>46325</v>
      </c>
      <c r="L368" s="154">
        <f>IF(ISBLANK(DATA[[#This Row],[DISCHARGE DATE]]), "NO DATE", DATA[[#This Row],[DISCHARGE DATE]]-DATA[[#This Row],[ADMISSION DATE]]+1)</f>
        <v>131</v>
      </c>
      <c r="M368" s="158">
        <v>350</v>
      </c>
      <c r="N368" s="158"/>
      <c r="O368" s="159">
        <v>372</v>
      </c>
      <c r="P368" s="159"/>
      <c r="Q368" s="160">
        <f>IF(DATA[[#This Row],[TYPE]]="Normal", 13 * DATA[[#This Row],[STORAGE DAYS]], 20 * DATA[[#This Row],[STORAGE DAYS]])</f>
        <v>2620</v>
      </c>
      <c r="R368" s="160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 t="shared" si="6"/>
        <v>398</v>
      </c>
    </row>
    <row r="369" spans="1:20" s="100" customFormat="1" ht="16.5" customHeight="1" x14ac:dyDescent="0.3">
      <c r="A369" s="153" t="s">
        <v>1923</v>
      </c>
      <c r="B369" s="154" t="s">
        <v>1924</v>
      </c>
      <c r="C369" s="154">
        <v>66</v>
      </c>
      <c r="D369" s="155" t="s">
        <v>5</v>
      </c>
      <c r="E369" s="155" t="s">
        <v>1925</v>
      </c>
      <c r="F369" s="163">
        <v>533468634</v>
      </c>
      <c r="G369" s="155" t="s">
        <v>25</v>
      </c>
      <c r="H369" s="156">
        <v>0.95833333333333337</v>
      </c>
      <c r="I369" s="155" t="s">
        <v>12</v>
      </c>
      <c r="J369" s="157">
        <v>46200</v>
      </c>
      <c r="K369" s="157"/>
      <c r="L369" s="154" t="str">
        <f>IF(ISBLANK(DATA[[#This Row],[DISCHARGE DATE]]), "NO DATE", DATA[[#This Row],[DISCHARGE DATE]]-DATA[[#This Row],[ADMISSION DATE]]+1)</f>
        <v>NO DATE</v>
      </c>
      <c r="M369" s="158">
        <v>350</v>
      </c>
      <c r="N369" s="158"/>
      <c r="O369" s="159">
        <v>374</v>
      </c>
      <c r="P369" s="159"/>
      <c r="Q369" s="160" t="e">
        <f>IF(DATA[[#This Row],[TYPE]]="Normal", 13 * DATA[[#This Row],[STORAGE DAYS]], 20 * DATA[[#This Row],[STORAGE DAYS]])</f>
        <v>#VALUE!</v>
      </c>
      <c r="R369" s="160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 t="shared" si="6"/>
        <v>398</v>
      </c>
    </row>
    <row r="370" spans="1:20" s="100" customFormat="1" ht="16.5" customHeight="1" x14ac:dyDescent="0.3">
      <c r="A370" s="153" t="s">
        <v>1920</v>
      </c>
      <c r="B370" s="154" t="s">
        <v>1921</v>
      </c>
      <c r="C370" s="154">
        <v>30</v>
      </c>
      <c r="D370" s="155" t="s">
        <v>4</v>
      </c>
      <c r="E370" s="155" t="s">
        <v>1922</v>
      </c>
      <c r="F370" s="163">
        <v>248085327</v>
      </c>
      <c r="G370" s="155" t="s">
        <v>27</v>
      </c>
      <c r="H370" s="156">
        <v>0.60416666666666663</v>
      </c>
      <c r="I370" s="155" t="s">
        <v>12</v>
      </c>
      <c r="J370" s="157">
        <v>46201</v>
      </c>
      <c r="K370" s="157">
        <v>46269</v>
      </c>
      <c r="L370" s="154">
        <f>IF(ISBLANK(DATA[[#This Row],[DISCHARGE DATE]]), "NO DATE", DATA[[#This Row],[DISCHARGE DATE]]-DATA[[#This Row],[ADMISSION DATE]]+1)</f>
        <v>69</v>
      </c>
      <c r="M370" s="158">
        <v>350</v>
      </c>
      <c r="N370" s="158">
        <v>1380</v>
      </c>
      <c r="O370" s="159">
        <v>375</v>
      </c>
      <c r="P370" s="159">
        <v>335</v>
      </c>
      <c r="Q370" s="160">
        <f>IF(DATA[[#This Row],[TYPE]]="Normal", 13 * DATA[[#This Row],[STORAGE DAYS]], 20 * DATA[[#This Row],[STORAGE DAYS]])</f>
        <v>1380</v>
      </c>
      <c r="R370" s="160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 t="shared" si="6"/>
        <v>398</v>
      </c>
    </row>
    <row r="371" spans="1:20" s="100" customFormat="1" ht="16.5" customHeight="1" x14ac:dyDescent="0.3">
      <c r="A371" s="153" t="s">
        <v>1926</v>
      </c>
      <c r="B371" s="154" t="s">
        <v>1927</v>
      </c>
      <c r="C371" s="154">
        <v>63</v>
      </c>
      <c r="D371" s="155" t="s">
        <v>5</v>
      </c>
      <c r="E371" s="155" t="s">
        <v>1928</v>
      </c>
      <c r="F371" s="163">
        <v>545025693</v>
      </c>
      <c r="G371" s="155" t="s">
        <v>27</v>
      </c>
      <c r="H371" s="156">
        <v>0.72916666666666663</v>
      </c>
      <c r="I371" s="155" t="s">
        <v>10</v>
      </c>
      <c r="J371" s="157">
        <v>46202</v>
      </c>
      <c r="K371" s="157">
        <v>46269</v>
      </c>
      <c r="L371" s="154">
        <f>IF(ISBLANK(DATA[[#This Row],[DISCHARGE DATE]]), "NO DATE", DATA[[#This Row],[DISCHARGE DATE]]-DATA[[#This Row],[ADMISSION DATE]]+1)</f>
        <v>68</v>
      </c>
      <c r="M371" s="158">
        <v>350</v>
      </c>
      <c r="N371" s="158">
        <v>884</v>
      </c>
      <c r="O371" s="159">
        <v>376</v>
      </c>
      <c r="P371" s="159">
        <v>331</v>
      </c>
      <c r="Q371" s="160">
        <f>IF(DATA[[#This Row],[TYPE]]="Normal", 13 * DATA[[#This Row],[STORAGE DAYS]], 20 * DATA[[#This Row],[STORAGE DAYS]])</f>
        <v>884</v>
      </c>
      <c r="R371" s="160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 t="shared" si="6"/>
        <v>398</v>
      </c>
    </row>
    <row r="372" spans="1:20" s="100" customFormat="1" ht="16.5" customHeight="1" x14ac:dyDescent="0.3">
      <c r="A372" s="153" t="s">
        <v>1929</v>
      </c>
      <c r="B372" s="154" t="s">
        <v>1930</v>
      </c>
      <c r="C372" s="154">
        <v>49</v>
      </c>
      <c r="D372" s="155" t="s">
        <v>4</v>
      </c>
      <c r="E372" s="155" t="s">
        <v>1931</v>
      </c>
      <c r="F372" s="161">
        <v>247040899</v>
      </c>
      <c r="G372" s="155" t="s">
        <v>27</v>
      </c>
      <c r="H372" s="156">
        <v>0.625</v>
      </c>
      <c r="I372" s="155" t="s">
        <v>12</v>
      </c>
      <c r="J372" s="157">
        <v>46204</v>
      </c>
      <c r="K372" s="157">
        <v>46269</v>
      </c>
      <c r="L372" s="154">
        <f>IF(ISBLANK(DATA[[#This Row],[DISCHARGE DATE]]), "NO DATE", DATA[[#This Row],[DISCHARGE DATE]]-DATA[[#This Row],[ADMISSION DATE]]+1)</f>
        <v>66</v>
      </c>
      <c r="M372" s="158">
        <v>350</v>
      </c>
      <c r="N372" s="158"/>
      <c r="O372" s="159">
        <v>377</v>
      </c>
      <c r="P372" s="159"/>
      <c r="Q372" s="160">
        <f>IF(DATA[[#This Row],[TYPE]]="Normal", 13 * DATA[[#This Row],[STORAGE DAYS]], 20 * DATA[[#This Row],[STORAGE DAYS]])</f>
        <v>1320</v>
      </c>
      <c r="R372" s="160">
        <f>DATA[[#This Row],[COLDROOM FEE]]-DATA[[#This Row],[STORAGE FEE]]</f>
        <v>-1320</v>
      </c>
      <c r="S372" s="98" t="str">
        <f>IF(ISBLANK(DATA[[#This Row],[COLDROOM RECEIPT]]),"IN CUSTODY","DISCHARGED")</f>
        <v>IN CUSTODY</v>
      </c>
      <c r="T372" s="25">
        <f t="shared" si="6"/>
        <v>398</v>
      </c>
    </row>
    <row r="373" spans="1:20" s="100" customFormat="1" ht="16.5" customHeight="1" x14ac:dyDescent="0.3">
      <c r="A373" s="153" t="s">
        <v>1932</v>
      </c>
      <c r="B373" s="154" t="s">
        <v>1933</v>
      </c>
      <c r="C373" s="154">
        <v>67</v>
      </c>
      <c r="D373" s="155" t="s">
        <v>5</v>
      </c>
      <c r="E373" s="155" t="s">
        <v>1472</v>
      </c>
      <c r="F373" s="163">
        <v>541712845</v>
      </c>
      <c r="G373" s="155" t="s">
        <v>18</v>
      </c>
      <c r="H373" s="156">
        <v>0.52083333333333337</v>
      </c>
      <c r="I373" s="155" t="s">
        <v>12</v>
      </c>
      <c r="J373" s="157">
        <v>46205</v>
      </c>
      <c r="K373" s="157"/>
      <c r="L373" s="154" t="str">
        <f>IF(ISBLANK(DATA[[#This Row],[DISCHARGE DATE]]), "NO DATE", DATA[[#This Row],[DISCHARGE DATE]]-DATA[[#This Row],[ADMISSION DATE]]+1)</f>
        <v>NO DATE</v>
      </c>
      <c r="M373" s="158">
        <v>350</v>
      </c>
      <c r="N373" s="158"/>
      <c r="O373" s="159">
        <v>378</v>
      </c>
      <c r="P373" s="159"/>
      <c r="Q373" s="160" t="e">
        <f>IF(DATA[[#This Row],[TYPE]]="Normal", 13 * DATA[[#This Row],[STORAGE DAYS]], 20 * DATA[[#This Row],[STORAGE DAYS]])</f>
        <v>#VALUE!</v>
      </c>
      <c r="R373" s="160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 t="shared" si="6"/>
        <v>398</v>
      </c>
    </row>
    <row r="374" spans="1:20" s="100" customFormat="1" ht="16.5" customHeight="1" x14ac:dyDescent="0.3">
      <c r="A374" s="153" t="s">
        <v>1934</v>
      </c>
      <c r="B374" s="154" t="s">
        <v>1935</v>
      </c>
      <c r="C374" s="154">
        <v>34</v>
      </c>
      <c r="D374" s="155" t="s">
        <v>5</v>
      </c>
      <c r="E374" s="155" t="s">
        <v>1936</v>
      </c>
      <c r="F374" s="163">
        <v>538388483</v>
      </c>
      <c r="G374" s="155" t="s">
        <v>19</v>
      </c>
      <c r="H374" s="156">
        <v>0.54166666666666663</v>
      </c>
      <c r="I374" s="155" t="s">
        <v>12</v>
      </c>
      <c r="J374" s="157">
        <v>46205</v>
      </c>
      <c r="K374" s="157">
        <v>46210</v>
      </c>
      <c r="L374" s="154">
        <f>IF(ISBLANK(DATA[[#This Row],[DISCHARGE DATE]]), "NO DATE", DATA[[#This Row],[DISCHARGE DATE]]-DATA[[#This Row],[ADMISSION DATE]]+1)</f>
        <v>6</v>
      </c>
      <c r="M374" s="158">
        <v>350</v>
      </c>
      <c r="N374" s="158">
        <v>120</v>
      </c>
      <c r="O374" s="159">
        <v>379</v>
      </c>
      <c r="P374" s="159">
        <v>332</v>
      </c>
      <c r="Q374" s="160">
        <f>IF(DATA[[#This Row],[TYPE]]="Normal", 13 * DATA[[#This Row],[STORAGE DAYS]], 20 * DATA[[#This Row],[STORAGE DAYS]])</f>
        <v>120</v>
      </c>
      <c r="R374" s="160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 t="shared" si="6"/>
        <v>398</v>
      </c>
    </row>
    <row r="375" spans="1:20" s="100" customFormat="1" ht="16.5" customHeight="1" x14ac:dyDescent="0.3">
      <c r="A375" s="153" t="s">
        <v>1937</v>
      </c>
      <c r="B375" s="154" t="s">
        <v>1938</v>
      </c>
      <c r="C375" s="154">
        <v>53</v>
      </c>
      <c r="D375" s="155" t="s">
        <v>4</v>
      </c>
      <c r="E375" s="155" t="s">
        <v>1939</v>
      </c>
      <c r="F375" s="163">
        <v>543262468</v>
      </c>
      <c r="G375" s="155" t="s">
        <v>26</v>
      </c>
      <c r="H375" s="156">
        <v>0.69444444444444442</v>
      </c>
      <c r="I375" s="155" t="s">
        <v>10</v>
      </c>
      <c r="J375" s="157">
        <v>46210</v>
      </c>
      <c r="K375" s="157"/>
      <c r="L375" s="154" t="str">
        <f>IF(ISBLANK(DATA[[#This Row],[DISCHARGE DATE]]), "NO DATE", DATA[[#This Row],[DISCHARGE DATE]]-DATA[[#This Row],[ADMISSION DATE]]+1)</f>
        <v>NO DATE</v>
      </c>
      <c r="M375" s="158">
        <v>350</v>
      </c>
      <c r="N375" s="158"/>
      <c r="O375" s="159">
        <v>380</v>
      </c>
      <c r="P375" s="159"/>
      <c r="Q375" s="160" t="e">
        <f>IF(DATA[[#This Row],[TYPE]]="Normal", 13 * DATA[[#This Row],[STORAGE DAYS]], 20 * DATA[[#This Row],[STORAGE DAYS]])</f>
        <v>#VALUE!</v>
      </c>
      <c r="R375" s="160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 t="shared" si="6"/>
        <v>398</v>
      </c>
    </row>
    <row r="376" spans="1:20" s="100" customFormat="1" ht="16.5" customHeight="1" x14ac:dyDescent="0.3">
      <c r="A376" s="153" t="s">
        <v>1940</v>
      </c>
      <c r="B376" s="154" t="s">
        <v>1941</v>
      </c>
      <c r="C376" s="154">
        <v>34</v>
      </c>
      <c r="D376" s="155" t="s">
        <v>5</v>
      </c>
      <c r="E376" s="155" t="s">
        <v>1942</v>
      </c>
      <c r="F376" s="163">
        <v>241866637</v>
      </c>
      <c r="G376" s="155" t="s">
        <v>27</v>
      </c>
      <c r="H376" s="156">
        <v>0.6875</v>
      </c>
      <c r="I376" s="155" t="s">
        <v>12</v>
      </c>
      <c r="J376" s="157">
        <v>46212</v>
      </c>
      <c r="K376" s="157">
        <v>46241</v>
      </c>
      <c r="L376" s="154">
        <f>IF(ISBLANK(DATA[[#This Row],[DISCHARGE DATE]]), "NO DATE", DATA[[#This Row],[DISCHARGE DATE]]-DATA[[#This Row],[ADMISSION DATE]]+1)</f>
        <v>30</v>
      </c>
      <c r="M376" s="158">
        <v>350</v>
      </c>
      <c r="N376" s="158">
        <v>600</v>
      </c>
      <c r="O376" s="159">
        <v>381</v>
      </c>
      <c r="P376" s="159">
        <v>341</v>
      </c>
      <c r="Q376" s="160">
        <f>IF(DATA[[#This Row],[TYPE]]="Normal", 13 * DATA[[#This Row],[STORAGE DAYS]], 20 * DATA[[#This Row],[STORAGE DAYS]])</f>
        <v>600</v>
      </c>
      <c r="R376" s="160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 t="shared" si="6"/>
        <v>398</v>
      </c>
    </row>
    <row r="377" spans="1:20" s="100" customFormat="1" ht="16.5" customHeight="1" x14ac:dyDescent="0.3">
      <c r="A377" s="153" t="s">
        <v>1944</v>
      </c>
      <c r="B377" s="154" t="s">
        <v>1945</v>
      </c>
      <c r="C377" s="154">
        <v>62</v>
      </c>
      <c r="D377" s="155" t="s">
        <v>5</v>
      </c>
      <c r="E377" s="155" t="s">
        <v>1946</v>
      </c>
      <c r="F377" s="163">
        <v>593919641</v>
      </c>
      <c r="G377" s="155" t="s">
        <v>26</v>
      </c>
      <c r="H377" s="156">
        <v>0.64583333333333337</v>
      </c>
      <c r="I377" s="155" t="s">
        <v>10</v>
      </c>
      <c r="J377" s="157">
        <v>46213</v>
      </c>
      <c r="K377" s="157"/>
      <c r="L377" s="154" t="str">
        <f>IF(ISBLANK(DATA[[#This Row],[DISCHARGE DATE]]), "NO DATE", DATA[[#This Row],[DISCHARGE DATE]]-DATA[[#This Row],[ADMISSION DATE]]+1)</f>
        <v>NO DATE</v>
      </c>
      <c r="M377" s="158">
        <v>350</v>
      </c>
      <c r="N377" s="158"/>
      <c r="O377" s="159">
        <v>382</v>
      </c>
      <c r="P377" s="159"/>
      <c r="Q377" s="160" t="e">
        <f>IF(DATA[[#This Row],[TYPE]]="Normal", 13 * DATA[[#This Row],[STORAGE DAYS]], 20 * DATA[[#This Row],[STORAGE DAYS]])</f>
        <v>#VALUE!</v>
      </c>
      <c r="R377" s="160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 t="shared" si="6"/>
        <v>398</v>
      </c>
    </row>
    <row r="378" spans="1:20" s="100" customFormat="1" ht="16.5" customHeight="1" x14ac:dyDescent="0.3">
      <c r="A378" s="153" t="s">
        <v>1947</v>
      </c>
      <c r="B378" s="154" t="s">
        <v>1948</v>
      </c>
      <c r="C378" s="154">
        <v>65</v>
      </c>
      <c r="D378" s="155" t="s">
        <v>5</v>
      </c>
      <c r="E378" s="155" t="s">
        <v>1949</v>
      </c>
      <c r="F378" s="163">
        <v>245262585</v>
      </c>
      <c r="G378" s="155" t="s">
        <v>24</v>
      </c>
      <c r="H378" s="156">
        <v>0.57638888888888884</v>
      </c>
      <c r="I378" s="155" t="s">
        <v>10</v>
      </c>
      <c r="J378" s="157">
        <v>46216</v>
      </c>
      <c r="K378" s="157"/>
      <c r="L378" s="154" t="str">
        <f>IF(ISBLANK(DATA[[#This Row],[DISCHARGE DATE]]), "NO DATE", DATA[[#This Row],[DISCHARGE DATE]]-DATA[[#This Row],[ADMISSION DATE]]+1)</f>
        <v>NO DATE</v>
      </c>
      <c r="M378" s="158">
        <v>350</v>
      </c>
      <c r="N378" s="158"/>
      <c r="O378" s="159">
        <v>383</v>
      </c>
      <c r="P378" s="159"/>
      <c r="Q378" s="160" t="e">
        <f>IF(DATA[[#This Row],[TYPE]]="Normal", 13 * DATA[[#This Row],[STORAGE DAYS]], 20 * DATA[[#This Row],[STORAGE DAYS]])</f>
        <v>#VALUE!</v>
      </c>
      <c r="R378" s="160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 t="shared" si="6"/>
        <v>398</v>
      </c>
    </row>
    <row r="379" spans="1:20" s="100" customFormat="1" ht="16.5" customHeight="1" x14ac:dyDescent="0.3">
      <c r="A379" s="153" t="s">
        <v>1950</v>
      </c>
      <c r="B379" s="154" t="s">
        <v>1951</v>
      </c>
      <c r="C379" s="154">
        <v>87</v>
      </c>
      <c r="D379" s="155" t="s">
        <v>4</v>
      </c>
      <c r="E379" s="155" t="s">
        <v>1952</v>
      </c>
      <c r="F379" s="163">
        <v>241868763</v>
      </c>
      <c r="G379" s="155" t="s">
        <v>27</v>
      </c>
      <c r="H379" s="156">
        <v>0.66666666666666663</v>
      </c>
      <c r="I379" s="155" t="s">
        <v>10</v>
      </c>
      <c r="J379" s="157">
        <v>46217</v>
      </c>
      <c r="K379" s="157"/>
      <c r="L379" s="154" t="str">
        <f>IF(ISBLANK(DATA[[#This Row],[DISCHARGE DATE]]), "NO DATE", DATA[[#This Row],[DISCHARGE DATE]]-DATA[[#This Row],[ADMISSION DATE]]+1)</f>
        <v>NO DATE</v>
      </c>
      <c r="M379" s="158">
        <v>350</v>
      </c>
      <c r="N379" s="158"/>
      <c r="O379" s="159">
        <v>384</v>
      </c>
      <c r="P379" s="159"/>
      <c r="Q379" s="160" t="e">
        <f>IF(DATA[[#This Row],[TYPE]]="Normal", 13 * DATA[[#This Row],[STORAGE DAYS]], 20 * DATA[[#This Row],[STORAGE DAYS]])</f>
        <v>#VALUE!</v>
      </c>
      <c r="R379" s="160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 t="shared" si="6"/>
        <v>398</v>
      </c>
    </row>
    <row r="380" spans="1:20" s="100" customFormat="1" ht="16.5" customHeight="1" x14ac:dyDescent="0.3">
      <c r="A380" s="153" t="s">
        <v>1963</v>
      </c>
      <c r="B380" s="154" t="s">
        <v>1964</v>
      </c>
      <c r="C380" s="154">
        <v>53</v>
      </c>
      <c r="D380" s="155" t="s">
        <v>5</v>
      </c>
      <c r="E380" s="155" t="s">
        <v>1965</v>
      </c>
      <c r="F380" s="163">
        <v>246575341</v>
      </c>
      <c r="G380" s="155" t="s">
        <v>27</v>
      </c>
      <c r="H380" s="156">
        <v>0.97916666666666663</v>
      </c>
      <c r="I380" s="155" t="s">
        <v>10</v>
      </c>
      <c r="J380" s="157">
        <v>46222</v>
      </c>
      <c r="K380" s="157">
        <v>46246</v>
      </c>
      <c r="L380" s="154">
        <f>IF(ISBLANK(DATA[[#This Row],[DISCHARGE DATE]]), "NO DATE", DATA[[#This Row],[DISCHARGE DATE]]-DATA[[#This Row],[ADMISSION DATE]]+1)</f>
        <v>25</v>
      </c>
      <c r="M380" s="158">
        <v>350</v>
      </c>
      <c r="N380" s="158">
        <v>325</v>
      </c>
      <c r="O380" s="159">
        <v>385</v>
      </c>
      <c r="P380" s="159">
        <v>343</v>
      </c>
      <c r="Q380" s="160">
        <f>IF(DATA[[#This Row],[TYPE]]="Normal", 13 * DATA[[#This Row],[STORAGE DAYS]], 20 * DATA[[#This Row],[STORAGE DAYS]])</f>
        <v>325</v>
      </c>
      <c r="R380" s="160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 t="shared" si="6"/>
        <v>398</v>
      </c>
    </row>
    <row r="381" spans="1:20" s="100" customFormat="1" ht="16.5" customHeight="1" x14ac:dyDescent="0.3">
      <c r="A381" s="153" t="s">
        <v>1966</v>
      </c>
      <c r="B381" s="154" t="s">
        <v>1967</v>
      </c>
      <c r="C381" s="154">
        <v>90</v>
      </c>
      <c r="D381" s="155" t="s">
        <v>4</v>
      </c>
      <c r="E381" s="155" t="s">
        <v>1968</v>
      </c>
      <c r="F381" s="163">
        <v>248279286</v>
      </c>
      <c r="G381" s="155" t="s">
        <v>25</v>
      </c>
      <c r="H381" s="156">
        <v>0.375</v>
      </c>
      <c r="I381" s="155" t="s">
        <v>12</v>
      </c>
      <c r="J381" s="157">
        <v>46224</v>
      </c>
      <c r="K381" s="157"/>
      <c r="L381" s="154" t="str">
        <f>IF(ISBLANK(DATA[[#This Row],[DISCHARGE DATE]]), "NO DATE", DATA[[#This Row],[DISCHARGE DATE]]-DATA[[#This Row],[ADMISSION DATE]]+1)</f>
        <v>NO DATE</v>
      </c>
      <c r="M381" s="158">
        <v>350</v>
      </c>
      <c r="N381" s="158"/>
      <c r="O381" s="159">
        <v>386</v>
      </c>
      <c r="P381" s="159"/>
      <c r="Q381" s="160" t="e">
        <f>IF(DATA[[#This Row],[TYPE]]="Normal", 13 * DATA[[#This Row],[STORAGE DAYS]], 20 * DATA[[#This Row],[STORAGE DAYS]])</f>
        <v>#VALUE!</v>
      </c>
      <c r="R381" s="160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 t="shared" si="6"/>
        <v>398</v>
      </c>
    </row>
    <row r="382" spans="1:20" s="100" customFormat="1" ht="16.5" customHeight="1" x14ac:dyDescent="0.3">
      <c r="A382" s="153" t="s">
        <v>1969</v>
      </c>
      <c r="B382" s="154" t="s">
        <v>1970</v>
      </c>
      <c r="C382" s="154">
        <v>101</v>
      </c>
      <c r="D382" s="155" t="s">
        <v>4</v>
      </c>
      <c r="E382" s="155" t="s">
        <v>1971</v>
      </c>
      <c r="F382" s="163">
        <v>542518512</v>
      </c>
      <c r="G382" s="155" t="s">
        <v>27</v>
      </c>
      <c r="H382" s="156">
        <v>0.16666666666666666</v>
      </c>
      <c r="I382" s="155" t="s">
        <v>12</v>
      </c>
      <c r="J382" s="157">
        <v>46224</v>
      </c>
      <c r="K382" s="157"/>
      <c r="L382" s="154" t="str">
        <f>IF(ISBLANK(DATA[[#This Row],[DISCHARGE DATE]]), "NO DATE", DATA[[#This Row],[DISCHARGE DATE]]-DATA[[#This Row],[ADMISSION DATE]]+1)</f>
        <v>NO DATE</v>
      </c>
      <c r="M382" s="158">
        <v>350</v>
      </c>
      <c r="N382" s="158"/>
      <c r="O382" s="159">
        <v>387</v>
      </c>
      <c r="P382" s="159"/>
      <c r="Q382" s="160" t="e">
        <f>IF(DATA[[#This Row],[TYPE]]="Normal", 13 * DATA[[#This Row],[STORAGE DAYS]], 20 * DATA[[#This Row],[STORAGE DAYS]])</f>
        <v>#VALUE!</v>
      </c>
      <c r="R382" s="160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 t="shared" si="6"/>
        <v>398</v>
      </c>
    </row>
    <row r="383" spans="1:20" s="100" customFormat="1" ht="16.5" customHeight="1" x14ac:dyDescent="0.3">
      <c r="A383" s="153" t="s">
        <v>1972</v>
      </c>
      <c r="B383" s="154" t="s">
        <v>1973</v>
      </c>
      <c r="C383" s="154">
        <v>75</v>
      </c>
      <c r="D383" s="155" t="s">
        <v>5</v>
      </c>
      <c r="E383" s="155" t="s">
        <v>1974</v>
      </c>
      <c r="F383" s="163">
        <v>539843182</v>
      </c>
      <c r="G383" s="155" t="s">
        <v>27</v>
      </c>
      <c r="H383" s="156">
        <v>0.4375</v>
      </c>
      <c r="I383" s="155" t="s">
        <v>12</v>
      </c>
      <c r="J383" s="157">
        <v>46224</v>
      </c>
      <c r="K383" s="157"/>
      <c r="L383" s="154" t="str">
        <f>IF(ISBLANK(DATA[[#This Row],[DISCHARGE DATE]]), "NO DATE", DATA[[#This Row],[DISCHARGE DATE]]-DATA[[#This Row],[ADMISSION DATE]]+1)</f>
        <v>NO DATE</v>
      </c>
      <c r="M383" s="158">
        <v>350</v>
      </c>
      <c r="N383" s="158"/>
      <c r="O383" s="159">
        <v>388</v>
      </c>
      <c r="P383" s="159"/>
      <c r="Q383" s="160" t="e">
        <f>IF(DATA[[#This Row],[TYPE]]="Normal", 13 * DATA[[#This Row],[STORAGE DAYS]], 20 * DATA[[#This Row],[STORAGE DAYS]])</f>
        <v>#VALUE!</v>
      </c>
      <c r="R383" s="160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 t="shared" si="6"/>
        <v>398</v>
      </c>
    </row>
    <row r="384" spans="1:20" s="100" customFormat="1" ht="16.5" customHeight="1" x14ac:dyDescent="0.3">
      <c r="A384" s="153" t="s">
        <v>1975</v>
      </c>
      <c r="B384" s="154" t="s">
        <v>1976</v>
      </c>
      <c r="C384" s="154">
        <v>61</v>
      </c>
      <c r="D384" s="155" t="s">
        <v>5</v>
      </c>
      <c r="E384" s="155" t="s">
        <v>374</v>
      </c>
      <c r="F384" s="163">
        <v>246408159</v>
      </c>
      <c r="G384" s="155" t="s">
        <v>19</v>
      </c>
      <c r="H384" s="156">
        <v>0.45833333333333331</v>
      </c>
      <c r="I384" s="155" t="s">
        <v>10</v>
      </c>
      <c r="J384" s="157">
        <v>46227</v>
      </c>
      <c r="K384" s="157"/>
      <c r="L384" s="154" t="str">
        <f>IF(ISBLANK(DATA[[#This Row],[DISCHARGE DATE]]), "NO DATE", DATA[[#This Row],[DISCHARGE DATE]]-DATA[[#This Row],[ADMISSION DATE]]+1)</f>
        <v>NO DATE</v>
      </c>
      <c r="M384" s="158">
        <v>350</v>
      </c>
      <c r="N384" s="158"/>
      <c r="O384" s="159">
        <v>389</v>
      </c>
      <c r="P384" s="159"/>
      <c r="Q384" s="160" t="e">
        <f>IF(DATA[[#This Row],[TYPE]]="Normal", 13 * DATA[[#This Row],[STORAGE DAYS]], 20 * DATA[[#This Row],[STORAGE DAYS]])</f>
        <v>#VALUE!</v>
      </c>
      <c r="R384" s="160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 t="shared" si="6"/>
        <v>398</v>
      </c>
    </row>
    <row r="385" spans="1:20" s="100" customFormat="1" ht="16.5" customHeight="1" x14ac:dyDescent="0.3">
      <c r="A385" s="153" t="s">
        <v>1977</v>
      </c>
      <c r="B385" s="154" t="s">
        <v>1978</v>
      </c>
      <c r="C385" s="154">
        <v>70</v>
      </c>
      <c r="D385" s="155" t="s">
        <v>5</v>
      </c>
      <c r="E385" s="155" t="s">
        <v>1979</v>
      </c>
      <c r="F385" s="163">
        <v>543425788</v>
      </c>
      <c r="G385" s="155" t="s">
        <v>27</v>
      </c>
      <c r="H385" s="156">
        <v>0.77083333333333337</v>
      </c>
      <c r="I385" s="155" t="s">
        <v>12</v>
      </c>
      <c r="J385" s="157">
        <v>46228</v>
      </c>
      <c r="K385" s="157">
        <v>46325</v>
      </c>
      <c r="L385" s="154">
        <f>IF(ISBLANK(DATA[[#This Row],[DISCHARGE DATE]]), "NO DATE", DATA[[#This Row],[DISCHARGE DATE]]-DATA[[#This Row],[ADMISSION DATE]]+1)</f>
        <v>98</v>
      </c>
      <c r="M385" s="158">
        <v>350</v>
      </c>
      <c r="N385" s="158"/>
      <c r="O385" s="159">
        <v>390</v>
      </c>
      <c r="P385" s="159"/>
      <c r="Q385" s="160">
        <f>IF(DATA[[#This Row],[TYPE]]="Normal", 13 * DATA[[#This Row],[STORAGE DAYS]], 20 * DATA[[#This Row],[STORAGE DAYS]])</f>
        <v>1960</v>
      </c>
      <c r="R385" s="160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 t="shared" si="6"/>
        <v>398</v>
      </c>
    </row>
    <row r="386" spans="1:20" s="100" customFormat="1" ht="16.5" customHeight="1" x14ac:dyDescent="0.3">
      <c r="A386" s="153" t="s">
        <v>1980</v>
      </c>
      <c r="B386" s="154" t="s">
        <v>1981</v>
      </c>
      <c r="C386" s="154">
        <v>70</v>
      </c>
      <c r="D386" s="155" t="s">
        <v>4</v>
      </c>
      <c r="E386" s="155" t="s">
        <v>1982</v>
      </c>
      <c r="F386" s="163">
        <v>548328433</v>
      </c>
      <c r="G386" s="155" t="s">
        <v>27</v>
      </c>
      <c r="H386" s="156">
        <v>0.6875</v>
      </c>
      <c r="I386" s="155" t="s">
        <v>10</v>
      </c>
      <c r="J386" s="157">
        <v>46231</v>
      </c>
      <c r="K386" s="157">
        <v>46472</v>
      </c>
      <c r="L386" s="154">
        <f>IF(ISBLANK(DATA[[#This Row],[DISCHARGE DATE]]), "NO DATE", DATA[[#This Row],[DISCHARGE DATE]]-DATA[[#This Row],[ADMISSION DATE]]+1)</f>
        <v>242</v>
      </c>
      <c r="M386" s="158">
        <v>350</v>
      </c>
      <c r="N386" s="158"/>
      <c r="O386" s="159">
        <v>391</v>
      </c>
      <c r="P386" s="159"/>
      <c r="Q386" s="160">
        <f>IF(DATA[[#This Row],[TYPE]]="Normal", 13 * DATA[[#This Row],[STORAGE DAYS]], 20 * DATA[[#This Row],[STORAGE DAYS]])</f>
        <v>3146</v>
      </c>
      <c r="R386" s="160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 t="shared" si="6"/>
        <v>398</v>
      </c>
    </row>
    <row r="387" spans="1:20" s="100" customFormat="1" ht="16.5" customHeight="1" x14ac:dyDescent="0.3">
      <c r="A387" s="153" t="s">
        <v>1987</v>
      </c>
      <c r="B387" s="154" t="s">
        <v>1988</v>
      </c>
      <c r="C387" s="154">
        <v>100</v>
      </c>
      <c r="D387" s="155" t="s">
        <v>4</v>
      </c>
      <c r="E387" s="155" t="s">
        <v>1989</v>
      </c>
      <c r="F387" s="163">
        <v>547063649</v>
      </c>
      <c r="G387" s="155" t="s">
        <v>25</v>
      </c>
      <c r="H387" s="156">
        <v>0.20833333333333334</v>
      </c>
      <c r="I387" s="155" t="s">
        <v>10</v>
      </c>
      <c r="J387" s="157">
        <v>46233</v>
      </c>
      <c r="K387" s="157"/>
      <c r="L387" s="154" t="str">
        <f>IF(ISBLANK(DATA[[#This Row],[DISCHARGE DATE]]), "NO DATE", DATA[[#This Row],[DISCHARGE DATE]]-DATA[[#This Row],[ADMISSION DATE]]+1)</f>
        <v>NO DATE</v>
      </c>
      <c r="M387" s="158">
        <v>350</v>
      </c>
      <c r="N387" s="158"/>
      <c r="O387" s="159">
        <v>392</v>
      </c>
      <c r="P387" s="159"/>
      <c r="Q387" s="160" t="e">
        <f>IF(DATA[[#This Row],[TYPE]]="Normal", 13 * DATA[[#This Row],[STORAGE DAYS]], 20 * DATA[[#This Row],[STORAGE DAYS]])</f>
        <v>#VALUE!</v>
      </c>
      <c r="R387" s="160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 t="shared" si="6"/>
        <v>398</v>
      </c>
    </row>
    <row r="388" spans="1:20" s="100" customFormat="1" ht="16.5" customHeight="1" x14ac:dyDescent="0.3">
      <c r="A388" s="153" t="s">
        <v>1983</v>
      </c>
      <c r="B388" s="154" t="s">
        <v>1984</v>
      </c>
      <c r="C388" s="154">
        <v>98</v>
      </c>
      <c r="D388" s="155" t="s">
        <v>5</v>
      </c>
      <c r="E388" s="155" t="s">
        <v>1985</v>
      </c>
      <c r="F388" s="163">
        <v>540807523</v>
      </c>
      <c r="G388" s="155" t="s">
        <v>1986</v>
      </c>
      <c r="H388" s="156">
        <v>0.66666666666666663</v>
      </c>
      <c r="I388" s="155" t="s">
        <v>12</v>
      </c>
      <c r="J388" s="157">
        <v>46236</v>
      </c>
      <c r="K388" s="157">
        <v>46360</v>
      </c>
      <c r="L388" s="154">
        <f>IF(ISBLANK(DATA[[#This Row],[DISCHARGE DATE]]), "NO DATE", DATA[[#This Row],[DISCHARGE DATE]]-DATA[[#This Row],[ADMISSION DATE]]+1)</f>
        <v>125</v>
      </c>
      <c r="M388" s="158">
        <v>350</v>
      </c>
      <c r="N388" s="158"/>
      <c r="O388" s="159">
        <v>393</v>
      </c>
      <c r="P388" s="159"/>
      <c r="Q388" s="160">
        <f>IF(DATA[[#This Row],[TYPE]]="Normal", 13 * DATA[[#This Row],[STORAGE DAYS]], 20 * DATA[[#This Row],[STORAGE DAYS]])</f>
        <v>2500</v>
      </c>
      <c r="R388" s="160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 t="shared" si="6"/>
        <v>398</v>
      </c>
    </row>
    <row r="389" spans="1:20" s="100" customFormat="1" ht="16.5" customHeight="1" x14ac:dyDescent="0.3">
      <c r="A389" s="153" t="s">
        <v>1990</v>
      </c>
      <c r="B389" s="154" t="s">
        <v>1991</v>
      </c>
      <c r="C389" s="154">
        <v>41</v>
      </c>
      <c r="D389" s="155" t="s">
        <v>4</v>
      </c>
      <c r="E389" s="155" t="s">
        <v>1784</v>
      </c>
      <c r="F389" s="163">
        <v>545721910</v>
      </c>
      <c r="G389" s="155" t="s">
        <v>24</v>
      </c>
      <c r="H389" s="156">
        <v>0.29166666666666669</v>
      </c>
      <c r="I389" s="155" t="s">
        <v>12</v>
      </c>
      <c r="J389" s="157">
        <v>46239</v>
      </c>
      <c r="K389" s="157"/>
      <c r="L389" s="154" t="str">
        <f>IF(ISBLANK(DATA[[#This Row],[DISCHARGE DATE]]), "NO DATE", DATA[[#This Row],[DISCHARGE DATE]]-DATA[[#This Row],[ADMISSION DATE]]+1)</f>
        <v>NO DATE</v>
      </c>
      <c r="M389" s="158">
        <v>350</v>
      </c>
      <c r="N389" s="158"/>
      <c r="O389" s="159">
        <v>395</v>
      </c>
      <c r="P389" s="159"/>
      <c r="Q389" s="160" t="e">
        <f>IF(DATA[[#This Row],[TYPE]]="Normal", 13 * DATA[[#This Row],[STORAGE DAYS]], 20 * DATA[[#This Row],[STORAGE DAYS]])</f>
        <v>#VALUE!</v>
      </c>
      <c r="R389" s="160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 t="shared" si="6"/>
        <v>398</v>
      </c>
    </row>
    <row r="390" spans="1:20" s="100" customFormat="1" ht="16.5" customHeight="1" x14ac:dyDescent="0.3">
      <c r="A390" s="153" t="s">
        <v>1992</v>
      </c>
      <c r="B390" s="154" t="s">
        <v>1993</v>
      </c>
      <c r="C390" s="154">
        <v>55</v>
      </c>
      <c r="D390" s="155" t="s">
        <v>4</v>
      </c>
      <c r="E390" s="155" t="s">
        <v>1994</v>
      </c>
      <c r="F390" s="163">
        <v>550147165</v>
      </c>
      <c r="G390" s="155" t="s">
        <v>25</v>
      </c>
      <c r="H390" s="156">
        <v>0.53125</v>
      </c>
      <c r="I390" s="155" t="s">
        <v>12</v>
      </c>
      <c r="J390" s="157">
        <v>46246</v>
      </c>
      <c r="K390" s="157"/>
      <c r="L390" s="154" t="str">
        <f>IF(ISBLANK(DATA[[#This Row],[DISCHARGE DATE]]), "NO DATE", DATA[[#This Row],[DISCHARGE DATE]]-DATA[[#This Row],[ADMISSION DATE]]+1)</f>
        <v>NO DATE</v>
      </c>
      <c r="M390" s="158">
        <v>350</v>
      </c>
      <c r="N390" s="158"/>
      <c r="O390" s="159">
        <v>396</v>
      </c>
      <c r="P390" s="159"/>
      <c r="Q390" s="160" t="e">
        <f>IF(DATA[[#This Row],[TYPE]]="Normal", 13 * DATA[[#This Row],[STORAGE DAYS]], 20 * DATA[[#This Row],[STORAGE DAYS]])</f>
        <v>#VALUE!</v>
      </c>
      <c r="R390" s="160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 t="shared" si="6"/>
        <v>398</v>
      </c>
    </row>
    <row r="391" spans="1:20" s="100" customFormat="1" ht="16.5" customHeight="1" x14ac:dyDescent="0.3">
      <c r="A391" s="153" t="s">
        <v>1995</v>
      </c>
      <c r="B391" s="154" t="s">
        <v>1996</v>
      </c>
      <c r="C391" s="154">
        <v>43</v>
      </c>
      <c r="D391" s="155" t="s">
        <v>5</v>
      </c>
      <c r="E391" s="155" t="s">
        <v>1997</v>
      </c>
      <c r="F391" s="163">
        <v>245040725</v>
      </c>
      <c r="G391" s="155" t="s">
        <v>27</v>
      </c>
      <c r="H391" s="156">
        <v>0.625</v>
      </c>
      <c r="I391" s="155" t="s">
        <v>10</v>
      </c>
      <c r="J391" s="157">
        <v>46246</v>
      </c>
      <c r="K391" s="157"/>
      <c r="L391" s="154" t="str">
        <f>IF(ISBLANK(DATA[[#This Row],[DISCHARGE DATE]]), "NO DATE", DATA[[#This Row],[DISCHARGE DATE]]-DATA[[#This Row],[ADMISSION DATE]]+1)</f>
        <v>NO DATE</v>
      </c>
      <c r="M391" s="158">
        <v>350</v>
      </c>
      <c r="N391" s="158"/>
      <c r="O391" s="159">
        <v>397</v>
      </c>
      <c r="P391" s="159"/>
      <c r="Q391" s="160" t="e">
        <f>IF(DATA[[#This Row],[TYPE]]="Normal", 13 * DATA[[#This Row],[STORAGE DAYS]], 20 * DATA[[#This Row],[STORAGE DAYS]])</f>
        <v>#VALUE!</v>
      </c>
      <c r="R391" s="160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 t="shared" si="6"/>
        <v>398</v>
      </c>
    </row>
    <row r="392" spans="1:20" s="100" customFormat="1" ht="16.5" customHeight="1" x14ac:dyDescent="0.3">
      <c r="A392" s="153" t="s">
        <v>1998</v>
      </c>
      <c r="B392" s="154" t="s">
        <v>1999</v>
      </c>
      <c r="C392" s="154">
        <v>71</v>
      </c>
      <c r="D392" s="155" t="s">
        <v>4</v>
      </c>
      <c r="E392" s="155" t="s">
        <v>2000</v>
      </c>
      <c r="F392" s="163">
        <v>246254357</v>
      </c>
      <c r="G392" s="155" t="s">
        <v>26</v>
      </c>
      <c r="H392" s="156">
        <v>0.6875</v>
      </c>
      <c r="I392" s="155" t="s">
        <v>12</v>
      </c>
      <c r="J392" s="157">
        <v>46254</v>
      </c>
      <c r="K392" s="157"/>
      <c r="L392" s="154" t="str">
        <f>IF(ISBLANK(DATA[[#This Row],[DISCHARGE DATE]]), "NO DATE", DATA[[#This Row],[DISCHARGE DATE]]-DATA[[#This Row],[ADMISSION DATE]]+1)</f>
        <v>NO DATE</v>
      </c>
      <c r="M392" s="158">
        <v>350</v>
      </c>
      <c r="N392" s="158"/>
      <c r="O392" s="159">
        <v>398</v>
      </c>
      <c r="P392" s="159"/>
      <c r="Q392" s="160" t="e">
        <f>IF(DATA[[#This Row],[TYPE]]="Normal", 13 * DATA[[#This Row],[STORAGE DAYS]], 20 * DATA[[#This Row],[STORAGE DAYS]])</f>
        <v>#VALUE!</v>
      </c>
      <c r="R392" s="160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 t="shared" si="6"/>
        <v>398</v>
      </c>
    </row>
    <row r="393" spans="1:20" s="100" customFormat="1" ht="16.5" customHeight="1" x14ac:dyDescent="0.3">
      <c r="A393" s="153" t="s">
        <v>2001</v>
      </c>
      <c r="B393" s="154" t="s">
        <v>2002</v>
      </c>
      <c r="C393" s="154">
        <v>66</v>
      </c>
      <c r="D393" s="155" t="s">
        <v>5</v>
      </c>
      <c r="E393" s="155" t="s">
        <v>2003</v>
      </c>
      <c r="F393" s="163">
        <v>246287356</v>
      </c>
      <c r="G393" s="155" t="s">
        <v>19</v>
      </c>
      <c r="H393" s="156">
        <v>0.6875</v>
      </c>
      <c r="I393" s="155" t="s">
        <v>10</v>
      </c>
      <c r="J393" s="157">
        <v>46255</v>
      </c>
      <c r="K393" s="157">
        <v>46290</v>
      </c>
      <c r="L393" s="154">
        <f>IF(ISBLANK(DATA[[#This Row],[DISCHARGE DATE]]), "NO DATE", DATA[[#This Row],[DISCHARGE DATE]]-DATA[[#This Row],[ADMISSION DATE]]+1)</f>
        <v>36</v>
      </c>
      <c r="M393" s="158">
        <v>350</v>
      </c>
      <c r="N393" s="158"/>
      <c r="O393" s="159">
        <v>399</v>
      </c>
      <c r="P393" s="159"/>
      <c r="Q393" s="160">
        <f>IF(DATA[[#This Row],[TYPE]]="Normal", 13 * DATA[[#This Row],[STORAGE DAYS]], 20 * DATA[[#This Row],[STORAGE DAYS]])</f>
        <v>468</v>
      </c>
      <c r="R393" s="160">
        <f>DATA[[#This Row],[COLDROOM FEE]]-DATA[[#This Row],[STORAGE FEE]]</f>
        <v>-468</v>
      </c>
      <c r="S393" s="98" t="str">
        <f>IF(ISBLANK(DATA[[#This Row],[COLDROOM RECEIPT]]),"IN CUSTODY","DISCHARGED")</f>
        <v>IN CUSTODY</v>
      </c>
      <c r="T393" s="103">
        <f t="shared" si="6"/>
        <v>398</v>
      </c>
    </row>
    <row r="394" spans="1:20" s="100" customFormat="1" ht="16.5" customHeight="1" x14ac:dyDescent="0.3">
      <c r="A394" s="153" t="s">
        <v>2004</v>
      </c>
      <c r="B394" s="154" t="s">
        <v>2005</v>
      </c>
      <c r="C394" s="154">
        <v>61</v>
      </c>
      <c r="D394" s="155" t="s">
        <v>4</v>
      </c>
      <c r="E394" s="155" t="s">
        <v>1922</v>
      </c>
      <c r="F394" s="163">
        <v>248085327</v>
      </c>
      <c r="G394" s="155" t="s">
        <v>27</v>
      </c>
      <c r="H394" s="156">
        <v>0.72916666666666663</v>
      </c>
      <c r="I394" s="155" t="s">
        <v>12</v>
      </c>
      <c r="J394" s="157">
        <v>46256</v>
      </c>
      <c r="K394" s="157"/>
      <c r="L394" s="154" t="str">
        <f>IF(ISBLANK(DATA[[#This Row],[DISCHARGE DATE]]), "NO DATE", DATA[[#This Row],[DISCHARGE DATE]]-DATA[[#This Row],[ADMISSION DATE]]+1)</f>
        <v>NO DATE</v>
      </c>
      <c r="M394" s="158">
        <v>350</v>
      </c>
      <c r="N394" s="158"/>
      <c r="O394" s="159">
        <v>400</v>
      </c>
      <c r="P394" s="159"/>
      <c r="Q394" s="160" t="e">
        <f>IF(DATA[[#This Row],[TYPE]]="Normal", 13 * DATA[[#This Row],[STORAGE DAYS]], 20 * DATA[[#This Row],[STORAGE DAYS]])</f>
        <v>#VALUE!</v>
      </c>
      <c r="R394" s="160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 t="shared" si="6"/>
        <v>398</v>
      </c>
    </row>
    <row r="395" spans="1:20" s="100" customFormat="1" ht="16.5" customHeight="1" x14ac:dyDescent="0.3">
      <c r="A395" s="153" t="s">
        <v>2006</v>
      </c>
      <c r="B395" s="154" t="s">
        <v>2007</v>
      </c>
      <c r="C395" s="154">
        <v>74</v>
      </c>
      <c r="D395" s="155" t="s">
        <v>5</v>
      </c>
      <c r="E395" s="155" t="s">
        <v>2008</v>
      </c>
      <c r="F395" s="163">
        <v>247018069</v>
      </c>
      <c r="G395" s="155" t="s">
        <v>27</v>
      </c>
      <c r="H395" s="156">
        <v>0.39583333333333331</v>
      </c>
      <c r="I395" s="155" t="s">
        <v>12</v>
      </c>
      <c r="J395" s="157">
        <v>46257</v>
      </c>
      <c r="K395" s="157"/>
      <c r="L395" s="154" t="str">
        <f>IF(ISBLANK(DATA[[#This Row],[DISCHARGE DATE]]), "NO DATE", DATA[[#This Row],[DISCHARGE DATE]]-DATA[[#This Row],[ADMISSION DATE]]+1)</f>
        <v>NO DATE</v>
      </c>
      <c r="M395" s="158">
        <v>350</v>
      </c>
      <c r="N395" s="158"/>
      <c r="O395" s="159">
        <v>401</v>
      </c>
      <c r="P395" s="159"/>
      <c r="Q395" s="160" t="e">
        <f>IF(DATA[[#This Row],[TYPE]]="Normal", 13 * DATA[[#This Row],[STORAGE DAYS]], 20 * DATA[[#This Row],[STORAGE DAYS]])</f>
        <v>#VALUE!</v>
      </c>
      <c r="R395" s="160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 t="shared" si="6"/>
        <v>398</v>
      </c>
    </row>
    <row r="396" spans="1:20" s="100" customFormat="1" ht="16.5" customHeight="1" x14ac:dyDescent="0.3">
      <c r="A396" s="164" t="s">
        <v>2009</v>
      </c>
      <c r="B396" s="165" t="s">
        <v>2010</v>
      </c>
      <c r="C396" s="165">
        <v>49</v>
      </c>
      <c r="D396" s="166" t="s">
        <v>4</v>
      </c>
      <c r="E396" s="166" t="s">
        <v>2011</v>
      </c>
      <c r="F396" s="167">
        <v>248859249</v>
      </c>
      <c r="G396" s="166" t="s">
        <v>27</v>
      </c>
      <c r="H396" s="168">
        <v>0.6875</v>
      </c>
      <c r="I396" s="166" t="s">
        <v>12</v>
      </c>
      <c r="J396" s="169">
        <v>46258</v>
      </c>
      <c r="K396" s="157"/>
      <c r="L396" s="154" t="str">
        <f>IF(ISBLANK(DATA[[#This Row],[DISCHARGE DATE]]), "NO DATE", DATA[[#This Row],[DISCHARGE DATE]]-DATA[[#This Row],[ADMISSION DATE]]+1)</f>
        <v>NO DATE</v>
      </c>
      <c r="M396" s="158">
        <v>350</v>
      </c>
      <c r="N396" s="158"/>
      <c r="O396" s="159">
        <v>402</v>
      </c>
      <c r="P396" s="159"/>
      <c r="Q396" s="160" t="e">
        <f>IF(DATA[[#This Row],[TYPE]]="Normal", 13 * DATA[[#This Row],[STORAGE DAYS]], 20 * DATA[[#This Row],[STORAGE DAYS]])</f>
        <v>#VALUE!</v>
      </c>
      <c r="R396" s="160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2">
        <f t="shared" si="6"/>
        <v>398</v>
      </c>
    </row>
    <row r="397" spans="1:20" s="100" customFormat="1" ht="16.5" customHeight="1" x14ac:dyDescent="0.3">
      <c r="A397" s="164" t="s">
        <v>2012</v>
      </c>
      <c r="B397" s="165" t="s">
        <v>2013</v>
      </c>
      <c r="C397" s="165">
        <v>62</v>
      </c>
      <c r="D397" s="166" t="s">
        <v>5</v>
      </c>
      <c r="E397" s="166" t="s">
        <v>2014</v>
      </c>
      <c r="F397" s="167">
        <v>594120618</v>
      </c>
      <c r="G397" s="166" t="s">
        <v>25</v>
      </c>
      <c r="H397" s="168">
        <v>0</v>
      </c>
      <c r="I397" s="166" t="s">
        <v>10</v>
      </c>
      <c r="J397" s="169">
        <v>46259</v>
      </c>
      <c r="K397" s="157"/>
      <c r="L397" s="154" t="str">
        <f>IF(ISBLANK(DATA[[#This Row],[DISCHARGE DATE]]), "NO DATE", DATA[[#This Row],[DISCHARGE DATE]]-DATA[[#This Row],[ADMISSION DATE]]+1)</f>
        <v>NO DATE</v>
      </c>
      <c r="M397" s="158">
        <v>350</v>
      </c>
      <c r="N397" s="158"/>
      <c r="O397" s="159">
        <v>403</v>
      </c>
      <c r="P397" s="159"/>
      <c r="Q397" s="160" t="e">
        <f>IF(DATA[[#This Row],[TYPE]]="Normal", 13 * DATA[[#This Row],[STORAGE DAYS]], 20 * DATA[[#This Row],[STORAGE DAYS]])</f>
        <v>#VALUE!</v>
      </c>
      <c r="R397" s="160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 t="shared" si="6"/>
        <v>398</v>
      </c>
    </row>
    <row r="398" spans="1:20" s="100" customFormat="1" ht="16.5" customHeight="1" x14ac:dyDescent="0.3">
      <c r="A398" s="153" t="s">
        <v>2017</v>
      </c>
      <c r="B398" s="154" t="s">
        <v>2018</v>
      </c>
      <c r="C398" s="154">
        <v>105</v>
      </c>
      <c r="D398" s="155" t="s">
        <v>4</v>
      </c>
      <c r="E398" s="155" t="s">
        <v>2019</v>
      </c>
      <c r="F398" s="163">
        <v>538370778</v>
      </c>
      <c r="G398" s="155" t="s">
        <v>20</v>
      </c>
      <c r="H398" s="156">
        <v>0.44930555555555557</v>
      </c>
      <c r="I398" s="155" t="s">
        <v>12</v>
      </c>
      <c r="J398" s="157">
        <v>46258</v>
      </c>
      <c r="K398" s="157"/>
      <c r="L398" s="154" t="str">
        <f>IF(ISBLANK(DATA[[#This Row],[DISCHARGE DATE]]), "NO DATE", DATA[[#This Row],[DISCHARGE DATE]]-DATA[[#This Row],[ADMISSION DATE]]+1)</f>
        <v>NO DATE</v>
      </c>
      <c r="M398" s="158">
        <v>350</v>
      </c>
      <c r="N398" s="158"/>
      <c r="O398" s="159">
        <v>404</v>
      </c>
      <c r="P398" s="159"/>
      <c r="Q398" s="160" t="e">
        <f>IF(DATA[[#This Row],[TYPE]]="Normal", 13 * DATA[[#This Row],[STORAGE DAYS]], 20 * DATA[[#This Row],[STORAGE DAYS]])</f>
        <v>#VALUE!</v>
      </c>
      <c r="R398" s="160" t="e">
        <f>DATA[[#This Row],[COLDROOM FEE]]-DATA[[#This Row],[STORAGE FEE]]</f>
        <v>#VALUE!</v>
      </c>
      <c r="S398" s="98" t="str">
        <f>IF(ISBLANK(DATA[[#This Row],[COLDROOM RECEIPT]]),"IN CUSTODY","DISCHARGED")</f>
        <v>IN CUSTODY</v>
      </c>
      <c r="T398" s="25">
        <f t="shared" si="6"/>
        <v>398</v>
      </c>
    </row>
    <row r="399" spans="1:20" s="100" customFormat="1" ht="16.5" customHeight="1" x14ac:dyDescent="0.3">
      <c r="A399" s="153" t="s">
        <v>2020</v>
      </c>
      <c r="B399" s="154" t="s">
        <v>2021</v>
      </c>
      <c r="C399" s="154">
        <v>68</v>
      </c>
      <c r="D399" s="155" t="s">
        <v>4</v>
      </c>
      <c r="E399" s="155" t="s">
        <v>2022</v>
      </c>
      <c r="F399" s="163">
        <v>550888595</v>
      </c>
      <c r="G399" s="155" t="s">
        <v>27</v>
      </c>
      <c r="H399" s="156">
        <v>0.40625</v>
      </c>
      <c r="I399" s="155" t="s">
        <v>10</v>
      </c>
      <c r="J399" s="157">
        <v>46262</v>
      </c>
      <c r="K399" s="157"/>
      <c r="L399" s="154" t="str">
        <f>IF(ISBLANK(DATA[[#This Row],[DISCHARGE DATE]]), "NO DATE", DATA[[#This Row],[DISCHARGE DATE]]-DATA[[#This Row],[ADMISSION DATE]]+1)</f>
        <v>NO DATE</v>
      </c>
      <c r="M399" s="158">
        <v>350</v>
      </c>
      <c r="N399" s="158"/>
      <c r="O399" s="159">
        <v>405</v>
      </c>
      <c r="P399" s="159"/>
      <c r="Q399" s="160" t="e">
        <f>IF(DATA[[#This Row],[TYPE]]="Normal", 13 * DATA[[#This Row],[STORAGE DAYS]], 20 * DATA[[#This Row],[STORAGE DAYS]])</f>
        <v>#VALUE!</v>
      </c>
      <c r="R399" s="160" t="e">
        <f>DATA[[#This Row],[COLDROOM FEE]]-DATA[[#This Row],[STORAGE FEE]]</f>
        <v>#VALUE!</v>
      </c>
      <c r="S399" s="98" t="str">
        <f>IF(ISBLANK(DATA[[#This Row],[COLDROOM RECEIPT]]),"IN CUSTODY","DISCHARGED")</f>
        <v>IN CUSTODY</v>
      </c>
      <c r="T399" s="25">
        <f t="shared" si="6"/>
        <v>398</v>
      </c>
    </row>
    <row r="400" spans="1:20" s="26" customFormat="1" ht="14.4" x14ac:dyDescent="0.3">
      <c r="A400" s="176" t="s">
        <v>826</v>
      </c>
      <c r="B400" s="170"/>
      <c r="C400" s="171"/>
      <c r="D400" s="172"/>
      <c r="E400" s="173"/>
      <c r="F400" s="173"/>
      <c r="G400" s="173"/>
      <c r="H400" s="174"/>
      <c r="I400" s="173"/>
      <c r="J400" s="175"/>
      <c r="K400" s="175"/>
      <c r="L400" s="177"/>
      <c r="M400" s="158">
        <f>SUBTOTAL(109,DATA[EMBALMING FEE])</f>
        <v>139300</v>
      </c>
      <c r="N400" s="158">
        <f>SUBTOTAL(109,DATA[COLDROOM FEE])</f>
        <v>560836</v>
      </c>
      <c r="O400" s="178"/>
      <c r="P400" s="178"/>
      <c r="Q400" s="179" t="e">
        <f>SUBTOTAL(109,DATA[STORAGE FEE])</f>
        <v>#VALUE!</v>
      </c>
      <c r="R400" s="180" t="e">
        <f>SUBTOTAL(109,DATA[DIFFERENCE])</f>
        <v>#VALUE!</v>
      </c>
      <c r="S400" s="22"/>
      <c r="T400" s="22"/>
    </row>
    <row r="401" spans="1:19" s="26" customFormat="1" ht="13.8" x14ac:dyDescent="0.3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Q401" s="23"/>
      <c r="R401" s="33"/>
      <c r="S401" s="28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3"/>
      <c r="O402" s="35"/>
      <c r="P402" s="35"/>
      <c r="Q402" s="23"/>
      <c r="R402" s="33"/>
      <c r="S402" s="28"/>
    </row>
    <row r="403" spans="1:19" s="26" customFormat="1" ht="13.8" x14ac:dyDescent="0.3">
      <c r="K403" s="32"/>
      <c r="N403" s="35"/>
    </row>
    <row r="404" spans="1:19" s="26" customFormat="1" ht="13.8" x14ac:dyDescent="0.3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O404" s="36"/>
      <c r="P404" s="36"/>
      <c r="Q404" s="23"/>
      <c r="R404" s="33"/>
      <c r="S404" s="28"/>
    </row>
    <row r="405" spans="1:19" s="26" customFormat="1" ht="13.8" x14ac:dyDescent="0.3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ht="13.8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Q430" s="23"/>
      <c r="R430" s="33"/>
      <c r="S430" s="28"/>
    </row>
    <row r="431" spans="1:19" s="26" customFormat="1" ht="13.8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19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19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19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19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19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19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19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19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19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19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19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19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19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19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19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19" s="26" customFormat="1" x14ac:dyDescent="0.3">
      <c r="A1536" s="31"/>
      <c r="B1536" s="23"/>
      <c r="C1536" s="30"/>
      <c r="D1536" s="27"/>
      <c r="E1536" s="31"/>
      <c r="F1536" s="31"/>
      <c r="G1536" s="31"/>
      <c r="I1536" s="27"/>
      <c r="J1536" s="32"/>
      <c r="K1536" s="32"/>
      <c r="L1536" s="34"/>
      <c r="M1536" s="33"/>
      <c r="N1536" s="35"/>
      <c r="O1536" s="37"/>
      <c r="P1536" s="38"/>
      <c r="Q1536" s="23"/>
      <c r="R1536" s="33"/>
      <c r="S1536" s="28"/>
    </row>
    <row r="1537" spans="1:20" s="26" customFormat="1" x14ac:dyDescent="0.3">
      <c r="A1537" s="31"/>
      <c r="B1537" s="23"/>
      <c r="C1537" s="30"/>
      <c r="D1537" s="27"/>
      <c r="E1537" s="31"/>
      <c r="F1537" s="31"/>
      <c r="G1537" s="31"/>
      <c r="I1537" s="27"/>
      <c r="J1537" s="32"/>
      <c r="K1537" s="32"/>
      <c r="L1537" s="34"/>
      <c r="M1537" s="33"/>
      <c r="N1537" s="35"/>
      <c r="O1537" s="37"/>
      <c r="P1537" s="38"/>
      <c r="Q1537" s="23"/>
      <c r="R1537" s="33"/>
      <c r="S1537" s="28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  <c r="T1552" s="26"/>
    </row>
    <row r="1553" spans="1:20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  <c r="T1553" s="26"/>
    </row>
    <row r="1554" spans="1:20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20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20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20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20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20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20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20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20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20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20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20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20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20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20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  <c r="S1570" s="28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  <c r="S1571" s="28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3">
      <c r="A1629" s="31"/>
      <c r="B1629" s="23"/>
      <c r="C1629" s="30"/>
      <c r="D1629" s="27"/>
      <c r="E1629" s="31"/>
      <c r="F1629" s="31"/>
      <c r="G1629" s="31"/>
      <c r="H1629" s="26"/>
      <c r="I1629" s="27"/>
      <c r="L1629" s="34"/>
      <c r="N1629" s="35"/>
      <c r="O1629" s="37"/>
      <c r="Q1629" s="23"/>
      <c r="R1629" s="33"/>
    </row>
    <row r="1630" spans="1:18" x14ac:dyDescent="0.3">
      <c r="A1630" s="31"/>
      <c r="B1630" s="23"/>
      <c r="C1630" s="30"/>
      <c r="D1630" s="27"/>
      <c r="E1630" s="31"/>
      <c r="F1630" s="31"/>
      <c r="G1630" s="31"/>
      <c r="H1630" s="26"/>
      <c r="I1630" s="27"/>
      <c r="L1630" s="34"/>
      <c r="N1630" s="35"/>
      <c r="O1630" s="37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  <row r="1658" spans="1:18" x14ac:dyDescent="0.45">
      <c r="A1658" s="31"/>
      <c r="B1658" s="23"/>
      <c r="C1658" s="30"/>
      <c r="D1658" s="27"/>
      <c r="E1658" s="31"/>
      <c r="F1658" s="31"/>
      <c r="G1658" s="31"/>
      <c r="L1658" s="34"/>
      <c r="Q1658" s="23"/>
      <c r="R1658" s="33"/>
    </row>
    <row r="1659" spans="1:18" x14ac:dyDescent="0.45">
      <c r="A1659" s="31"/>
      <c r="B1659" s="23"/>
      <c r="C1659" s="30"/>
      <c r="D1659" s="27"/>
      <c r="E1659" s="31"/>
      <c r="F1659" s="31"/>
      <c r="G1659" s="31"/>
      <c r="L1659" s="34"/>
      <c r="Q1659" s="23"/>
      <c r="R1659" s="33"/>
    </row>
  </sheetData>
  <phoneticPr fontId="2" type="noConversion"/>
  <conditionalFormatting sqref="D2:D264 D404:D405 D401:D402 D408:D1048576">
    <cfRule type="containsText" dxfId="179" priority="131" operator="containsText" text="Female">
      <formula>NOT(ISERROR(SEARCH("Female",D2)))</formula>
    </cfRule>
    <cfRule type="containsText" dxfId="178" priority="132" operator="containsText" text="Male">
      <formula>NOT(ISERROR(SEARCH("Male",D2)))</formula>
    </cfRule>
  </conditionalFormatting>
  <conditionalFormatting sqref="J140 I141:J141 J142:J145 K140:K145 J147:K149 J404:K405 I389:I395 J408:K1048576 K406:K407 I1:I386">
    <cfRule type="containsText" dxfId="177" priority="133" operator="containsText" text="VIP">
      <formula>NOT(ISERROR(SEARCH("VIP",I1)))</formula>
    </cfRule>
    <cfRule type="containsText" dxfId="176" priority="134" operator="containsText" text="Normal">
      <formula>NOT(ISERROR(SEARCH("Normal",I1)))</formula>
    </cfRule>
  </conditionalFormatting>
  <conditionalFormatting sqref="R401:R1048576 R2:R388">
    <cfRule type="cellIs" dxfId="175" priority="129" operator="greaterThan">
      <formula>0</formula>
    </cfRule>
    <cfRule type="cellIs" dxfId="174" priority="130" operator="lessThan">
      <formula>0</formula>
    </cfRule>
  </conditionalFormatting>
  <conditionalFormatting sqref="D265:D266">
    <cfRule type="containsText" dxfId="173" priority="107" operator="containsText" text="Female">
      <formula>NOT(ISERROR(SEARCH("Female",D265)))</formula>
    </cfRule>
    <cfRule type="containsText" dxfId="172" priority="108" operator="containsText" text="Male">
      <formula>NOT(ISERROR(SEARCH("Male",D265)))</formula>
    </cfRule>
  </conditionalFormatting>
  <conditionalFormatting sqref="D267:D288">
    <cfRule type="containsText" dxfId="171" priority="101" operator="containsText" text="Female">
      <formula>NOT(ISERROR(SEARCH("Female",D267)))</formula>
    </cfRule>
    <cfRule type="containsText" dxfId="170" priority="102" operator="containsText" text="Male">
      <formula>NOT(ISERROR(SEARCH("Male",D267)))</formula>
    </cfRule>
  </conditionalFormatting>
  <conditionalFormatting sqref="D289:D299">
    <cfRule type="containsText" dxfId="169" priority="97" operator="containsText" text="Female">
      <formula>NOT(ISERROR(SEARCH("Female",D289)))</formula>
    </cfRule>
    <cfRule type="containsText" dxfId="168" priority="98" operator="containsText" text="Male">
      <formula>NOT(ISERROR(SEARCH("Male",D289)))</formula>
    </cfRule>
  </conditionalFormatting>
  <conditionalFormatting sqref="D300:D310">
    <cfRule type="containsText" dxfId="167" priority="93" operator="containsText" text="Female">
      <formula>NOT(ISERROR(SEARCH("Female",D300)))</formula>
    </cfRule>
    <cfRule type="containsText" dxfId="166" priority="94" operator="containsText" text="Male">
      <formula>NOT(ISERROR(SEARCH("Male",D300)))</formula>
    </cfRule>
  </conditionalFormatting>
  <conditionalFormatting sqref="D311:D314">
    <cfRule type="containsText" dxfId="165" priority="89" operator="containsText" text="Female">
      <formula>NOT(ISERROR(SEARCH("Female",D311)))</formula>
    </cfRule>
    <cfRule type="containsText" dxfId="164" priority="90" operator="containsText" text="Male">
      <formula>NOT(ISERROR(SEARCH("Male",D311)))</formula>
    </cfRule>
  </conditionalFormatting>
  <conditionalFormatting sqref="D315:D335">
    <cfRule type="containsText" dxfId="163" priority="83" operator="containsText" text="Female">
      <formula>NOT(ISERROR(SEARCH("Female",D315)))</formula>
    </cfRule>
    <cfRule type="containsText" dxfId="162" priority="84" operator="containsText" text="Male">
      <formula>NOT(ISERROR(SEARCH("Male",D315)))</formula>
    </cfRule>
  </conditionalFormatting>
  <conditionalFormatting sqref="D336:D358">
    <cfRule type="containsText" dxfId="161" priority="79" operator="containsText" text="Female">
      <formula>NOT(ISERROR(SEARCH("Female",D336)))</formula>
    </cfRule>
    <cfRule type="containsText" dxfId="160" priority="80" operator="containsText" text="Male">
      <formula>NOT(ISERROR(SEARCH("Male",D336)))</formula>
    </cfRule>
  </conditionalFormatting>
  <conditionalFormatting sqref="D359:D363">
    <cfRule type="containsText" dxfId="159" priority="73" operator="containsText" text="Female">
      <formula>NOT(ISERROR(SEARCH("Female",D359)))</formula>
    </cfRule>
    <cfRule type="containsText" dxfId="158" priority="74" operator="containsText" text="Male">
      <formula>NOT(ISERROR(SEARCH("Male",D359)))</formula>
    </cfRule>
  </conditionalFormatting>
  <conditionalFormatting sqref="D364:D368">
    <cfRule type="containsText" dxfId="157" priority="69" operator="containsText" text="Female">
      <formula>NOT(ISERROR(SEARCH("Female",D364)))</formula>
    </cfRule>
    <cfRule type="containsText" dxfId="156" priority="70" operator="containsText" text="Male">
      <formula>NOT(ISERROR(SEARCH("Male",D364)))</formula>
    </cfRule>
  </conditionalFormatting>
  <conditionalFormatting sqref="D389:D395 D369:D371 D373:D386">
    <cfRule type="cellIs" dxfId="155" priority="61" operator="equal">
      <formula>"Female"</formula>
    </cfRule>
    <cfRule type="cellIs" dxfId="154" priority="62" operator="equal">
      <formula>"Male"</formula>
    </cfRule>
  </conditionalFormatting>
  <conditionalFormatting sqref="I387:I388">
    <cfRule type="containsText" dxfId="153" priority="23" operator="containsText" text="VIP">
      <formula>NOT(ISERROR(SEARCH("VIP",I387)))</formula>
    </cfRule>
    <cfRule type="containsText" dxfId="152" priority="24" operator="containsText" text="Normal">
      <formula>NOT(ISERROR(SEARCH("Normal",I387)))</formula>
    </cfRule>
  </conditionalFormatting>
  <conditionalFormatting sqref="D387:D388">
    <cfRule type="cellIs" dxfId="151" priority="21" operator="equal">
      <formula>"Female"</formula>
    </cfRule>
    <cfRule type="cellIs" dxfId="150" priority="22" operator="equal">
      <formula>"Male"</formula>
    </cfRule>
  </conditionalFormatting>
  <conditionalFormatting sqref="I396:I397">
    <cfRule type="containsText" dxfId="149" priority="13" operator="containsText" text="VIP">
      <formula>NOT(ISERROR(SEARCH("VIP",I396)))</formula>
    </cfRule>
    <cfRule type="containsText" dxfId="148" priority="14" operator="containsText" text="Normal">
      <formula>NOT(ISERROR(SEARCH("Normal",I396)))</formula>
    </cfRule>
  </conditionalFormatting>
  <conditionalFormatting sqref="I396:I397">
    <cfRule type="containsText" dxfId="147" priority="11" operator="containsText" text="VIP">
      <formula>NOT(ISERROR(SEARCH("VIP",I396)))</formula>
    </cfRule>
    <cfRule type="containsText" dxfId="146" priority="12" operator="containsText" text="Normal">
      <formula>NOT(ISERROR(SEARCH("Normal",I396)))</formula>
    </cfRule>
  </conditionalFormatting>
  <conditionalFormatting sqref="D396:D397">
    <cfRule type="cellIs" dxfId="145" priority="9" operator="equal">
      <formula>"Female"</formula>
    </cfRule>
    <cfRule type="cellIs" dxfId="144" priority="10" operator="equal">
      <formula>"Male"</formula>
    </cfRule>
  </conditionalFormatting>
  <conditionalFormatting sqref="D372">
    <cfRule type="containsText" dxfId="143" priority="7" operator="containsText" text="Female">
      <formula>NOT(ISERROR(SEARCH("Female",D372)))</formula>
    </cfRule>
    <cfRule type="containsText" dxfId="142" priority="8" operator="containsText" text="Male">
      <formula>NOT(ISERROR(SEARCH("Male",D372)))</formula>
    </cfRule>
  </conditionalFormatting>
  <conditionalFormatting sqref="I398:I399">
    <cfRule type="containsText" dxfId="141" priority="5" operator="containsText" text="VIP">
      <formula>NOT(ISERROR(SEARCH("VIP",I398)))</formula>
    </cfRule>
    <cfRule type="containsText" dxfId="140" priority="6" operator="containsText" text="Normal">
      <formula>NOT(ISERROR(SEARCH("Normal",I398)))</formula>
    </cfRule>
  </conditionalFormatting>
  <conditionalFormatting sqref="I398:I399">
    <cfRule type="containsText" dxfId="139" priority="3" operator="containsText" text="VIP">
      <formula>NOT(ISERROR(SEARCH("VIP",I398)))</formula>
    </cfRule>
    <cfRule type="containsText" dxfId="138" priority="4" operator="containsText" text="Normal">
      <formula>NOT(ISERROR(SEARCH("Normal",I398)))</formula>
    </cfRule>
  </conditionalFormatting>
  <conditionalFormatting sqref="D398:D399">
    <cfRule type="cellIs" dxfId="137" priority="1" operator="equal">
      <formula>"Female"</formula>
    </cfRule>
    <cfRule type="cellIs" dxfId="136" priority="2" operator="equal">
      <formula>"Male"</formula>
    </cfRule>
  </conditionalFormatting>
  <dataValidations count="3">
    <dataValidation type="list" allowBlank="1" showInputMessage="1" showErrorMessage="1" sqref="D2:D361 D375 D401:D402 D404:D405 D408:D1048576" xr:uid="{2CB7FB52-2D15-4B19-92E6-4A17D0DFE476}">
      <formula1>"Male,Female"</formula1>
    </dataValidation>
    <dataValidation type="list" allowBlank="1" showInputMessage="1" showErrorMessage="1" sqref="I2:I361 I377 I387:I389 I396:I399" xr:uid="{48E17F93-1B2E-42A9-8756-A848F0DCC339}">
      <formula1>"Normal,VIP"</formula1>
    </dataValidation>
    <dataValidation type="list" allowBlank="1" showInputMessage="1" showErrorMessage="1" sqref="S2:S399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 O253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4" zoomScale="170" zoomScaleNormal="170" workbookViewId="0">
      <selection activeCell="C174" sqref="C174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7"/>
  <sheetViews>
    <sheetView zoomScale="150" zoomScaleNormal="150" workbookViewId="0">
      <selection activeCell="F1" sqref="F1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68</v>
      </c>
      <c r="E1" t="str" cm="1">
        <f t="array" ref="E1:E29">_xlfn.UNIQUE(DATA[PLACE])</f>
        <v>Asuom</v>
      </c>
      <c r="F1" s="49" t="str" cm="1">
        <f t="array" ref="F1:F398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330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Bernard Adu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397" spans="6:6" x14ac:dyDescent="0.3">
      <c r="F397" s="49" t="str">
        <v>Rebecca Narkie</v>
      </c>
    </row>
    <row r="398" spans="6:6" x14ac:dyDescent="0.3">
      <c r="F398" s="49" t="str">
        <v>Diana Asare</v>
      </c>
    </row>
    <row r="50000" spans="6:6" x14ac:dyDescent="0.3">
      <c r="F50000" s="49" t="str" cm="1">
        <f t="array" ref="F50000:F50397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  <row r="50396" spans="6:6" x14ac:dyDescent="0.3">
      <c r="F50396" s="49" t="str">
        <v>397</v>
      </c>
    </row>
    <row r="50397" spans="6:6" x14ac:dyDescent="0.3">
      <c r="F50397" s="49" t="str">
        <v>398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26" t="s">
        <v>1340</v>
      </c>
      <c r="C2" s="127"/>
      <c r="D2" s="127"/>
      <c r="E2" s="128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8"/>
  <sheetViews>
    <sheetView topLeftCell="A10" zoomScale="80" zoomScaleNormal="80" workbookViewId="0">
      <selection activeCell="D33" sqref="D33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1917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1918</v>
      </c>
      <c r="J3" s="89">
        <f>AVERAGEIF(Table9[DIFF],"&gt;0",Table9[DIFF])</f>
        <v>976.37931034482756</v>
      </c>
      <c r="K3" s="96">
        <f>Table24[[#This Row],[AVG]]*Table9[[#Totals],[ADMISSION DATE]]</f>
        <v>45889.827586206899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1918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1918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1918</v>
      </c>
      <c r="J6" s="89">
        <f>SUMIF(Table9[CLEARED],"YES",Table9[DIFF])</f>
        <v>21644</v>
      </c>
      <c r="K6" s="96" cm="1">
        <f t="array" ref="K6">Table23[EXPECTED]-Table26[[#This Row],[RECEIVED]]</f>
        <v>24245.827586206899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1918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1918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1918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1918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1918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1918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1918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1918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1918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1918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1918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1918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1918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1918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1918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1918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ht="15" thickBot="1" x14ac:dyDescent="0.35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1918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s="24" customFormat="1" x14ac:dyDescent="0.3">
      <c r="A24" s="104" t="s">
        <v>1450</v>
      </c>
      <c r="B24" s="105" t="s">
        <v>1451</v>
      </c>
      <c r="C24" s="106">
        <v>46074</v>
      </c>
      <c r="D24" s="79">
        <v>46269</v>
      </c>
      <c r="E24" s="92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89">
        <f>Table9[[#This Row],[DAYS]]*20</f>
        <v>3920</v>
      </c>
      <c r="G24" s="89">
        <f>Table9[[#This Row],[DAYS]]*13</f>
        <v>2548</v>
      </c>
      <c r="H24" s="89">
        <f>Table9[[#This Row],[ACTUAL]]-Table9[[#This Row],[REAL]]</f>
        <v>1372</v>
      </c>
      <c r="I24" s="109" t="s">
        <v>1918</v>
      </c>
      <c r="J24"/>
      <c r="K24"/>
      <c r="L24"/>
      <c r="M24" s="62"/>
      <c r="N24" s="63"/>
      <c r="O24" s="64"/>
      <c r="T24" s="62"/>
      <c r="U24" s="63"/>
      <c r="V24" s="64"/>
      <c r="AA24" s="62"/>
      <c r="AB24" s="63"/>
      <c r="AC24" s="64"/>
      <c r="AH24" s="62"/>
      <c r="AI24" s="63"/>
      <c r="AJ24" s="64"/>
      <c r="AO24" s="62"/>
      <c r="AP24" s="63"/>
      <c r="AQ24" s="64"/>
      <c r="AV24" s="62"/>
      <c r="AW24" s="63"/>
      <c r="AX24" s="64"/>
      <c r="BC24" s="62"/>
      <c r="BD24" s="63"/>
      <c r="BE24" s="64"/>
      <c r="BJ24" s="62"/>
      <c r="BK24" s="63"/>
      <c r="BL24" s="64"/>
      <c r="BQ24" s="62"/>
      <c r="BR24" s="63"/>
      <c r="BS24" s="64"/>
      <c r="BX24" s="62"/>
      <c r="BY24" s="63"/>
      <c r="BZ24" s="64"/>
      <c r="CE24" s="62"/>
      <c r="CF24" s="63"/>
      <c r="CG24" s="64"/>
      <c r="CL24" s="62"/>
      <c r="CM24" s="63"/>
      <c r="CN24" s="64"/>
      <c r="CS24" s="62"/>
      <c r="CT24" s="63"/>
      <c r="CU24" s="64"/>
      <c r="CZ24" s="62"/>
      <c r="DA24" s="63"/>
      <c r="DB24" s="64"/>
      <c r="DG24" s="62"/>
      <c r="DH24" s="63"/>
      <c r="DI24" s="64"/>
      <c r="DN24" s="62"/>
      <c r="DO24" s="63"/>
      <c r="DP24" s="64"/>
      <c r="DU24" s="62"/>
      <c r="DV24" s="63"/>
      <c r="DW24" s="64"/>
      <c r="EB24" s="62"/>
      <c r="EC24" s="63"/>
      <c r="ED24" s="64"/>
      <c r="EI24" s="62"/>
      <c r="EJ24" s="63"/>
      <c r="EK24" s="64"/>
      <c r="EP24" s="62"/>
      <c r="EQ24" s="63"/>
      <c r="ER24" s="64"/>
      <c r="EW24" s="62"/>
      <c r="EX24" s="63"/>
      <c r="EY24" s="64"/>
      <c r="FD24" s="62"/>
      <c r="FE24" s="63"/>
      <c r="FF24" s="64"/>
      <c r="FK24" s="62"/>
      <c r="FL24" s="63"/>
      <c r="FM24" s="64"/>
      <c r="FR24" s="62"/>
      <c r="FS24" s="63"/>
      <c r="FT24" s="64"/>
      <c r="FY24" s="62"/>
      <c r="FZ24" s="63"/>
      <c r="GA24" s="64"/>
      <c r="GF24" s="62"/>
      <c r="GG24" s="63"/>
      <c r="GH24" s="64"/>
      <c r="GM24" s="62"/>
      <c r="GN24" s="63"/>
      <c r="GO24" s="64"/>
      <c r="GT24" s="62"/>
      <c r="GU24" s="63"/>
      <c r="GV24" s="64"/>
      <c r="HA24" s="62"/>
      <c r="HB24" s="63"/>
      <c r="HC24" s="64"/>
      <c r="HH24" s="62"/>
      <c r="HI24" s="63"/>
      <c r="HJ24" s="64"/>
      <c r="HO24" s="62"/>
      <c r="HP24" s="63"/>
      <c r="HQ24" s="64"/>
      <c r="HV24" s="62"/>
      <c r="HW24" s="63"/>
      <c r="HX24" s="64"/>
      <c r="IC24" s="62"/>
      <c r="ID24" s="63"/>
      <c r="IE24" s="64"/>
      <c r="IJ24" s="62"/>
      <c r="IK24" s="63"/>
      <c r="IL24" s="64"/>
      <c r="IQ24" s="62"/>
      <c r="IR24" s="63"/>
      <c r="IS24" s="64"/>
      <c r="IX24" s="62"/>
      <c r="IY24" s="63"/>
      <c r="IZ24" s="64"/>
      <c r="JE24" s="62"/>
      <c r="JF24" s="63"/>
      <c r="JG24" s="64"/>
      <c r="JL24" s="62"/>
      <c r="JM24" s="63"/>
      <c r="JN24" s="64"/>
      <c r="JS24" s="62"/>
      <c r="JT24" s="63"/>
      <c r="JU24" s="64"/>
      <c r="JZ24" s="62"/>
      <c r="KA24" s="63"/>
      <c r="KB24" s="64"/>
      <c r="KG24" s="62"/>
      <c r="KH24" s="63"/>
      <c r="KI24" s="64"/>
      <c r="KN24" s="62"/>
      <c r="KO24" s="63"/>
      <c r="KP24" s="64"/>
      <c r="KU24" s="62"/>
      <c r="KV24" s="63"/>
      <c r="KW24" s="64"/>
      <c r="LB24" s="62"/>
      <c r="LC24" s="63"/>
      <c r="LD24" s="64"/>
      <c r="LI24" s="62"/>
      <c r="LJ24" s="63"/>
      <c r="LK24" s="64"/>
      <c r="LP24" s="62"/>
      <c r="LQ24" s="63"/>
      <c r="LR24" s="64"/>
      <c r="LW24" s="62"/>
      <c r="LX24" s="63"/>
      <c r="LY24" s="64"/>
      <c r="MD24" s="62"/>
      <c r="ME24" s="63"/>
      <c r="MF24" s="64"/>
      <c r="MK24" s="62"/>
      <c r="ML24" s="63"/>
      <c r="MM24" s="64"/>
      <c r="MR24" s="62"/>
      <c r="MS24" s="63"/>
      <c r="MT24" s="64"/>
      <c r="MY24" s="62"/>
      <c r="MZ24" s="63"/>
      <c r="NA24" s="64"/>
      <c r="NF24" s="62"/>
      <c r="NG24" s="63"/>
      <c r="NH24" s="64"/>
      <c r="NM24" s="62"/>
      <c r="NN24" s="63"/>
      <c r="NO24" s="64"/>
      <c r="NT24" s="62"/>
      <c r="NU24" s="63"/>
      <c r="NV24" s="64"/>
      <c r="OA24" s="62"/>
      <c r="OB24" s="63"/>
      <c r="OC24" s="64"/>
      <c r="OH24" s="62"/>
      <c r="OI24" s="63"/>
      <c r="OJ24" s="64"/>
      <c r="OO24" s="62"/>
      <c r="OP24" s="63"/>
      <c r="OQ24" s="64"/>
      <c r="OV24" s="62"/>
      <c r="OW24" s="63"/>
      <c r="OX24" s="64"/>
      <c r="PC24" s="62"/>
      <c r="PD24" s="63"/>
      <c r="PE24" s="64"/>
      <c r="PJ24" s="62"/>
      <c r="PK24" s="63"/>
      <c r="PL24" s="64"/>
      <c r="PQ24" s="62"/>
      <c r="PR24" s="63"/>
      <c r="PS24" s="64"/>
      <c r="PX24" s="62"/>
      <c r="PY24" s="63"/>
      <c r="PZ24" s="64"/>
      <c r="QE24" s="62"/>
      <c r="QF24" s="63"/>
      <c r="QG24" s="64"/>
      <c r="QL24" s="62"/>
      <c r="QM24" s="63"/>
      <c r="QN24" s="64"/>
      <c r="QS24" s="62"/>
      <c r="QT24" s="63"/>
      <c r="QU24" s="64"/>
      <c r="QZ24" s="62"/>
      <c r="RA24" s="63"/>
      <c r="RB24" s="64"/>
      <c r="RG24" s="62"/>
      <c r="RH24" s="63"/>
      <c r="RI24" s="64"/>
      <c r="RN24" s="62"/>
      <c r="RO24" s="63"/>
      <c r="RP24" s="64"/>
      <c r="RU24" s="62"/>
      <c r="RV24" s="63"/>
      <c r="RW24" s="64"/>
      <c r="SB24" s="62"/>
      <c r="SC24" s="63"/>
      <c r="SD24" s="64"/>
      <c r="SI24" s="62"/>
      <c r="SJ24" s="63"/>
      <c r="SK24" s="64"/>
      <c r="SP24" s="62"/>
      <c r="SQ24" s="63"/>
      <c r="SR24" s="64"/>
      <c r="SW24" s="62"/>
      <c r="SX24" s="63"/>
      <c r="SY24" s="64"/>
      <c r="TD24" s="62"/>
      <c r="TE24" s="63"/>
      <c r="TF24" s="64"/>
      <c r="TK24" s="62"/>
      <c r="TL24" s="63"/>
      <c r="TM24" s="64"/>
      <c r="TR24" s="62"/>
      <c r="TS24" s="63"/>
      <c r="TT24" s="64"/>
      <c r="TY24" s="62"/>
      <c r="TZ24" s="63"/>
      <c r="UA24" s="64"/>
      <c r="UF24" s="62"/>
      <c r="UG24" s="63"/>
      <c r="UH24" s="64"/>
      <c r="UM24" s="62"/>
      <c r="UN24" s="63"/>
      <c r="UO24" s="64"/>
      <c r="UT24" s="62"/>
      <c r="UU24" s="63"/>
      <c r="UV24" s="64"/>
      <c r="VA24" s="62"/>
      <c r="VB24" s="63"/>
      <c r="VC24" s="64"/>
      <c r="VH24" s="62"/>
      <c r="VI24" s="63"/>
      <c r="VJ24" s="64"/>
      <c r="VO24" s="62"/>
      <c r="VP24" s="63"/>
      <c r="VQ24" s="64"/>
      <c r="VV24" s="62"/>
      <c r="VW24" s="63"/>
      <c r="VX24" s="64"/>
      <c r="WC24" s="62"/>
      <c r="WD24" s="63"/>
      <c r="WE24" s="64"/>
      <c r="WJ24" s="62"/>
      <c r="WK24" s="63"/>
      <c r="WL24" s="64"/>
      <c r="WQ24" s="62"/>
      <c r="WR24" s="63"/>
      <c r="WS24" s="64"/>
      <c r="WX24" s="62"/>
      <c r="WY24" s="63"/>
      <c r="WZ24" s="64"/>
      <c r="XE24" s="62"/>
      <c r="XF24" s="63"/>
      <c r="XG24" s="64"/>
      <c r="XL24" s="62"/>
      <c r="XM24" s="63"/>
      <c r="XN24" s="64"/>
      <c r="XS24" s="62"/>
      <c r="XT24" s="63"/>
      <c r="XU24" s="64"/>
      <c r="XZ24" s="62"/>
      <c r="YA24" s="63"/>
      <c r="YB24" s="64"/>
      <c r="YG24" s="62"/>
      <c r="YH24" s="63"/>
      <c r="YI24" s="64"/>
      <c r="YN24" s="62"/>
      <c r="YO24" s="63"/>
      <c r="YP24" s="64"/>
      <c r="YU24" s="62"/>
      <c r="YV24" s="63"/>
      <c r="YW24" s="64"/>
      <c r="ZB24" s="62"/>
      <c r="ZC24" s="63"/>
      <c r="ZD24" s="64"/>
      <c r="ZI24" s="62"/>
      <c r="ZJ24" s="63"/>
      <c r="ZK24" s="64"/>
      <c r="ZP24" s="62"/>
      <c r="ZQ24" s="63"/>
      <c r="ZR24" s="64"/>
      <c r="ZW24" s="62"/>
      <c r="ZX24" s="63"/>
      <c r="ZY24" s="64"/>
      <c r="AAD24" s="62"/>
      <c r="AAE24" s="63"/>
      <c r="AAF24" s="64"/>
      <c r="AAK24" s="62"/>
      <c r="AAL24" s="63"/>
      <c r="AAM24" s="64"/>
      <c r="AAR24" s="62"/>
      <c r="AAS24" s="63"/>
      <c r="AAT24" s="64"/>
      <c r="AAY24" s="62"/>
      <c r="AAZ24" s="63"/>
      <c r="ABA24" s="64"/>
      <c r="ABF24" s="62"/>
      <c r="ABG24" s="63"/>
      <c r="ABH24" s="64"/>
      <c r="ABM24" s="62"/>
      <c r="ABN24" s="63"/>
      <c r="ABO24" s="64"/>
      <c r="ABT24" s="62"/>
      <c r="ABU24" s="63"/>
      <c r="ABV24" s="64"/>
      <c r="ACA24" s="62"/>
      <c r="ACB24" s="63"/>
      <c r="ACC24" s="64"/>
      <c r="ACH24" s="62"/>
      <c r="ACI24" s="63"/>
      <c r="ACJ24" s="64"/>
      <c r="ACO24" s="62"/>
      <c r="ACP24" s="63"/>
      <c r="ACQ24" s="64"/>
      <c r="ACV24" s="62"/>
      <c r="ACW24" s="63"/>
      <c r="ACX24" s="64"/>
      <c r="ADC24" s="62"/>
      <c r="ADD24" s="63"/>
      <c r="ADE24" s="64"/>
      <c r="ADJ24" s="62"/>
      <c r="ADK24" s="63"/>
      <c r="ADL24" s="64"/>
      <c r="ADQ24" s="62"/>
      <c r="ADR24" s="63"/>
      <c r="ADS24" s="64"/>
      <c r="ADX24" s="62"/>
      <c r="ADY24" s="63"/>
      <c r="ADZ24" s="64"/>
      <c r="AEE24" s="62"/>
      <c r="AEF24" s="63"/>
      <c r="AEG24" s="64"/>
      <c r="AEL24" s="62"/>
      <c r="AEM24" s="63"/>
      <c r="AEN24" s="64"/>
      <c r="AES24" s="62"/>
      <c r="AET24" s="63"/>
      <c r="AEU24" s="64"/>
      <c r="AEZ24" s="62"/>
      <c r="AFA24" s="63"/>
      <c r="AFB24" s="64"/>
      <c r="AFG24" s="62"/>
      <c r="AFH24" s="63"/>
      <c r="AFI24" s="64"/>
      <c r="AFN24" s="62"/>
      <c r="AFO24" s="63"/>
      <c r="AFP24" s="64"/>
      <c r="AFU24" s="62"/>
      <c r="AFV24" s="63"/>
      <c r="AFW24" s="64"/>
      <c r="AGB24" s="62"/>
      <c r="AGC24" s="63"/>
      <c r="AGD24" s="64"/>
      <c r="AGI24" s="62"/>
      <c r="AGJ24" s="63"/>
      <c r="AGK24" s="64"/>
      <c r="AGP24" s="62"/>
      <c r="AGQ24" s="63"/>
      <c r="AGR24" s="64"/>
      <c r="AGW24" s="62"/>
      <c r="AGX24" s="63"/>
      <c r="AGY24" s="64"/>
      <c r="AHD24" s="62"/>
      <c r="AHE24" s="63"/>
      <c r="AHF24" s="64"/>
      <c r="AHK24" s="62"/>
      <c r="AHL24" s="63"/>
      <c r="AHM24" s="64"/>
      <c r="AHR24" s="62"/>
      <c r="AHS24" s="63"/>
      <c r="AHT24" s="64"/>
      <c r="AHY24" s="62"/>
      <c r="AHZ24" s="63"/>
      <c r="AIA24" s="64"/>
      <c r="AIF24" s="62"/>
      <c r="AIG24" s="63"/>
      <c r="AIH24" s="64"/>
      <c r="AIM24" s="62"/>
      <c r="AIN24" s="63"/>
      <c r="AIO24" s="64"/>
      <c r="AIT24" s="62"/>
      <c r="AIU24" s="63"/>
      <c r="AIV24" s="64"/>
      <c r="AJA24" s="62"/>
      <c r="AJB24" s="63"/>
      <c r="AJC24" s="64"/>
      <c r="AJH24" s="62"/>
      <c r="AJI24" s="63"/>
      <c r="AJJ24" s="64"/>
      <c r="AJO24" s="62"/>
      <c r="AJP24" s="63"/>
      <c r="AJQ24" s="64"/>
      <c r="AJV24" s="62"/>
      <c r="AJW24" s="63"/>
      <c r="AJX24" s="64"/>
      <c r="AKC24" s="62"/>
      <c r="AKD24" s="63"/>
      <c r="AKE24" s="64"/>
      <c r="AKJ24" s="62"/>
      <c r="AKK24" s="63"/>
      <c r="AKL24" s="64"/>
      <c r="AKQ24" s="62"/>
      <c r="AKR24" s="63"/>
      <c r="AKS24" s="64"/>
      <c r="AKX24" s="62"/>
      <c r="AKY24" s="63"/>
      <c r="AKZ24" s="64"/>
      <c r="ALE24" s="62"/>
      <c r="ALF24" s="63"/>
      <c r="ALG24" s="64"/>
      <c r="ALL24" s="62"/>
      <c r="ALM24" s="63"/>
      <c r="ALN24" s="64"/>
      <c r="ALS24" s="62"/>
      <c r="ALT24" s="63"/>
      <c r="ALU24" s="64"/>
      <c r="ALZ24" s="62"/>
      <c r="AMA24" s="63"/>
      <c r="AMB24" s="64"/>
      <c r="AMG24" s="62"/>
      <c r="AMH24" s="63"/>
      <c r="AMI24" s="64"/>
      <c r="AMN24" s="62"/>
      <c r="AMO24" s="63"/>
      <c r="AMP24" s="64"/>
      <c r="AMU24" s="62"/>
      <c r="AMV24" s="63"/>
      <c r="AMW24" s="64"/>
      <c r="ANB24" s="62"/>
      <c r="ANC24" s="63"/>
      <c r="AND24" s="64"/>
      <c r="ANI24" s="62"/>
      <c r="ANJ24" s="63"/>
      <c r="ANK24" s="64"/>
      <c r="ANP24" s="62"/>
      <c r="ANQ24" s="63"/>
      <c r="ANR24" s="64"/>
      <c r="ANW24" s="62"/>
      <c r="ANX24" s="63"/>
      <c r="ANY24" s="64"/>
      <c r="AOD24" s="62"/>
      <c r="AOE24" s="63"/>
      <c r="AOF24" s="64"/>
      <c r="AOK24" s="62"/>
      <c r="AOL24" s="63"/>
      <c r="AOM24" s="64"/>
      <c r="AOR24" s="62"/>
      <c r="AOS24" s="63"/>
      <c r="AOT24" s="64"/>
      <c r="AOY24" s="62"/>
      <c r="AOZ24" s="63"/>
      <c r="APA24" s="64"/>
      <c r="APF24" s="62"/>
      <c r="APG24" s="63"/>
      <c r="APH24" s="64"/>
      <c r="APM24" s="62"/>
      <c r="APN24" s="63"/>
      <c r="APO24" s="64"/>
      <c r="APT24" s="62"/>
      <c r="APU24" s="63"/>
      <c r="APV24" s="64"/>
      <c r="AQA24" s="62"/>
      <c r="AQB24" s="63"/>
      <c r="AQC24" s="64"/>
      <c r="AQH24" s="62"/>
      <c r="AQI24" s="63"/>
      <c r="AQJ24" s="64"/>
      <c r="AQO24" s="62"/>
      <c r="AQP24" s="63"/>
      <c r="AQQ24" s="64"/>
      <c r="AQV24" s="62"/>
      <c r="AQW24" s="63"/>
      <c r="AQX24" s="64"/>
      <c r="ARC24" s="62"/>
      <c r="ARD24" s="63"/>
      <c r="ARE24" s="64"/>
      <c r="ARJ24" s="62"/>
      <c r="ARK24" s="63"/>
      <c r="ARL24" s="64"/>
      <c r="ARQ24" s="62"/>
      <c r="ARR24" s="63"/>
      <c r="ARS24" s="64"/>
      <c r="ARX24" s="62"/>
      <c r="ARY24" s="63"/>
      <c r="ARZ24" s="64"/>
      <c r="ASE24" s="62"/>
      <c r="ASF24" s="63"/>
      <c r="ASG24" s="64"/>
      <c r="ASL24" s="62"/>
      <c r="ASM24" s="63"/>
      <c r="ASN24" s="64"/>
      <c r="ASS24" s="62"/>
      <c r="AST24" s="63"/>
      <c r="ASU24" s="64"/>
      <c r="ASZ24" s="62"/>
      <c r="ATA24" s="63"/>
      <c r="ATB24" s="64"/>
      <c r="ATG24" s="62"/>
      <c r="ATH24" s="63"/>
      <c r="ATI24" s="64"/>
      <c r="ATN24" s="62"/>
      <c r="ATO24" s="63"/>
      <c r="ATP24" s="64"/>
      <c r="ATU24" s="62"/>
      <c r="ATV24" s="63"/>
      <c r="ATW24" s="64"/>
      <c r="AUB24" s="62"/>
      <c r="AUC24" s="63"/>
      <c r="AUD24" s="64"/>
      <c r="AUI24" s="62"/>
      <c r="AUJ24" s="63"/>
      <c r="AUK24" s="64"/>
      <c r="AUP24" s="62"/>
      <c r="AUQ24" s="63"/>
      <c r="AUR24" s="64"/>
      <c r="AUW24" s="62"/>
      <c r="AUX24" s="63"/>
      <c r="AUY24" s="64"/>
      <c r="AVD24" s="62"/>
      <c r="AVE24" s="63"/>
      <c r="AVF24" s="64"/>
      <c r="AVK24" s="62"/>
      <c r="AVL24" s="63"/>
      <c r="AVM24" s="64"/>
      <c r="AVR24" s="62"/>
      <c r="AVS24" s="63"/>
      <c r="AVT24" s="64"/>
      <c r="AVY24" s="62"/>
      <c r="AVZ24" s="63"/>
      <c r="AWA24" s="64"/>
      <c r="AWF24" s="62"/>
      <c r="AWG24" s="63"/>
      <c r="AWH24" s="64"/>
      <c r="AWM24" s="62"/>
      <c r="AWN24" s="63"/>
      <c r="AWO24" s="64"/>
      <c r="AWT24" s="62"/>
      <c r="AWU24" s="63"/>
      <c r="AWV24" s="64"/>
      <c r="AXA24" s="62"/>
      <c r="AXB24" s="63"/>
      <c r="AXC24" s="64"/>
      <c r="AXH24" s="62"/>
      <c r="AXI24" s="63"/>
      <c r="AXJ24" s="64"/>
      <c r="AXO24" s="62"/>
      <c r="AXP24" s="63"/>
      <c r="AXQ24" s="64"/>
      <c r="AXV24" s="62"/>
      <c r="AXW24" s="63"/>
      <c r="AXX24" s="64"/>
      <c r="AYC24" s="62"/>
      <c r="AYD24" s="63"/>
      <c r="AYE24" s="64"/>
      <c r="AYJ24" s="62"/>
      <c r="AYK24" s="63"/>
      <c r="AYL24" s="64"/>
      <c r="AYQ24" s="62"/>
      <c r="AYR24" s="63"/>
      <c r="AYS24" s="64"/>
      <c r="AYX24" s="62"/>
      <c r="AYY24" s="63"/>
      <c r="AYZ24" s="64"/>
      <c r="AZE24" s="62"/>
      <c r="AZF24" s="63"/>
      <c r="AZG24" s="64"/>
      <c r="AZL24" s="62"/>
      <c r="AZM24" s="63"/>
      <c r="AZN24" s="64"/>
      <c r="AZS24" s="62"/>
      <c r="AZT24" s="63"/>
      <c r="AZU24" s="64"/>
      <c r="AZZ24" s="62"/>
      <c r="BAA24" s="63"/>
      <c r="BAB24" s="64"/>
      <c r="BAG24" s="62"/>
      <c r="BAH24" s="63"/>
      <c r="BAI24" s="64"/>
      <c r="BAN24" s="62"/>
      <c r="BAO24" s="63"/>
      <c r="BAP24" s="64"/>
      <c r="BAU24" s="62"/>
      <c r="BAV24" s="63"/>
      <c r="BAW24" s="64"/>
      <c r="BBB24" s="62"/>
      <c r="BBC24" s="63"/>
      <c r="BBD24" s="64"/>
      <c r="BBI24" s="62"/>
      <c r="BBJ24" s="63"/>
      <c r="BBK24" s="64"/>
      <c r="BBP24" s="62"/>
      <c r="BBQ24" s="63"/>
      <c r="BBR24" s="64"/>
      <c r="BBW24" s="62"/>
      <c r="BBX24" s="63"/>
      <c r="BBY24" s="64"/>
      <c r="BCD24" s="62"/>
      <c r="BCE24" s="63"/>
      <c r="BCF24" s="64"/>
      <c r="BCK24" s="62"/>
      <c r="BCL24" s="63"/>
      <c r="BCM24" s="64"/>
      <c r="BCR24" s="62"/>
      <c r="BCS24" s="63"/>
      <c r="BCT24" s="64"/>
      <c r="BCY24" s="62"/>
      <c r="BCZ24" s="63"/>
      <c r="BDA24" s="64"/>
      <c r="BDF24" s="62"/>
      <c r="BDG24" s="63"/>
      <c r="BDH24" s="64"/>
      <c r="BDM24" s="62"/>
      <c r="BDN24" s="63"/>
      <c r="BDO24" s="64"/>
      <c r="BDT24" s="62"/>
      <c r="BDU24" s="63"/>
      <c r="BDV24" s="64"/>
      <c r="BEA24" s="62"/>
      <c r="BEB24" s="63"/>
      <c r="BEC24" s="64"/>
      <c r="BEH24" s="62"/>
      <c r="BEI24" s="63"/>
      <c r="BEJ24" s="64"/>
      <c r="BEO24" s="62"/>
      <c r="BEP24" s="63"/>
      <c r="BEQ24" s="64"/>
      <c r="BEV24" s="62"/>
      <c r="BEW24" s="63"/>
      <c r="BEX24" s="64"/>
      <c r="BFC24" s="62"/>
      <c r="BFD24" s="63"/>
      <c r="BFE24" s="64"/>
      <c r="BFJ24" s="62"/>
      <c r="BFK24" s="63"/>
      <c r="BFL24" s="64"/>
      <c r="BFQ24" s="62"/>
      <c r="BFR24" s="63"/>
      <c r="BFS24" s="64"/>
      <c r="BFX24" s="62"/>
      <c r="BFY24" s="63"/>
      <c r="BFZ24" s="64"/>
      <c r="BGE24" s="62"/>
      <c r="BGF24" s="63"/>
      <c r="BGG24" s="64"/>
      <c r="BGL24" s="62"/>
      <c r="BGM24" s="63"/>
      <c r="BGN24" s="64"/>
      <c r="BGS24" s="62"/>
      <c r="BGT24" s="63"/>
      <c r="BGU24" s="64"/>
      <c r="BGZ24" s="62"/>
      <c r="BHA24" s="63"/>
      <c r="BHB24" s="64"/>
      <c r="BHG24" s="62"/>
      <c r="BHH24" s="63"/>
      <c r="BHI24" s="64"/>
      <c r="BHN24" s="62"/>
      <c r="BHO24" s="63"/>
      <c r="BHP24" s="64"/>
      <c r="BHU24" s="62"/>
      <c r="BHV24" s="63"/>
      <c r="BHW24" s="64"/>
      <c r="BIB24" s="62"/>
      <c r="BIC24" s="63"/>
      <c r="BID24" s="64"/>
      <c r="BII24" s="62"/>
      <c r="BIJ24" s="63"/>
      <c r="BIK24" s="64"/>
      <c r="BIP24" s="62"/>
      <c r="BIQ24" s="63"/>
      <c r="BIR24" s="64"/>
      <c r="BIW24" s="62"/>
      <c r="BIX24" s="63"/>
      <c r="BIY24" s="64"/>
      <c r="BJD24" s="62"/>
      <c r="BJE24" s="63"/>
      <c r="BJF24" s="64"/>
      <c r="BJK24" s="62"/>
      <c r="BJL24" s="63"/>
      <c r="BJM24" s="64"/>
      <c r="BJR24" s="62"/>
      <c r="BJS24" s="63"/>
      <c r="BJT24" s="64"/>
      <c r="BJY24" s="62"/>
      <c r="BJZ24" s="63"/>
      <c r="BKA24" s="64"/>
      <c r="BKF24" s="62"/>
      <c r="BKG24" s="63"/>
      <c r="BKH24" s="64"/>
      <c r="BKM24" s="62"/>
      <c r="BKN24" s="63"/>
      <c r="BKO24" s="64"/>
      <c r="BKT24" s="62"/>
      <c r="BKU24" s="63"/>
      <c r="BKV24" s="64"/>
      <c r="BLA24" s="62"/>
      <c r="BLB24" s="63"/>
      <c r="BLC24" s="64"/>
      <c r="BLH24" s="62"/>
      <c r="BLI24" s="63"/>
      <c r="BLJ24" s="64"/>
      <c r="BLO24" s="62"/>
      <c r="BLP24" s="63"/>
      <c r="BLQ24" s="64"/>
      <c r="BLV24" s="62"/>
      <c r="BLW24" s="63"/>
      <c r="BLX24" s="64"/>
      <c r="BMC24" s="62"/>
      <c r="BMD24" s="63"/>
      <c r="BME24" s="64"/>
      <c r="BMJ24" s="62"/>
      <c r="BMK24" s="63"/>
      <c r="BML24" s="64"/>
      <c r="BMQ24" s="62"/>
      <c r="BMR24" s="63"/>
      <c r="BMS24" s="64"/>
      <c r="BMX24" s="62"/>
      <c r="BMY24" s="63"/>
      <c r="BMZ24" s="64"/>
      <c r="BNE24" s="62"/>
      <c r="BNF24" s="63"/>
      <c r="BNG24" s="64"/>
      <c r="BNL24" s="62"/>
      <c r="BNM24" s="63"/>
      <c r="BNN24" s="64"/>
      <c r="BNS24" s="62"/>
      <c r="BNT24" s="63"/>
      <c r="BNU24" s="64"/>
      <c r="BNZ24" s="62"/>
      <c r="BOA24" s="63"/>
      <c r="BOB24" s="64"/>
      <c r="BOG24" s="62"/>
      <c r="BOH24" s="63"/>
      <c r="BOI24" s="64"/>
      <c r="BON24" s="62"/>
      <c r="BOO24" s="63"/>
      <c r="BOP24" s="64"/>
      <c r="BOU24" s="62"/>
      <c r="BOV24" s="63"/>
      <c r="BOW24" s="64"/>
      <c r="BPB24" s="62"/>
      <c r="BPC24" s="63"/>
      <c r="BPD24" s="64"/>
      <c r="BPI24" s="62"/>
      <c r="BPJ24" s="63"/>
      <c r="BPK24" s="64"/>
      <c r="BPP24" s="62"/>
      <c r="BPQ24" s="63"/>
      <c r="BPR24" s="64"/>
      <c r="BPW24" s="62"/>
      <c r="BPX24" s="63"/>
      <c r="BPY24" s="64"/>
      <c r="BQD24" s="62"/>
      <c r="BQE24" s="63"/>
      <c r="BQF24" s="64"/>
      <c r="BQK24" s="62"/>
      <c r="BQL24" s="63"/>
      <c r="BQM24" s="64"/>
      <c r="BQR24" s="62"/>
      <c r="BQS24" s="63"/>
      <c r="BQT24" s="64"/>
      <c r="BQY24" s="62"/>
      <c r="BQZ24" s="63"/>
      <c r="BRA24" s="64"/>
      <c r="BRF24" s="62"/>
      <c r="BRG24" s="63"/>
      <c r="BRH24" s="64"/>
      <c r="BRM24" s="62"/>
      <c r="BRN24" s="63"/>
      <c r="BRO24" s="64"/>
      <c r="BRT24" s="62"/>
      <c r="BRU24" s="63"/>
      <c r="BRV24" s="64"/>
      <c r="BSA24" s="62"/>
      <c r="BSB24" s="63"/>
      <c r="BSC24" s="64"/>
      <c r="BSH24" s="62"/>
      <c r="BSI24" s="63"/>
      <c r="BSJ24" s="64"/>
      <c r="BSO24" s="62"/>
      <c r="BSP24" s="63"/>
      <c r="BSQ24" s="64"/>
      <c r="BSV24" s="62"/>
      <c r="BSW24" s="63"/>
      <c r="BSX24" s="64"/>
      <c r="BTC24" s="62"/>
      <c r="BTD24" s="63"/>
      <c r="BTE24" s="64"/>
      <c r="BTJ24" s="62"/>
      <c r="BTK24" s="63"/>
      <c r="BTL24" s="64"/>
      <c r="BTQ24" s="62"/>
      <c r="BTR24" s="63"/>
      <c r="BTS24" s="64"/>
      <c r="BTX24" s="62"/>
      <c r="BTY24" s="63"/>
      <c r="BTZ24" s="64"/>
      <c r="BUE24" s="62"/>
      <c r="BUF24" s="63"/>
      <c r="BUG24" s="64"/>
      <c r="BUL24" s="62"/>
      <c r="BUM24" s="63"/>
      <c r="BUN24" s="64"/>
      <c r="BUS24" s="62"/>
      <c r="BUT24" s="63"/>
      <c r="BUU24" s="64"/>
      <c r="BUZ24" s="62"/>
      <c r="BVA24" s="63"/>
      <c r="BVB24" s="64"/>
      <c r="BVG24" s="62"/>
      <c r="BVH24" s="63"/>
      <c r="BVI24" s="64"/>
      <c r="BVN24" s="62"/>
      <c r="BVO24" s="63"/>
      <c r="BVP24" s="64"/>
      <c r="BVU24" s="62"/>
      <c r="BVV24" s="63"/>
      <c r="BVW24" s="64"/>
      <c r="BWB24" s="62"/>
      <c r="BWC24" s="63"/>
      <c r="BWD24" s="64"/>
      <c r="BWI24" s="62"/>
      <c r="BWJ24" s="63"/>
      <c r="BWK24" s="64"/>
      <c r="BWP24" s="62"/>
      <c r="BWQ24" s="63"/>
      <c r="BWR24" s="64"/>
      <c r="BWW24" s="62"/>
      <c r="BWX24" s="63"/>
      <c r="BWY24" s="64"/>
      <c r="BXD24" s="62"/>
      <c r="BXE24" s="63"/>
      <c r="BXF24" s="64"/>
      <c r="BXK24" s="62"/>
      <c r="BXL24" s="63"/>
      <c r="BXM24" s="64"/>
      <c r="BXR24" s="62"/>
      <c r="BXS24" s="63"/>
      <c r="BXT24" s="64"/>
      <c r="BXY24" s="62"/>
      <c r="BXZ24" s="63"/>
      <c r="BYA24" s="64"/>
      <c r="BYF24" s="62"/>
      <c r="BYG24" s="63"/>
      <c r="BYH24" s="64"/>
      <c r="BYM24" s="62"/>
      <c r="BYN24" s="63"/>
      <c r="BYO24" s="64"/>
      <c r="BYT24" s="62"/>
      <c r="BYU24" s="63"/>
      <c r="BYV24" s="64"/>
      <c r="BZA24" s="62"/>
      <c r="BZB24" s="63"/>
      <c r="BZC24" s="64"/>
      <c r="BZH24" s="62"/>
      <c r="BZI24" s="63"/>
      <c r="BZJ24" s="64"/>
      <c r="BZO24" s="62"/>
      <c r="BZP24" s="63"/>
      <c r="BZQ24" s="64"/>
      <c r="BZV24" s="62"/>
      <c r="BZW24" s="63"/>
      <c r="BZX24" s="64"/>
      <c r="CAC24" s="62"/>
      <c r="CAD24" s="63"/>
      <c r="CAE24" s="64"/>
      <c r="CAJ24" s="62"/>
      <c r="CAK24" s="63"/>
      <c r="CAL24" s="64"/>
      <c r="CAQ24" s="62"/>
      <c r="CAR24" s="63"/>
      <c r="CAS24" s="64"/>
      <c r="CAX24" s="62"/>
      <c r="CAY24" s="63"/>
      <c r="CAZ24" s="64"/>
      <c r="CBE24" s="62"/>
      <c r="CBF24" s="63"/>
      <c r="CBG24" s="64"/>
      <c r="CBL24" s="62"/>
      <c r="CBM24" s="63"/>
      <c r="CBN24" s="64"/>
      <c r="CBS24" s="62"/>
      <c r="CBT24" s="63"/>
      <c r="CBU24" s="64"/>
      <c r="CBZ24" s="62"/>
      <c r="CCA24" s="63"/>
      <c r="CCB24" s="64"/>
      <c r="CCG24" s="62"/>
      <c r="CCH24" s="63"/>
      <c r="CCI24" s="64"/>
      <c r="CCN24" s="62"/>
      <c r="CCO24" s="63"/>
      <c r="CCP24" s="64"/>
      <c r="CCU24" s="62"/>
      <c r="CCV24" s="63"/>
      <c r="CCW24" s="64"/>
      <c r="CDB24" s="62"/>
      <c r="CDC24" s="63"/>
      <c r="CDD24" s="64"/>
      <c r="CDI24" s="62"/>
      <c r="CDJ24" s="63"/>
      <c r="CDK24" s="64"/>
      <c r="CDP24" s="62"/>
      <c r="CDQ24" s="63"/>
      <c r="CDR24" s="64"/>
      <c r="CDW24" s="62"/>
      <c r="CDX24" s="63"/>
      <c r="CDY24" s="64"/>
      <c r="CED24" s="62"/>
      <c r="CEE24" s="63"/>
      <c r="CEF24" s="64"/>
      <c r="CEK24" s="62"/>
      <c r="CEL24" s="63"/>
      <c r="CEM24" s="64"/>
      <c r="CER24" s="62"/>
      <c r="CES24" s="63"/>
      <c r="CET24" s="64"/>
      <c r="CEY24" s="62"/>
      <c r="CEZ24" s="63"/>
      <c r="CFA24" s="64"/>
      <c r="CFF24" s="62"/>
      <c r="CFG24" s="63"/>
      <c r="CFH24" s="64"/>
      <c r="CFM24" s="62"/>
      <c r="CFN24" s="63"/>
      <c r="CFO24" s="64"/>
      <c r="CFT24" s="62"/>
      <c r="CFU24" s="63"/>
      <c r="CFV24" s="64"/>
      <c r="CGA24" s="62"/>
      <c r="CGB24" s="63"/>
      <c r="CGC24" s="64"/>
      <c r="CGH24" s="62"/>
      <c r="CGI24" s="63"/>
      <c r="CGJ24" s="64"/>
      <c r="CGO24" s="62"/>
      <c r="CGP24" s="63"/>
      <c r="CGQ24" s="64"/>
      <c r="CGV24" s="62"/>
      <c r="CGW24" s="63"/>
      <c r="CGX24" s="64"/>
      <c r="CHC24" s="62"/>
      <c r="CHD24" s="63"/>
      <c r="CHE24" s="64"/>
      <c r="CHJ24" s="62"/>
      <c r="CHK24" s="63"/>
      <c r="CHL24" s="64"/>
      <c r="CHQ24" s="62"/>
      <c r="CHR24" s="63"/>
      <c r="CHS24" s="64"/>
      <c r="CHX24" s="62"/>
      <c r="CHY24" s="63"/>
      <c r="CHZ24" s="64"/>
      <c r="CIE24" s="62"/>
      <c r="CIF24" s="63"/>
      <c r="CIG24" s="64"/>
      <c r="CIL24" s="62"/>
      <c r="CIM24" s="63"/>
      <c r="CIN24" s="64"/>
      <c r="CIS24" s="62"/>
      <c r="CIT24" s="63"/>
      <c r="CIU24" s="64"/>
      <c r="CIZ24" s="62"/>
      <c r="CJA24" s="63"/>
      <c r="CJB24" s="64"/>
      <c r="CJG24" s="62"/>
      <c r="CJH24" s="63"/>
      <c r="CJI24" s="64"/>
      <c r="CJN24" s="62"/>
      <c r="CJO24" s="63"/>
      <c r="CJP24" s="64"/>
      <c r="CJU24" s="62"/>
      <c r="CJV24" s="63"/>
      <c r="CJW24" s="64"/>
      <c r="CKB24" s="62"/>
      <c r="CKC24" s="63"/>
      <c r="CKD24" s="64"/>
      <c r="CKI24" s="62"/>
      <c r="CKJ24" s="63"/>
      <c r="CKK24" s="64"/>
      <c r="CKP24" s="62"/>
      <c r="CKQ24" s="63"/>
      <c r="CKR24" s="64"/>
      <c r="CKW24" s="62"/>
      <c r="CKX24" s="63"/>
      <c r="CKY24" s="64"/>
      <c r="CLD24" s="62"/>
      <c r="CLE24" s="63"/>
      <c r="CLF24" s="64"/>
      <c r="CLK24" s="62"/>
      <c r="CLL24" s="63"/>
      <c r="CLM24" s="64"/>
      <c r="CLR24" s="62"/>
      <c r="CLS24" s="63"/>
      <c r="CLT24" s="64"/>
      <c r="CLY24" s="62"/>
      <c r="CLZ24" s="63"/>
      <c r="CMA24" s="64"/>
      <c r="CMF24" s="62"/>
      <c r="CMG24" s="63"/>
      <c r="CMH24" s="64"/>
      <c r="CMM24" s="62"/>
      <c r="CMN24" s="63"/>
      <c r="CMO24" s="64"/>
      <c r="CMT24" s="62"/>
      <c r="CMU24" s="63"/>
      <c r="CMV24" s="64"/>
      <c r="CNA24" s="62"/>
      <c r="CNB24" s="63"/>
      <c r="CNC24" s="64"/>
      <c r="CNH24" s="62"/>
      <c r="CNI24" s="63"/>
      <c r="CNJ24" s="64"/>
      <c r="CNO24" s="62"/>
      <c r="CNP24" s="63"/>
      <c r="CNQ24" s="64"/>
      <c r="CNV24" s="62"/>
      <c r="CNW24" s="63"/>
      <c r="CNX24" s="64"/>
      <c r="COC24" s="62"/>
      <c r="COD24" s="63"/>
      <c r="COE24" s="64"/>
      <c r="COJ24" s="62"/>
      <c r="COK24" s="63"/>
      <c r="COL24" s="64"/>
      <c r="COQ24" s="62"/>
      <c r="COR24" s="63"/>
      <c r="COS24" s="64"/>
      <c r="COX24" s="62"/>
      <c r="COY24" s="63"/>
      <c r="COZ24" s="64"/>
      <c r="CPE24" s="62"/>
      <c r="CPF24" s="63"/>
      <c r="CPG24" s="64"/>
      <c r="CPL24" s="62"/>
      <c r="CPM24" s="63"/>
      <c r="CPN24" s="64"/>
      <c r="CPS24" s="62"/>
      <c r="CPT24" s="63"/>
      <c r="CPU24" s="64"/>
      <c r="CPZ24" s="62"/>
      <c r="CQA24" s="63"/>
      <c r="CQB24" s="64"/>
      <c r="CQG24" s="62"/>
      <c r="CQH24" s="63"/>
      <c r="CQI24" s="64"/>
      <c r="CQN24" s="62"/>
      <c r="CQO24" s="63"/>
      <c r="CQP24" s="64"/>
      <c r="CQU24" s="62"/>
      <c r="CQV24" s="63"/>
      <c r="CQW24" s="64"/>
      <c r="CRB24" s="62"/>
      <c r="CRC24" s="63"/>
      <c r="CRD24" s="64"/>
      <c r="CRI24" s="62"/>
      <c r="CRJ24" s="63"/>
      <c r="CRK24" s="64"/>
      <c r="CRP24" s="62"/>
      <c r="CRQ24" s="63"/>
      <c r="CRR24" s="64"/>
      <c r="CRW24" s="62"/>
      <c r="CRX24" s="63"/>
      <c r="CRY24" s="64"/>
      <c r="CSD24" s="62"/>
      <c r="CSE24" s="63"/>
      <c r="CSF24" s="64"/>
      <c r="CSK24" s="62"/>
      <c r="CSL24" s="63"/>
      <c r="CSM24" s="64"/>
      <c r="CSR24" s="62"/>
      <c r="CSS24" s="63"/>
      <c r="CST24" s="64"/>
      <c r="CSY24" s="62"/>
      <c r="CSZ24" s="63"/>
      <c r="CTA24" s="64"/>
      <c r="CTF24" s="62"/>
      <c r="CTG24" s="63"/>
      <c r="CTH24" s="64"/>
      <c r="CTM24" s="62"/>
      <c r="CTN24" s="63"/>
      <c r="CTO24" s="64"/>
      <c r="CTT24" s="62"/>
      <c r="CTU24" s="63"/>
      <c r="CTV24" s="64"/>
      <c r="CUA24" s="62"/>
      <c r="CUB24" s="63"/>
      <c r="CUC24" s="64"/>
      <c r="CUH24" s="62"/>
      <c r="CUI24" s="63"/>
      <c r="CUJ24" s="64"/>
      <c r="CUO24" s="62"/>
      <c r="CUP24" s="63"/>
      <c r="CUQ24" s="64"/>
      <c r="CUV24" s="62"/>
      <c r="CUW24" s="63"/>
      <c r="CUX24" s="64"/>
      <c r="CVC24" s="62"/>
      <c r="CVD24" s="63"/>
      <c r="CVE24" s="64"/>
      <c r="CVJ24" s="62"/>
      <c r="CVK24" s="63"/>
      <c r="CVL24" s="64"/>
      <c r="CVQ24" s="62"/>
      <c r="CVR24" s="63"/>
      <c r="CVS24" s="64"/>
      <c r="CVX24" s="62"/>
      <c r="CVY24" s="63"/>
      <c r="CVZ24" s="64"/>
      <c r="CWE24" s="62"/>
      <c r="CWF24" s="63"/>
      <c r="CWG24" s="64"/>
      <c r="CWL24" s="62"/>
      <c r="CWM24" s="63"/>
      <c r="CWN24" s="64"/>
      <c r="CWS24" s="62"/>
      <c r="CWT24" s="63"/>
      <c r="CWU24" s="64"/>
      <c r="CWZ24" s="62"/>
      <c r="CXA24" s="63"/>
      <c r="CXB24" s="64"/>
      <c r="CXG24" s="62"/>
      <c r="CXH24" s="63"/>
      <c r="CXI24" s="64"/>
      <c r="CXN24" s="62"/>
      <c r="CXO24" s="63"/>
      <c r="CXP24" s="64"/>
      <c r="CXU24" s="62"/>
      <c r="CXV24" s="63"/>
      <c r="CXW24" s="64"/>
      <c r="CYB24" s="62"/>
      <c r="CYC24" s="63"/>
      <c r="CYD24" s="64"/>
      <c r="CYI24" s="62"/>
      <c r="CYJ24" s="63"/>
      <c r="CYK24" s="64"/>
      <c r="CYP24" s="62"/>
      <c r="CYQ24" s="63"/>
      <c r="CYR24" s="64"/>
      <c r="CYW24" s="62"/>
      <c r="CYX24" s="63"/>
      <c r="CYY24" s="64"/>
      <c r="CZD24" s="62"/>
      <c r="CZE24" s="63"/>
      <c r="CZF24" s="64"/>
      <c r="CZK24" s="62"/>
      <c r="CZL24" s="63"/>
      <c r="CZM24" s="64"/>
      <c r="CZR24" s="62"/>
      <c r="CZS24" s="63"/>
      <c r="CZT24" s="64"/>
      <c r="CZY24" s="62"/>
      <c r="CZZ24" s="63"/>
      <c r="DAA24" s="64"/>
      <c r="DAF24" s="62"/>
      <c r="DAG24" s="63"/>
      <c r="DAH24" s="64"/>
      <c r="DAM24" s="62"/>
      <c r="DAN24" s="63"/>
      <c r="DAO24" s="64"/>
      <c r="DAT24" s="62"/>
      <c r="DAU24" s="63"/>
      <c r="DAV24" s="64"/>
      <c r="DBA24" s="62"/>
      <c r="DBB24" s="63"/>
      <c r="DBC24" s="64"/>
      <c r="DBH24" s="62"/>
      <c r="DBI24" s="63"/>
      <c r="DBJ24" s="64"/>
      <c r="DBO24" s="62"/>
      <c r="DBP24" s="63"/>
      <c r="DBQ24" s="64"/>
      <c r="DBV24" s="62"/>
      <c r="DBW24" s="63"/>
      <c r="DBX24" s="64"/>
      <c r="DCC24" s="62"/>
      <c r="DCD24" s="63"/>
      <c r="DCE24" s="64"/>
      <c r="DCJ24" s="62"/>
      <c r="DCK24" s="63"/>
      <c r="DCL24" s="64"/>
      <c r="DCQ24" s="62"/>
      <c r="DCR24" s="63"/>
      <c r="DCS24" s="64"/>
      <c r="DCX24" s="62"/>
      <c r="DCY24" s="63"/>
      <c r="DCZ24" s="64"/>
      <c r="DDE24" s="62"/>
      <c r="DDF24" s="63"/>
      <c r="DDG24" s="64"/>
      <c r="DDL24" s="62"/>
      <c r="DDM24" s="63"/>
      <c r="DDN24" s="64"/>
      <c r="DDS24" s="62"/>
      <c r="DDT24" s="63"/>
      <c r="DDU24" s="64"/>
      <c r="DDZ24" s="62"/>
      <c r="DEA24" s="63"/>
      <c r="DEB24" s="64"/>
      <c r="DEG24" s="62"/>
      <c r="DEH24" s="63"/>
      <c r="DEI24" s="64"/>
      <c r="DEN24" s="62"/>
      <c r="DEO24" s="63"/>
      <c r="DEP24" s="64"/>
      <c r="DEU24" s="62"/>
      <c r="DEV24" s="63"/>
      <c r="DEW24" s="64"/>
      <c r="DFB24" s="62"/>
      <c r="DFC24" s="63"/>
      <c r="DFD24" s="64"/>
      <c r="DFI24" s="62"/>
      <c r="DFJ24" s="63"/>
      <c r="DFK24" s="64"/>
      <c r="DFP24" s="62"/>
      <c r="DFQ24" s="63"/>
      <c r="DFR24" s="64"/>
      <c r="DFW24" s="62"/>
      <c r="DFX24" s="63"/>
      <c r="DFY24" s="64"/>
      <c r="DGD24" s="62"/>
      <c r="DGE24" s="63"/>
      <c r="DGF24" s="64"/>
      <c r="DGK24" s="62"/>
      <c r="DGL24" s="63"/>
      <c r="DGM24" s="64"/>
      <c r="DGR24" s="62"/>
      <c r="DGS24" s="63"/>
      <c r="DGT24" s="64"/>
      <c r="DGY24" s="62"/>
      <c r="DGZ24" s="63"/>
      <c r="DHA24" s="64"/>
      <c r="DHF24" s="62"/>
      <c r="DHG24" s="63"/>
      <c r="DHH24" s="64"/>
      <c r="DHM24" s="62"/>
      <c r="DHN24" s="63"/>
      <c r="DHO24" s="64"/>
      <c r="DHT24" s="62"/>
      <c r="DHU24" s="63"/>
      <c r="DHV24" s="64"/>
      <c r="DIA24" s="62"/>
      <c r="DIB24" s="63"/>
      <c r="DIC24" s="64"/>
      <c r="DIH24" s="62"/>
      <c r="DII24" s="63"/>
      <c r="DIJ24" s="64"/>
      <c r="DIO24" s="62"/>
      <c r="DIP24" s="63"/>
      <c r="DIQ24" s="64"/>
      <c r="DIV24" s="62"/>
      <c r="DIW24" s="63"/>
      <c r="DIX24" s="64"/>
      <c r="DJC24" s="62"/>
      <c r="DJD24" s="63"/>
      <c r="DJE24" s="64"/>
      <c r="DJJ24" s="62"/>
      <c r="DJK24" s="63"/>
      <c r="DJL24" s="64"/>
      <c r="DJQ24" s="62"/>
      <c r="DJR24" s="63"/>
      <c r="DJS24" s="64"/>
      <c r="DJX24" s="62"/>
      <c r="DJY24" s="63"/>
      <c r="DJZ24" s="64"/>
      <c r="DKE24" s="62"/>
      <c r="DKF24" s="63"/>
      <c r="DKG24" s="64"/>
      <c r="DKL24" s="62"/>
      <c r="DKM24" s="63"/>
      <c r="DKN24" s="64"/>
      <c r="DKS24" s="62"/>
      <c r="DKT24" s="63"/>
      <c r="DKU24" s="64"/>
      <c r="DKZ24" s="62"/>
      <c r="DLA24" s="63"/>
      <c r="DLB24" s="64"/>
      <c r="DLG24" s="62"/>
      <c r="DLH24" s="63"/>
      <c r="DLI24" s="64"/>
      <c r="DLN24" s="62"/>
      <c r="DLO24" s="63"/>
      <c r="DLP24" s="64"/>
      <c r="DLU24" s="62"/>
      <c r="DLV24" s="63"/>
      <c r="DLW24" s="64"/>
      <c r="DMB24" s="62"/>
      <c r="DMC24" s="63"/>
      <c r="DMD24" s="64"/>
      <c r="DMI24" s="62"/>
      <c r="DMJ24" s="63"/>
      <c r="DMK24" s="64"/>
      <c r="DMP24" s="62"/>
      <c r="DMQ24" s="63"/>
      <c r="DMR24" s="64"/>
      <c r="DMW24" s="62"/>
      <c r="DMX24" s="63"/>
      <c r="DMY24" s="64"/>
      <c r="DND24" s="62"/>
      <c r="DNE24" s="63"/>
      <c r="DNF24" s="64"/>
      <c r="DNK24" s="62"/>
      <c r="DNL24" s="63"/>
      <c r="DNM24" s="64"/>
      <c r="DNR24" s="62"/>
      <c r="DNS24" s="63"/>
      <c r="DNT24" s="64"/>
      <c r="DNY24" s="62"/>
      <c r="DNZ24" s="63"/>
      <c r="DOA24" s="64"/>
      <c r="DOF24" s="62"/>
      <c r="DOG24" s="63"/>
      <c r="DOH24" s="64"/>
      <c r="DOM24" s="62"/>
      <c r="DON24" s="63"/>
      <c r="DOO24" s="64"/>
      <c r="DOT24" s="62"/>
      <c r="DOU24" s="63"/>
      <c r="DOV24" s="64"/>
      <c r="DPA24" s="62"/>
      <c r="DPB24" s="63"/>
      <c r="DPC24" s="64"/>
      <c r="DPH24" s="62"/>
      <c r="DPI24" s="63"/>
      <c r="DPJ24" s="64"/>
      <c r="DPO24" s="62"/>
      <c r="DPP24" s="63"/>
      <c r="DPQ24" s="64"/>
      <c r="DPV24" s="62"/>
      <c r="DPW24" s="63"/>
      <c r="DPX24" s="64"/>
      <c r="DQC24" s="62"/>
      <c r="DQD24" s="63"/>
      <c r="DQE24" s="64"/>
      <c r="DQJ24" s="62"/>
      <c r="DQK24" s="63"/>
      <c r="DQL24" s="64"/>
      <c r="DQQ24" s="62"/>
      <c r="DQR24" s="63"/>
      <c r="DQS24" s="64"/>
      <c r="DQX24" s="62"/>
      <c r="DQY24" s="63"/>
      <c r="DQZ24" s="64"/>
      <c r="DRE24" s="62"/>
      <c r="DRF24" s="63"/>
      <c r="DRG24" s="64"/>
      <c r="DRL24" s="62"/>
      <c r="DRM24" s="63"/>
      <c r="DRN24" s="64"/>
      <c r="DRS24" s="62"/>
      <c r="DRT24" s="63"/>
      <c r="DRU24" s="64"/>
      <c r="DRZ24" s="62"/>
      <c r="DSA24" s="63"/>
      <c r="DSB24" s="64"/>
      <c r="DSG24" s="62"/>
      <c r="DSH24" s="63"/>
      <c r="DSI24" s="64"/>
      <c r="DSN24" s="62"/>
      <c r="DSO24" s="63"/>
      <c r="DSP24" s="64"/>
      <c r="DSU24" s="62"/>
      <c r="DSV24" s="63"/>
      <c r="DSW24" s="64"/>
      <c r="DTB24" s="62"/>
      <c r="DTC24" s="63"/>
      <c r="DTD24" s="64"/>
      <c r="DTI24" s="62"/>
      <c r="DTJ24" s="63"/>
      <c r="DTK24" s="64"/>
      <c r="DTP24" s="62"/>
      <c r="DTQ24" s="63"/>
      <c r="DTR24" s="64"/>
      <c r="DTW24" s="62"/>
      <c r="DTX24" s="63"/>
      <c r="DTY24" s="64"/>
      <c r="DUD24" s="62"/>
      <c r="DUE24" s="63"/>
      <c r="DUF24" s="64"/>
      <c r="DUK24" s="62"/>
      <c r="DUL24" s="63"/>
      <c r="DUM24" s="64"/>
      <c r="DUR24" s="62"/>
      <c r="DUS24" s="63"/>
      <c r="DUT24" s="64"/>
      <c r="DUY24" s="62"/>
      <c r="DUZ24" s="63"/>
      <c r="DVA24" s="64"/>
      <c r="DVF24" s="62"/>
      <c r="DVG24" s="63"/>
      <c r="DVH24" s="64"/>
      <c r="DVM24" s="62"/>
      <c r="DVN24" s="63"/>
      <c r="DVO24" s="64"/>
      <c r="DVT24" s="62"/>
      <c r="DVU24" s="63"/>
      <c r="DVV24" s="64"/>
      <c r="DWA24" s="62"/>
      <c r="DWB24" s="63"/>
      <c r="DWC24" s="64"/>
      <c r="DWH24" s="62"/>
      <c r="DWI24" s="63"/>
      <c r="DWJ24" s="64"/>
      <c r="DWO24" s="62"/>
      <c r="DWP24" s="63"/>
      <c r="DWQ24" s="64"/>
      <c r="DWV24" s="62"/>
      <c r="DWW24" s="63"/>
      <c r="DWX24" s="64"/>
      <c r="DXC24" s="62"/>
      <c r="DXD24" s="63"/>
      <c r="DXE24" s="64"/>
      <c r="DXJ24" s="62"/>
      <c r="DXK24" s="63"/>
      <c r="DXL24" s="64"/>
      <c r="DXQ24" s="62"/>
      <c r="DXR24" s="63"/>
      <c r="DXS24" s="64"/>
      <c r="DXX24" s="62"/>
      <c r="DXY24" s="63"/>
      <c r="DXZ24" s="64"/>
      <c r="DYE24" s="62"/>
      <c r="DYF24" s="63"/>
      <c r="DYG24" s="64"/>
      <c r="DYL24" s="62"/>
      <c r="DYM24" s="63"/>
      <c r="DYN24" s="64"/>
      <c r="DYS24" s="62"/>
      <c r="DYT24" s="63"/>
      <c r="DYU24" s="64"/>
      <c r="DYZ24" s="62"/>
      <c r="DZA24" s="63"/>
      <c r="DZB24" s="64"/>
      <c r="DZG24" s="62"/>
      <c r="DZH24" s="63"/>
      <c r="DZI24" s="64"/>
      <c r="DZN24" s="62"/>
      <c r="DZO24" s="63"/>
      <c r="DZP24" s="64"/>
      <c r="DZU24" s="62"/>
      <c r="DZV24" s="63"/>
      <c r="DZW24" s="64"/>
      <c r="EAB24" s="62"/>
      <c r="EAC24" s="63"/>
      <c r="EAD24" s="64"/>
      <c r="EAI24" s="62"/>
      <c r="EAJ24" s="63"/>
      <c r="EAK24" s="64"/>
      <c r="EAP24" s="62"/>
      <c r="EAQ24" s="63"/>
      <c r="EAR24" s="64"/>
      <c r="EAW24" s="62"/>
      <c r="EAX24" s="63"/>
      <c r="EAY24" s="64"/>
      <c r="EBD24" s="62"/>
      <c r="EBE24" s="63"/>
      <c r="EBF24" s="64"/>
      <c r="EBK24" s="62"/>
      <c r="EBL24" s="63"/>
      <c r="EBM24" s="64"/>
      <c r="EBR24" s="62"/>
      <c r="EBS24" s="63"/>
      <c r="EBT24" s="64"/>
      <c r="EBY24" s="62"/>
      <c r="EBZ24" s="63"/>
      <c r="ECA24" s="64"/>
      <c r="ECF24" s="62"/>
      <c r="ECG24" s="63"/>
      <c r="ECH24" s="64"/>
      <c r="ECM24" s="62"/>
      <c r="ECN24" s="63"/>
      <c r="ECO24" s="64"/>
      <c r="ECT24" s="62"/>
      <c r="ECU24" s="63"/>
      <c r="ECV24" s="64"/>
      <c r="EDA24" s="62"/>
      <c r="EDB24" s="63"/>
      <c r="EDC24" s="64"/>
      <c r="EDH24" s="62"/>
      <c r="EDI24" s="63"/>
      <c r="EDJ24" s="64"/>
      <c r="EDO24" s="62"/>
      <c r="EDP24" s="63"/>
      <c r="EDQ24" s="64"/>
      <c r="EDV24" s="62"/>
      <c r="EDW24" s="63"/>
      <c r="EDX24" s="64"/>
      <c r="EEC24" s="62"/>
      <c r="EED24" s="63"/>
      <c r="EEE24" s="64"/>
      <c r="EEJ24" s="62"/>
      <c r="EEK24" s="63"/>
      <c r="EEL24" s="64"/>
      <c r="EEQ24" s="62"/>
      <c r="EER24" s="63"/>
      <c r="EES24" s="64"/>
      <c r="EEX24" s="62"/>
      <c r="EEY24" s="63"/>
      <c r="EEZ24" s="64"/>
      <c r="EFE24" s="62"/>
      <c r="EFF24" s="63"/>
      <c r="EFG24" s="64"/>
      <c r="EFL24" s="62"/>
      <c r="EFM24" s="63"/>
      <c r="EFN24" s="64"/>
      <c r="EFS24" s="62"/>
      <c r="EFT24" s="63"/>
      <c r="EFU24" s="64"/>
      <c r="EFZ24" s="62"/>
      <c r="EGA24" s="63"/>
      <c r="EGB24" s="64"/>
      <c r="EGG24" s="62"/>
      <c r="EGH24" s="63"/>
      <c r="EGI24" s="64"/>
      <c r="EGN24" s="62"/>
      <c r="EGO24" s="63"/>
      <c r="EGP24" s="64"/>
      <c r="EGU24" s="62"/>
      <c r="EGV24" s="63"/>
      <c r="EGW24" s="64"/>
      <c r="EHB24" s="62"/>
      <c r="EHC24" s="63"/>
      <c r="EHD24" s="64"/>
      <c r="EHI24" s="62"/>
      <c r="EHJ24" s="63"/>
      <c r="EHK24" s="64"/>
      <c r="EHP24" s="62"/>
      <c r="EHQ24" s="63"/>
      <c r="EHR24" s="64"/>
      <c r="EHW24" s="62"/>
      <c r="EHX24" s="63"/>
      <c r="EHY24" s="64"/>
      <c r="EID24" s="62"/>
      <c r="EIE24" s="63"/>
      <c r="EIF24" s="64"/>
      <c r="EIK24" s="62"/>
      <c r="EIL24" s="63"/>
      <c r="EIM24" s="64"/>
      <c r="EIR24" s="62"/>
      <c r="EIS24" s="63"/>
      <c r="EIT24" s="64"/>
      <c r="EIY24" s="62"/>
      <c r="EIZ24" s="63"/>
      <c r="EJA24" s="64"/>
      <c r="EJF24" s="62"/>
      <c r="EJG24" s="63"/>
      <c r="EJH24" s="64"/>
      <c r="EJM24" s="62"/>
      <c r="EJN24" s="63"/>
      <c r="EJO24" s="64"/>
      <c r="EJT24" s="62"/>
      <c r="EJU24" s="63"/>
      <c r="EJV24" s="64"/>
      <c r="EKA24" s="62"/>
      <c r="EKB24" s="63"/>
      <c r="EKC24" s="64"/>
      <c r="EKH24" s="62"/>
      <c r="EKI24" s="63"/>
      <c r="EKJ24" s="64"/>
      <c r="EKO24" s="62"/>
      <c r="EKP24" s="63"/>
      <c r="EKQ24" s="64"/>
      <c r="EKV24" s="62"/>
      <c r="EKW24" s="63"/>
      <c r="EKX24" s="64"/>
      <c r="ELC24" s="62"/>
      <c r="ELD24" s="63"/>
      <c r="ELE24" s="64"/>
      <c r="ELJ24" s="62"/>
      <c r="ELK24" s="63"/>
      <c r="ELL24" s="64"/>
      <c r="ELQ24" s="62"/>
      <c r="ELR24" s="63"/>
      <c r="ELS24" s="64"/>
      <c r="ELX24" s="62"/>
      <c r="ELY24" s="63"/>
      <c r="ELZ24" s="64"/>
      <c r="EME24" s="62"/>
      <c r="EMF24" s="63"/>
      <c r="EMG24" s="64"/>
      <c r="EML24" s="62"/>
      <c r="EMM24" s="63"/>
      <c r="EMN24" s="64"/>
      <c r="EMS24" s="62"/>
      <c r="EMT24" s="63"/>
      <c r="EMU24" s="64"/>
      <c r="EMZ24" s="62"/>
      <c r="ENA24" s="63"/>
      <c r="ENB24" s="64"/>
      <c r="ENG24" s="62"/>
      <c r="ENH24" s="63"/>
      <c r="ENI24" s="64"/>
      <c r="ENN24" s="62"/>
      <c r="ENO24" s="63"/>
      <c r="ENP24" s="64"/>
      <c r="ENU24" s="62"/>
      <c r="ENV24" s="63"/>
      <c r="ENW24" s="64"/>
      <c r="EOB24" s="62"/>
      <c r="EOC24" s="63"/>
      <c r="EOD24" s="64"/>
      <c r="EOI24" s="62"/>
      <c r="EOJ24" s="63"/>
      <c r="EOK24" s="64"/>
      <c r="EOP24" s="62"/>
      <c r="EOQ24" s="63"/>
      <c r="EOR24" s="64"/>
      <c r="EOW24" s="62"/>
      <c r="EOX24" s="63"/>
      <c r="EOY24" s="64"/>
      <c r="EPD24" s="62"/>
      <c r="EPE24" s="63"/>
      <c r="EPF24" s="64"/>
      <c r="EPK24" s="62"/>
      <c r="EPL24" s="63"/>
      <c r="EPM24" s="64"/>
      <c r="EPR24" s="62"/>
      <c r="EPS24" s="63"/>
      <c r="EPT24" s="64"/>
      <c r="EPY24" s="62"/>
      <c r="EPZ24" s="63"/>
      <c r="EQA24" s="64"/>
      <c r="EQF24" s="62"/>
      <c r="EQG24" s="63"/>
      <c r="EQH24" s="64"/>
      <c r="EQM24" s="62"/>
      <c r="EQN24" s="63"/>
      <c r="EQO24" s="64"/>
      <c r="EQT24" s="62"/>
      <c r="EQU24" s="63"/>
      <c r="EQV24" s="64"/>
      <c r="ERA24" s="62"/>
      <c r="ERB24" s="63"/>
      <c r="ERC24" s="64"/>
      <c r="ERH24" s="62"/>
      <c r="ERI24" s="63"/>
      <c r="ERJ24" s="64"/>
      <c r="ERO24" s="62"/>
      <c r="ERP24" s="63"/>
      <c r="ERQ24" s="64"/>
      <c r="ERV24" s="62"/>
      <c r="ERW24" s="63"/>
      <c r="ERX24" s="64"/>
      <c r="ESC24" s="62"/>
      <c r="ESD24" s="63"/>
      <c r="ESE24" s="64"/>
      <c r="ESJ24" s="62"/>
      <c r="ESK24" s="63"/>
      <c r="ESL24" s="64"/>
      <c r="ESQ24" s="62"/>
      <c r="ESR24" s="63"/>
      <c r="ESS24" s="64"/>
      <c r="ESX24" s="62"/>
      <c r="ESY24" s="63"/>
      <c r="ESZ24" s="64"/>
      <c r="ETE24" s="62"/>
      <c r="ETF24" s="63"/>
      <c r="ETG24" s="64"/>
      <c r="ETL24" s="62"/>
      <c r="ETM24" s="63"/>
      <c r="ETN24" s="64"/>
      <c r="ETS24" s="62"/>
      <c r="ETT24" s="63"/>
      <c r="ETU24" s="64"/>
      <c r="ETZ24" s="62"/>
      <c r="EUA24" s="63"/>
      <c r="EUB24" s="64"/>
      <c r="EUG24" s="62"/>
      <c r="EUH24" s="63"/>
      <c r="EUI24" s="64"/>
      <c r="EUN24" s="62"/>
      <c r="EUO24" s="63"/>
      <c r="EUP24" s="64"/>
      <c r="EUU24" s="62"/>
      <c r="EUV24" s="63"/>
      <c r="EUW24" s="64"/>
      <c r="EVB24" s="62"/>
      <c r="EVC24" s="63"/>
      <c r="EVD24" s="64"/>
      <c r="EVI24" s="62"/>
      <c r="EVJ24" s="63"/>
      <c r="EVK24" s="64"/>
      <c r="EVP24" s="62"/>
      <c r="EVQ24" s="63"/>
      <c r="EVR24" s="64"/>
      <c r="EVW24" s="62"/>
      <c r="EVX24" s="63"/>
      <c r="EVY24" s="64"/>
      <c r="EWD24" s="62"/>
      <c r="EWE24" s="63"/>
      <c r="EWF24" s="64"/>
      <c r="EWK24" s="62"/>
      <c r="EWL24" s="63"/>
      <c r="EWM24" s="64"/>
      <c r="EWR24" s="62"/>
      <c r="EWS24" s="63"/>
      <c r="EWT24" s="64"/>
      <c r="EWY24" s="62"/>
      <c r="EWZ24" s="63"/>
      <c r="EXA24" s="64"/>
      <c r="EXF24" s="62"/>
      <c r="EXG24" s="63"/>
      <c r="EXH24" s="64"/>
      <c r="EXM24" s="62"/>
      <c r="EXN24" s="63"/>
      <c r="EXO24" s="64"/>
      <c r="EXT24" s="62"/>
      <c r="EXU24" s="63"/>
      <c r="EXV24" s="64"/>
      <c r="EYA24" s="62"/>
      <c r="EYB24" s="63"/>
      <c r="EYC24" s="64"/>
      <c r="EYH24" s="62"/>
      <c r="EYI24" s="63"/>
      <c r="EYJ24" s="64"/>
      <c r="EYO24" s="62"/>
      <c r="EYP24" s="63"/>
      <c r="EYQ24" s="64"/>
      <c r="EYV24" s="62"/>
      <c r="EYW24" s="63"/>
      <c r="EYX24" s="64"/>
      <c r="EZC24" s="62"/>
      <c r="EZD24" s="63"/>
      <c r="EZE24" s="64"/>
      <c r="EZJ24" s="62"/>
      <c r="EZK24" s="63"/>
      <c r="EZL24" s="64"/>
      <c r="EZQ24" s="62"/>
      <c r="EZR24" s="63"/>
      <c r="EZS24" s="64"/>
      <c r="EZX24" s="62"/>
      <c r="EZY24" s="63"/>
      <c r="EZZ24" s="64"/>
      <c r="FAE24" s="62"/>
      <c r="FAF24" s="63"/>
      <c r="FAG24" s="64"/>
      <c r="FAL24" s="62"/>
      <c r="FAM24" s="63"/>
      <c r="FAN24" s="64"/>
      <c r="FAS24" s="62"/>
      <c r="FAT24" s="63"/>
      <c r="FAU24" s="64"/>
      <c r="FAZ24" s="62"/>
      <c r="FBA24" s="63"/>
      <c r="FBB24" s="64"/>
      <c r="FBG24" s="62"/>
      <c r="FBH24" s="63"/>
      <c r="FBI24" s="64"/>
      <c r="FBN24" s="62"/>
      <c r="FBO24" s="63"/>
      <c r="FBP24" s="64"/>
      <c r="FBU24" s="62"/>
      <c r="FBV24" s="63"/>
      <c r="FBW24" s="64"/>
      <c r="FCB24" s="62"/>
      <c r="FCC24" s="63"/>
      <c r="FCD24" s="64"/>
      <c r="FCI24" s="62"/>
      <c r="FCJ24" s="63"/>
      <c r="FCK24" s="64"/>
      <c r="FCP24" s="62"/>
      <c r="FCQ24" s="63"/>
      <c r="FCR24" s="64"/>
      <c r="FCW24" s="62"/>
      <c r="FCX24" s="63"/>
      <c r="FCY24" s="64"/>
      <c r="FDD24" s="62"/>
      <c r="FDE24" s="63"/>
      <c r="FDF24" s="64"/>
      <c r="FDK24" s="62"/>
      <c r="FDL24" s="63"/>
      <c r="FDM24" s="64"/>
      <c r="FDR24" s="62"/>
      <c r="FDS24" s="63"/>
      <c r="FDT24" s="64"/>
      <c r="FDY24" s="62"/>
      <c r="FDZ24" s="63"/>
      <c r="FEA24" s="64"/>
      <c r="FEF24" s="62"/>
      <c r="FEG24" s="63"/>
      <c r="FEH24" s="64"/>
      <c r="FEM24" s="62"/>
      <c r="FEN24" s="63"/>
      <c r="FEO24" s="64"/>
      <c r="FET24" s="62"/>
      <c r="FEU24" s="63"/>
      <c r="FEV24" s="64"/>
      <c r="FFA24" s="62"/>
      <c r="FFB24" s="63"/>
      <c r="FFC24" s="64"/>
      <c r="FFH24" s="62"/>
      <c r="FFI24" s="63"/>
      <c r="FFJ24" s="64"/>
      <c r="FFO24" s="62"/>
      <c r="FFP24" s="63"/>
      <c r="FFQ24" s="64"/>
      <c r="FFV24" s="62"/>
      <c r="FFW24" s="63"/>
      <c r="FFX24" s="64"/>
      <c r="FGC24" s="62"/>
      <c r="FGD24" s="63"/>
      <c r="FGE24" s="64"/>
      <c r="FGJ24" s="62"/>
      <c r="FGK24" s="63"/>
      <c r="FGL24" s="64"/>
      <c r="FGQ24" s="62"/>
      <c r="FGR24" s="63"/>
      <c r="FGS24" s="64"/>
      <c r="FGX24" s="62"/>
      <c r="FGY24" s="63"/>
      <c r="FGZ24" s="64"/>
      <c r="FHE24" s="62"/>
      <c r="FHF24" s="63"/>
      <c r="FHG24" s="64"/>
      <c r="FHL24" s="62"/>
      <c r="FHM24" s="63"/>
      <c r="FHN24" s="64"/>
      <c r="FHS24" s="62"/>
      <c r="FHT24" s="63"/>
      <c r="FHU24" s="64"/>
      <c r="FHZ24" s="62"/>
      <c r="FIA24" s="63"/>
      <c r="FIB24" s="64"/>
      <c r="FIG24" s="62"/>
      <c r="FIH24" s="63"/>
      <c r="FII24" s="64"/>
      <c r="FIN24" s="62"/>
      <c r="FIO24" s="63"/>
      <c r="FIP24" s="64"/>
      <c r="FIU24" s="62"/>
      <c r="FIV24" s="63"/>
      <c r="FIW24" s="64"/>
      <c r="FJB24" s="62"/>
      <c r="FJC24" s="63"/>
      <c r="FJD24" s="64"/>
      <c r="FJI24" s="62"/>
      <c r="FJJ24" s="63"/>
      <c r="FJK24" s="64"/>
      <c r="FJP24" s="62"/>
      <c r="FJQ24" s="63"/>
      <c r="FJR24" s="64"/>
      <c r="FJW24" s="62"/>
      <c r="FJX24" s="63"/>
      <c r="FJY24" s="64"/>
      <c r="FKD24" s="62"/>
      <c r="FKE24" s="63"/>
      <c r="FKF24" s="64"/>
      <c r="FKK24" s="62"/>
      <c r="FKL24" s="63"/>
      <c r="FKM24" s="64"/>
      <c r="FKR24" s="62"/>
      <c r="FKS24" s="63"/>
      <c r="FKT24" s="64"/>
      <c r="FKY24" s="62"/>
      <c r="FKZ24" s="63"/>
      <c r="FLA24" s="64"/>
      <c r="FLF24" s="62"/>
      <c r="FLG24" s="63"/>
      <c r="FLH24" s="64"/>
      <c r="FLM24" s="62"/>
      <c r="FLN24" s="63"/>
      <c r="FLO24" s="64"/>
      <c r="FLT24" s="62"/>
      <c r="FLU24" s="63"/>
      <c r="FLV24" s="64"/>
      <c r="FMA24" s="62"/>
      <c r="FMB24" s="63"/>
      <c r="FMC24" s="64"/>
      <c r="FMH24" s="62"/>
      <c r="FMI24" s="63"/>
      <c r="FMJ24" s="64"/>
      <c r="FMO24" s="62"/>
      <c r="FMP24" s="63"/>
      <c r="FMQ24" s="64"/>
      <c r="FMV24" s="62"/>
      <c r="FMW24" s="63"/>
      <c r="FMX24" s="64"/>
      <c r="FNC24" s="62"/>
      <c r="FND24" s="63"/>
      <c r="FNE24" s="64"/>
      <c r="FNJ24" s="62"/>
      <c r="FNK24" s="63"/>
      <c r="FNL24" s="64"/>
      <c r="FNQ24" s="62"/>
      <c r="FNR24" s="63"/>
      <c r="FNS24" s="64"/>
      <c r="FNX24" s="62"/>
      <c r="FNY24" s="63"/>
      <c r="FNZ24" s="64"/>
      <c r="FOE24" s="62"/>
      <c r="FOF24" s="63"/>
      <c r="FOG24" s="64"/>
      <c r="FOL24" s="62"/>
      <c r="FOM24" s="63"/>
      <c r="FON24" s="64"/>
      <c r="FOS24" s="62"/>
      <c r="FOT24" s="63"/>
      <c r="FOU24" s="64"/>
      <c r="FOZ24" s="62"/>
      <c r="FPA24" s="63"/>
      <c r="FPB24" s="64"/>
      <c r="FPG24" s="62"/>
      <c r="FPH24" s="63"/>
      <c r="FPI24" s="64"/>
      <c r="FPN24" s="62"/>
      <c r="FPO24" s="63"/>
      <c r="FPP24" s="64"/>
      <c r="FPU24" s="62"/>
      <c r="FPV24" s="63"/>
      <c r="FPW24" s="64"/>
      <c r="FQB24" s="62"/>
      <c r="FQC24" s="63"/>
      <c r="FQD24" s="64"/>
      <c r="FQI24" s="62"/>
      <c r="FQJ24" s="63"/>
      <c r="FQK24" s="64"/>
      <c r="FQP24" s="62"/>
      <c r="FQQ24" s="63"/>
      <c r="FQR24" s="64"/>
      <c r="FQW24" s="62"/>
      <c r="FQX24" s="63"/>
      <c r="FQY24" s="64"/>
      <c r="FRD24" s="62"/>
      <c r="FRE24" s="63"/>
      <c r="FRF24" s="64"/>
      <c r="FRK24" s="62"/>
      <c r="FRL24" s="63"/>
      <c r="FRM24" s="64"/>
      <c r="FRR24" s="62"/>
      <c r="FRS24" s="63"/>
      <c r="FRT24" s="64"/>
      <c r="FRY24" s="62"/>
      <c r="FRZ24" s="63"/>
      <c r="FSA24" s="64"/>
      <c r="FSF24" s="62"/>
      <c r="FSG24" s="63"/>
      <c r="FSH24" s="64"/>
      <c r="FSM24" s="62"/>
      <c r="FSN24" s="63"/>
      <c r="FSO24" s="64"/>
      <c r="FST24" s="62"/>
      <c r="FSU24" s="63"/>
      <c r="FSV24" s="64"/>
      <c r="FTA24" s="62"/>
      <c r="FTB24" s="63"/>
      <c r="FTC24" s="64"/>
      <c r="FTH24" s="62"/>
      <c r="FTI24" s="63"/>
      <c r="FTJ24" s="64"/>
      <c r="FTO24" s="62"/>
      <c r="FTP24" s="63"/>
      <c r="FTQ24" s="64"/>
      <c r="FTV24" s="62"/>
      <c r="FTW24" s="63"/>
      <c r="FTX24" s="64"/>
      <c r="FUC24" s="62"/>
      <c r="FUD24" s="63"/>
      <c r="FUE24" s="64"/>
      <c r="FUJ24" s="62"/>
      <c r="FUK24" s="63"/>
      <c r="FUL24" s="64"/>
      <c r="FUQ24" s="62"/>
      <c r="FUR24" s="63"/>
      <c r="FUS24" s="64"/>
      <c r="FUX24" s="62"/>
      <c r="FUY24" s="63"/>
      <c r="FUZ24" s="64"/>
      <c r="FVE24" s="62"/>
      <c r="FVF24" s="63"/>
      <c r="FVG24" s="64"/>
      <c r="FVL24" s="62"/>
      <c r="FVM24" s="63"/>
      <c r="FVN24" s="64"/>
      <c r="FVS24" s="62"/>
      <c r="FVT24" s="63"/>
      <c r="FVU24" s="64"/>
      <c r="FVZ24" s="62"/>
      <c r="FWA24" s="63"/>
      <c r="FWB24" s="64"/>
      <c r="FWG24" s="62"/>
      <c r="FWH24" s="63"/>
      <c r="FWI24" s="64"/>
      <c r="FWN24" s="62"/>
      <c r="FWO24" s="63"/>
      <c r="FWP24" s="64"/>
      <c r="FWU24" s="62"/>
      <c r="FWV24" s="63"/>
      <c r="FWW24" s="64"/>
      <c r="FXB24" s="62"/>
      <c r="FXC24" s="63"/>
      <c r="FXD24" s="64"/>
      <c r="FXI24" s="62"/>
      <c r="FXJ24" s="63"/>
      <c r="FXK24" s="64"/>
      <c r="FXP24" s="62"/>
      <c r="FXQ24" s="63"/>
      <c r="FXR24" s="64"/>
      <c r="FXW24" s="62"/>
      <c r="FXX24" s="63"/>
      <c r="FXY24" s="64"/>
      <c r="FYD24" s="62"/>
      <c r="FYE24" s="63"/>
      <c r="FYF24" s="64"/>
      <c r="FYK24" s="62"/>
      <c r="FYL24" s="63"/>
      <c r="FYM24" s="64"/>
      <c r="FYR24" s="62"/>
      <c r="FYS24" s="63"/>
      <c r="FYT24" s="64"/>
      <c r="FYY24" s="62"/>
      <c r="FYZ24" s="63"/>
      <c r="FZA24" s="64"/>
      <c r="FZF24" s="62"/>
      <c r="FZG24" s="63"/>
      <c r="FZH24" s="64"/>
      <c r="FZM24" s="62"/>
      <c r="FZN24" s="63"/>
      <c r="FZO24" s="64"/>
      <c r="FZT24" s="62"/>
      <c r="FZU24" s="63"/>
      <c r="FZV24" s="64"/>
      <c r="GAA24" s="62"/>
      <c r="GAB24" s="63"/>
      <c r="GAC24" s="64"/>
      <c r="GAH24" s="62"/>
      <c r="GAI24" s="63"/>
      <c r="GAJ24" s="64"/>
      <c r="GAO24" s="62"/>
      <c r="GAP24" s="63"/>
      <c r="GAQ24" s="64"/>
      <c r="GAV24" s="62"/>
      <c r="GAW24" s="63"/>
      <c r="GAX24" s="64"/>
      <c r="GBC24" s="62"/>
      <c r="GBD24" s="63"/>
      <c r="GBE24" s="64"/>
      <c r="GBJ24" s="62"/>
      <c r="GBK24" s="63"/>
      <c r="GBL24" s="64"/>
      <c r="GBQ24" s="62"/>
      <c r="GBR24" s="63"/>
      <c r="GBS24" s="64"/>
      <c r="GBX24" s="62"/>
      <c r="GBY24" s="63"/>
      <c r="GBZ24" s="64"/>
      <c r="GCE24" s="62"/>
      <c r="GCF24" s="63"/>
      <c r="GCG24" s="64"/>
      <c r="GCL24" s="62"/>
      <c r="GCM24" s="63"/>
      <c r="GCN24" s="64"/>
      <c r="GCS24" s="62"/>
      <c r="GCT24" s="63"/>
      <c r="GCU24" s="64"/>
      <c r="GCZ24" s="62"/>
      <c r="GDA24" s="63"/>
      <c r="GDB24" s="64"/>
      <c r="GDG24" s="62"/>
      <c r="GDH24" s="63"/>
      <c r="GDI24" s="64"/>
      <c r="GDN24" s="62"/>
      <c r="GDO24" s="63"/>
      <c r="GDP24" s="64"/>
      <c r="GDU24" s="62"/>
      <c r="GDV24" s="63"/>
      <c r="GDW24" s="64"/>
      <c r="GEB24" s="62"/>
      <c r="GEC24" s="63"/>
      <c r="GED24" s="64"/>
      <c r="GEI24" s="62"/>
      <c r="GEJ24" s="63"/>
      <c r="GEK24" s="64"/>
      <c r="GEP24" s="62"/>
      <c r="GEQ24" s="63"/>
      <c r="GER24" s="64"/>
      <c r="GEW24" s="62"/>
      <c r="GEX24" s="63"/>
      <c r="GEY24" s="64"/>
      <c r="GFD24" s="62"/>
      <c r="GFE24" s="63"/>
      <c r="GFF24" s="64"/>
      <c r="GFK24" s="62"/>
      <c r="GFL24" s="63"/>
      <c r="GFM24" s="64"/>
      <c r="GFR24" s="62"/>
      <c r="GFS24" s="63"/>
      <c r="GFT24" s="64"/>
      <c r="GFY24" s="62"/>
      <c r="GFZ24" s="63"/>
      <c r="GGA24" s="64"/>
      <c r="GGF24" s="62"/>
      <c r="GGG24" s="63"/>
      <c r="GGH24" s="64"/>
      <c r="GGM24" s="62"/>
      <c r="GGN24" s="63"/>
      <c r="GGO24" s="64"/>
      <c r="GGT24" s="62"/>
      <c r="GGU24" s="63"/>
      <c r="GGV24" s="64"/>
      <c r="GHA24" s="62"/>
      <c r="GHB24" s="63"/>
      <c r="GHC24" s="64"/>
      <c r="GHH24" s="62"/>
      <c r="GHI24" s="63"/>
      <c r="GHJ24" s="64"/>
      <c r="GHO24" s="62"/>
      <c r="GHP24" s="63"/>
      <c r="GHQ24" s="64"/>
      <c r="GHV24" s="62"/>
      <c r="GHW24" s="63"/>
      <c r="GHX24" s="64"/>
      <c r="GIC24" s="62"/>
      <c r="GID24" s="63"/>
      <c r="GIE24" s="64"/>
      <c r="GIJ24" s="62"/>
      <c r="GIK24" s="63"/>
      <c r="GIL24" s="64"/>
      <c r="GIQ24" s="62"/>
      <c r="GIR24" s="63"/>
      <c r="GIS24" s="64"/>
      <c r="GIX24" s="62"/>
      <c r="GIY24" s="63"/>
      <c r="GIZ24" s="64"/>
      <c r="GJE24" s="62"/>
      <c r="GJF24" s="63"/>
      <c r="GJG24" s="64"/>
      <c r="GJL24" s="62"/>
      <c r="GJM24" s="63"/>
      <c r="GJN24" s="64"/>
      <c r="GJS24" s="62"/>
      <c r="GJT24" s="63"/>
      <c r="GJU24" s="64"/>
      <c r="GJZ24" s="62"/>
      <c r="GKA24" s="63"/>
      <c r="GKB24" s="64"/>
      <c r="GKG24" s="62"/>
      <c r="GKH24" s="63"/>
      <c r="GKI24" s="64"/>
      <c r="GKN24" s="62"/>
      <c r="GKO24" s="63"/>
      <c r="GKP24" s="64"/>
      <c r="GKU24" s="62"/>
      <c r="GKV24" s="63"/>
      <c r="GKW24" s="64"/>
      <c r="GLB24" s="62"/>
      <c r="GLC24" s="63"/>
      <c r="GLD24" s="64"/>
      <c r="GLI24" s="62"/>
      <c r="GLJ24" s="63"/>
      <c r="GLK24" s="64"/>
      <c r="GLP24" s="62"/>
      <c r="GLQ24" s="63"/>
      <c r="GLR24" s="64"/>
      <c r="GLW24" s="62"/>
      <c r="GLX24" s="63"/>
      <c r="GLY24" s="64"/>
      <c r="GMD24" s="62"/>
      <c r="GME24" s="63"/>
      <c r="GMF24" s="64"/>
      <c r="GMK24" s="62"/>
      <c r="GML24" s="63"/>
      <c r="GMM24" s="64"/>
      <c r="GMR24" s="62"/>
      <c r="GMS24" s="63"/>
      <c r="GMT24" s="64"/>
      <c r="GMY24" s="62"/>
      <c r="GMZ24" s="63"/>
      <c r="GNA24" s="64"/>
      <c r="GNF24" s="62"/>
      <c r="GNG24" s="63"/>
      <c r="GNH24" s="64"/>
      <c r="GNM24" s="62"/>
      <c r="GNN24" s="63"/>
      <c r="GNO24" s="64"/>
      <c r="GNT24" s="62"/>
      <c r="GNU24" s="63"/>
      <c r="GNV24" s="64"/>
      <c r="GOA24" s="62"/>
      <c r="GOB24" s="63"/>
      <c r="GOC24" s="64"/>
      <c r="GOH24" s="62"/>
      <c r="GOI24" s="63"/>
      <c r="GOJ24" s="64"/>
      <c r="GOO24" s="62"/>
      <c r="GOP24" s="63"/>
      <c r="GOQ24" s="64"/>
      <c r="GOV24" s="62"/>
      <c r="GOW24" s="63"/>
      <c r="GOX24" s="64"/>
      <c r="GPC24" s="62"/>
      <c r="GPD24" s="63"/>
      <c r="GPE24" s="64"/>
      <c r="GPJ24" s="62"/>
      <c r="GPK24" s="63"/>
      <c r="GPL24" s="64"/>
      <c r="GPQ24" s="62"/>
      <c r="GPR24" s="63"/>
      <c r="GPS24" s="64"/>
      <c r="GPX24" s="62"/>
      <c r="GPY24" s="63"/>
      <c r="GPZ24" s="64"/>
      <c r="GQE24" s="62"/>
      <c r="GQF24" s="63"/>
      <c r="GQG24" s="64"/>
      <c r="GQL24" s="62"/>
      <c r="GQM24" s="63"/>
      <c r="GQN24" s="64"/>
      <c r="GQS24" s="62"/>
      <c r="GQT24" s="63"/>
      <c r="GQU24" s="64"/>
      <c r="GQZ24" s="62"/>
      <c r="GRA24" s="63"/>
      <c r="GRB24" s="64"/>
      <c r="GRG24" s="62"/>
      <c r="GRH24" s="63"/>
      <c r="GRI24" s="64"/>
      <c r="GRN24" s="62"/>
      <c r="GRO24" s="63"/>
      <c r="GRP24" s="64"/>
      <c r="GRU24" s="62"/>
      <c r="GRV24" s="63"/>
      <c r="GRW24" s="64"/>
      <c r="GSB24" s="62"/>
      <c r="GSC24" s="63"/>
      <c r="GSD24" s="64"/>
      <c r="GSI24" s="62"/>
      <c r="GSJ24" s="63"/>
      <c r="GSK24" s="64"/>
      <c r="GSP24" s="62"/>
      <c r="GSQ24" s="63"/>
      <c r="GSR24" s="64"/>
      <c r="GSW24" s="62"/>
      <c r="GSX24" s="63"/>
      <c r="GSY24" s="64"/>
      <c r="GTD24" s="62"/>
      <c r="GTE24" s="63"/>
      <c r="GTF24" s="64"/>
      <c r="GTK24" s="62"/>
      <c r="GTL24" s="63"/>
      <c r="GTM24" s="64"/>
      <c r="GTR24" s="62"/>
      <c r="GTS24" s="63"/>
      <c r="GTT24" s="64"/>
      <c r="GTY24" s="62"/>
      <c r="GTZ24" s="63"/>
      <c r="GUA24" s="64"/>
      <c r="GUF24" s="62"/>
      <c r="GUG24" s="63"/>
      <c r="GUH24" s="64"/>
      <c r="GUM24" s="62"/>
      <c r="GUN24" s="63"/>
      <c r="GUO24" s="64"/>
      <c r="GUT24" s="62"/>
      <c r="GUU24" s="63"/>
      <c r="GUV24" s="64"/>
      <c r="GVA24" s="62"/>
      <c r="GVB24" s="63"/>
      <c r="GVC24" s="64"/>
      <c r="GVH24" s="62"/>
      <c r="GVI24" s="63"/>
      <c r="GVJ24" s="64"/>
      <c r="GVO24" s="62"/>
      <c r="GVP24" s="63"/>
      <c r="GVQ24" s="64"/>
      <c r="GVV24" s="62"/>
      <c r="GVW24" s="63"/>
      <c r="GVX24" s="64"/>
      <c r="GWC24" s="62"/>
      <c r="GWD24" s="63"/>
      <c r="GWE24" s="64"/>
      <c r="GWJ24" s="62"/>
      <c r="GWK24" s="63"/>
      <c r="GWL24" s="64"/>
      <c r="GWQ24" s="62"/>
      <c r="GWR24" s="63"/>
      <c r="GWS24" s="64"/>
      <c r="GWX24" s="62"/>
      <c r="GWY24" s="63"/>
      <c r="GWZ24" s="64"/>
      <c r="GXE24" s="62"/>
      <c r="GXF24" s="63"/>
      <c r="GXG24" s="64"/>
      <c r="GXL24" s="62"/>
      <c r="GXM24" s="63"/>
      <c r="GXN24" s="64"/>
      <c r="GXS24" s="62"/>
      <c r="GXT24" s="63"/>
      <c r="GXU24" s="64"/>
      <c r="GXZ24" s="62"/>
      <c r="GYA24" s="63"/>
      <c r="GYB24" s="64"/>
      <c r="GYG24" s="62"/>
      <c r="GYH24" s="63"/>
      <c r="GYI24" s="64"/>
      <c r="GYN24" s="62"/>
      <c r="GYO24" s="63"/>
      <c r="GYP24" s="64"/>
      <c r="GYU24" s="62"/>
      <c r="GYV24" s="63"/>
      <c r="GYW24" s="64"/>
      <c r="GZB24" s="62"/>
      <c r="GZC24" s="63"/>
      <c r="GZD24" s="64"/>
      <c r="GZI24" s="62"/>
      <c r="GZJ24" s="63"/>
      <c r="GZK24" s="64"/>
      <c r="GZP24" s="62"/>
      <c r="GZQ24" s="63"/>
      <c r="GZR24" s="64"/>
      <c r="GZW24" s="62"/>
      <c r="GZX24" s="63"/>
      <c r="GZY24" s="64"/>
      <c r="HAD24" s="62"/>
      <c r="HAE24" s="63"/>
      <c r="HAF24" s="64"/>
      <c r="HAK24" s="62"/>
      <c r="HAL24" s="63"/>
      <c r="HAM24" s="64"/>
      <c r="HAR24" s="62"/>
      <c r="HAS24" s="63"/>
      <c r="HAT24" s="64"/>
      <c r="HAY24" s="62"/>
      <c r="HAZ24" s="63"/>
      <c r="HBA24" s="64"/>
      <c r="HBF24" s="62"/>
      <c r="HBG24" s="63"/>
      <c r="HBH24" s="64"/>
      <c r="HBM24" s="62"/>
      <c r="HBN24" s="63"/>
      <c r="HBO24" s="64"/>
      <c r="HBT24" s="62"/>
      <c r="HBU24" s="63"/>
      <c r="HBV24" s="64"/>
      <c r="HCA24" s="62"/>
      <c r="HCB24" s="63"/>
      <c r="HCC24" s="64"/>
      <c r="HCH24" s="62"/>
      <c r="HCI24" s="63"/>
      <c r="HCJ24" s="64"/>
      <c r="HCO24" s="62"/>
      <c r="HCP24" s="63"/>
      <c r="HCQ24" s="64"/>
      <c r="HCV24" s="62"/>
      <c r="HCW24" s="63"/>
      <c r="HCX24" s="64"/>
      <c r="HDC24" s="62"/>
      <c r="HDD24" s="63"/>
      <c r="HDE24" s="64"/>
      <c r="HDJ24" s="62"/>
      <c r="HDK24" s="63"/>
      <c r="HDL24" s="64"/>
      <c r="HDQ24" s="62"/>
      <c r="HDR24" s="63"/>
      <c r="HDS24" s="64"/>
      <c r="HDX24" s="62"/>
      <c r="HDY24" s="63"/>
      <c r="HDZ24" s="64"/>
      <c r="HEE24" s="62"/>
      <c r="HEF24" s="63"/>
      <c r="HEG24" s="64"/>
      <c r="HEL24" s="62"/>
      <c r="HEM24" s="63"/>
      <c r="HEN24" s="64"/>
      <c r="HES24" s="62"/>
      <c r="HET24" s="63"/>
      <c r="HEU24" s="64"/>
      <c r="HEZ24" s="62"/>
      <c r="HFA24" s="63"/>
      <c r="HFB24" s="64"/>
      <c r="HFG24" s="62"/>
      <c r="HFH24" s="63"/>
      <c r="HFI24" s="64"/>
      <c r="HFN24" s="62"/>
      <c r="HFO24" s="63"/>
      <c r="HFP24" s="64"/>
      <c r="HFU24" s="62"/>
      <c r="HFV24" s="63"/>
      <c r="HFW24" s="64"/>
      <c r="HGB24" s="62"/>
      <c r="HGC24" s="63"/>
      <c r="HGD24" s="64"/>
      <c r="HGI24" s="62"/>
      <c r="HGJ24" s="63"/>
      <c r="HGK24" s="64"/>
      <c r="HGP24" s="62"/>
      <c r="HGQ24" s="63"/>
      <c r="HGR24" s="64"/>
      <c r="HGW24" s="62"/>
      <c r="HGX24" s="63"/>
      <c r="HGY24" s="64"/>
      <c r="HHD24" s="62"/>
      <c r="HHE24" s="63"/>
      <c r="HHF24" s="64"/>
      <c r="HHK24" s="62"/>
      <c r="HHL24" s="63"/>
      <c r="HHM24" s="64"/>
      <c r="HHR24" s="62"/>
      <c r="HHS24" s="63"/>
      <c r="HHT24" s="64"/>
      <c r="HHY24" s="62"/>
      <c r="HHZ24" s="63"/>
      <c r="HIA24" s="64"/>
      <c r="HIF24" s="62"/>
      <c r="HIG24" s="63"/>
      <c r="HIH24" s="64"/>
      <c r="HIM24" s="62"/>
      <c r="HIN24" s="63"/>
      <c r="HIO24" s="64"/>
      <c r="HIT24" s="62"/>
      <c r="HIU24" s="63"/>
      <c r="HIV24" s="64"/>
      <c r="HJA24" s="62"/>
      <c r="HJB24" s="63"/>
      <c r="HJC24" s="64"/>
      <c r="HJH24" s="62"/>
      <c r="HJI24" s="63"/>
      <c r="HJJ24" s="64"/>
      <c r="HJO24" s="62"/>
      <c r="HJP24" s="63"/>
      <c r="HJQ24" s="64"/>
      <c r="HJV24" s="62"/>
      <c r="HJW24" s="63"/>
      <c r="HJX24" s="64"/>
      <c r="HKC24" s="62"/>
      <c r="HKD24" s="63"/>
      <c r="HKE24" s="64"/>
      <c r="HKJ24" s="62"/>
      <c r="HKK24" s="63"/>
      <c r="HKL24" s="64"/>
      <c r="HKQ24" s="62"/>
      <c r="HKR24" s="63"/>
      <c r="HKS24" s="64"/>
      <c r="HKX24" s="62"/>
      <c r="HKY24" s="63"/>
      <c r="HKZ24" s="64"/>
      <c r="HLE24" s="62"/>
      <c r="HLF24" s="63"/>
      <c r="HLG24" s="64"/>
      <c r="HLL24" s="62"/>
      <c r="HLM24" s="63"/>
      <c r="HLN24" s="64"/>
      <c r="HLS24" s="62"/>
      <c r="HLT24" s="63"/>
      <c r="HLU24" s="64"/>
      <c r="HLZ24" s="62"/>
      <c r="HMA24" s="63"/>
      <c r="HMB24" s="64"/>
      <c r="HMG24" s="62"/>
      <c r="HMH24" s="63"/>
      <c r="HMI24" s="64"/>
      <c r="HMN24" s="62"/>
      <c r="HMO24" s="63"/>
      <c r="HMP24" s="64"/>
      <c r="HMU24" s="62"/>
      <c r="HMV24" s="63"/>
      <c r="HMW24" s="64"/>
      <c r="HNB24" s="62"/>
      <c r="HNC24" s="63"/>
      <c r="HND24" s="64"/>
      <c r="HNI24" s="62"/>
      <c r="HNJ24" s="63"/>
      <c r="HNK24" s="64"/>
      <c r="HNP24" s="62"/>
      <c r="HNQ24" s="63"/>
      <c r="HNR24" s="64"/>
      <c r="HNW24" s="62"/>
      <c r="HNX24" s="63"/>
      <c r="HNY24" s="64"/>
      <c r="HOD24" s="62"/>
      <c r="HOE24" s="63"/>
      <c r="HOF24" s="64"/>
      <c r="HOK24" s="62"/>
      <c r="HOL24" s="63"/>
      <c r="HOM24" s="64"/>
      <c r="HOR24" s="62"/>
      <c r="HOS24" s="63"/>
      <c r="HOT24" s="64"/>
      <c r="HOY24" s="62"/>
      <c r="HOZ24" s="63"/>
      <c r="HPA24" s="64"/>
      <c r="HPF24" s="62"/>
      <c r="HPG24" s="63"/>
      <c r="HPH24" s="64"/>
      <c r="HPM24" s="62"/>
      <c r="HPN24" s="63"/>
      <c r="HPO24" s="64"/>
      <c r="HPT24" s="62"/>
      <c r="HPU24" s="63"/>
      <c r="HPV24" s="64"/>
      <c r="HQA24" s="62"/>
      <c r="HQB24" s="63"/>
      <c r="HQC24" s="64"/>
      <c r="HQH24" s="62"/>
      <c r="HQI24" s="63"/>
      <c r="HQJ24" s="64"/>
      <c r="HQO24" s="62"/>
      <c r="HQP24" s="63"/>
      <c r="HQQ24" s="64"/>
      <c r="HQV24" s="62"/>
      <c r="HQW24" s="63"/>
      <c r="HQX24" s="64"/>
      <c r="HRC24" s="62"/>
      <c r="HRD24" s="63"/>
      <c r="HRE24" s="64"/>
      <c r="HRJ24" s="62"/>
      <c r="HRK24" s="63"/>
      <c r="HRL24" s="64"/>
      <c r="HRQ24" s="62"/>
      <c r="HRR24" s="63"/>
      <c r="HRS24" s="64"/>
      <c r="HRX24" s="62"/>
      <c r="HRY24" s="63"/>
      <c r="HRZ24" s="64"/>
      <c r="HSE24" s="62"/>
      <c r="HSF24" s="63"/>
      <c r="HSG24" s="64"/>
      <c r="HSL24" s="62"/>
      <c r="HSM24" s="63"/>
      <c r="HSN24" s="64"/>
      <c r="HSS24" s="62"/>
      <c r="HST24" s="63"/>
      <c r="HSU24" s="64"/>
      <c r="HSZ24" s="62"/>
      <c r="HTA24" s="63"/>
      <c r="HTB24" s="64"/>
      <c r="HTG24" s="62"/>
      <c r="HTH24" s="63"/>
      <c r="HTI24" s="64"/>
      <c r="HTN24" s="62"/>
      <c r="HTO24" s="63"/>
      <c r="HTP24" s="64"/>
      <c r="HTU24" s="62"/>
      <c r="HTV24" s="63"/>
      <c r="HTW24" s="64"/>
      <c r="HUB24" s="62"/>
      <c r="HUC24" s="63"/>
      <c r="HUD24" s="64"/>
      <c r="HUI24" s="62"/>
      <c r="HUJ24" s="63"/>
      <c r="HUK24" s="64"/>
      <c r="HUP24" s="62"/>
      <c r="HUQ24" s="63"/>
      <c r="HUR24" s="64"/>
      <c r="HUW24" s="62"/>
      <c r="HUX24" s="63"/>
      <c r="HUY24" s="64"/>
      <c r="HVD24" s="62"/>
      <c r="HVE24" s="63"/>
      <c r="HVF24" s="64"/>
      <c r="HVK24" s="62"/>
      <c r="HVL24" s="63"/>
      <c r="HVM24" s="64"/>
      <c r="HVR24" s="62"/>
      <c r="HVS24" s="63"/>
      <c r="HVT24" s="64"/>
      <c r="HVY24" s="62"/>
      <c r="HVZ24" s="63"/>
      <c r="HWA24" s="64"/>
      <c r="HWF24" s="62"/>
      <c r="HWG24" s="63"/>
      <c r="HWH24" s="64"/>
      <c r="HWM24" s="62"/>
      <c r="HWN24" s="63"/>
      <c r="HWO24" s="64"/>
      <c r="HWT24" s="62"/>
      <c r="HWU24" s="63"/>
      <c r="HWV24" s="64"/>
      <c r="HXA24" s="62"/>
      <c r="HXB24" s="63"/>
      <c r="HXC24" s="64"/>
      <c r="HXH24" s="62"/>
      <c r="HXI24" s="63"/>
      <c r="HXJ24" s="64"/>
      <c r="HXO24" s="62"/>
      <c r="HXP24" s="63"/>
      <c r="HXQ24" s="64"/>
      <c r="HXV24" s="62"/>
      <c r="HXW24" s="63"/>
      <c r="HXX24" s="64"/>
      <c r="HYC24" s="62"/>
      <c r="HYD24" s="63"/>
      <c r="HYE24" s="64"/>
      <c r="HYJ24" s="62"/>
      <c r="HYK24" s="63"/>
      <c r="HYL24" s="64"/>
      <c r="HYQ24" s="62"/>
      <c r="HYR24" s="63"/>
      <c r="HYS24" s="64"/>
      <c r="HYX24" s="62"/>
      <c r="HYY24" s="63"/>
      <c r="HYZ24" s="64"/>
      <c r="HZE24" s="62"/>
      <c r="HZF24" s="63"/>
      <c r="HZG24" s="64"/>
      <c r="HZL24" s="62"/>
      <c r="HZM24" s="63"/>
      <c r="HZN24" s="64"/>
      <c r="HZS24" s="62"/>
      <c r="HZT24" s="63"/>
      <c r="HZU24" s="64"/>
      <c r="HZZ24" s="62"/>
      <c r="IAA24" s="63"/>
      <c r="IAB24" s="64"/>
      <c r="IAG24" s="62"/>
      <c r="IAH24" s="63"/>
      <c r="IAI24" s="64"/>
      <c r="IAN24" s="62"/>
      <c r="IAO24" s="63"/>
      <c r="IAP24" s="64"/>
      <c r="IAU24" s="62"/>
      <c r="IAV24" s="63"/>
      <c r="IAW24" s="64"/>
      <c r="IBB24" s="62"/>
      <c r="IBC24" s="63"/>
      <c r="IBD24" s="64"/>
      <c r="IBI24" s="62"/>
      <c r="IBJ24" s="63"/>
      <c r="IBK24" s="64"/>
      <c r="IBP24" s="62"/>
      <c r="IBQ24" s="63"/>
      <c r="IBR24" s="64"/>
      <c r="IBW24" s="62"/>
      <c r="IBX24" s="63"/>
      <c r="IBY24" s="64"/>
      <c r="ICD24" s="62"/>
      <c r="ICE24" s="63"/>
      <c r="ICF24" s="64"/>
      <c r="ICK24" s="62"/>
      <c r="ICL24" s="63"/>
      <c r="ICM24" s="64"/>
      <c r="ICR24" s="62"/>
      <c r="ICS24" s="63"/>
      <c r="ICT24" s="64"/>
      <c r="ICY24" s="62"/>
      <c r="ICZ24" s="63"/>
      <c r="IDA24" s="64"/>
      <c r="IDF24" s="62"/>
      <c r="IDG24" s="63"/>
      <c r="IDH24" s="64"/>
      <c r="IDM24" s="62"/>
      <c r="IDN24" s="63"/>
      <c r="IDO24" s="64"/>
      <c r="IDT24" s="62"/>
      <c r="IDU24" s="63"/>
      <c r="IDV24" s="64"/>
      <c r="IEA24" s="62"/>
      <c r="IEB24" s="63"/>
      <c r="IEC24" s="64"/>
      <c r="IEH24" s="62"/>
      <c r="IEI24" s="63"/>
      <c r="IEJ24" s="64"/>
      <c r="IEO24" s="62"/>
      <c r="IEP24" s="63"/>
      <c r="IEQ24" s="64"/>
      <c r="IEV24" s="62"/>
      <c r="IEW24" s="63"/>
      <c r="IEX24" s="64"/>
      <c r="IFC24" s="62"/>
      <c r="IFD24" s="63"/>
      <c r="IFE24" s="64"/>
      <c r="IFJ24" s="62"/>
      <c r="IFK24" s="63"/>
      <c r="IFL24" s="64"/>
      <c r="IFQ24" s="62"/>
      <c r="IFR24" s="63"/>
      <c r="IFS24" s="64"/>
      <c r="IFX24" s="62"/>
      <c r="IFY24" s="63"/>
      <c r="IFZ24" s="64"/>
      <c r="IGE24" s="62"/>
      <c r="IGF24" s="63"/>
      <c r="IGG24" s="64"/>
      <c r="IGL24" s="62"/>
      <c r="IGM24" s="63"/>
      <c r="IGN24" s="64"/>
      <c r="IGS24" s="62"/>
      <c r="IGT24" s="63"/>
      <c r="IGU24" s="64"/>
      <c r="IGZ24" s="62"/>
      <c r="IHA24" s="63"/>
      <c r="IHB24" s="64"/>
      <c r="IHG24" s="62"/>
      <c r="IHH24" s="63"/>
      <c r="IHI24" s="64"/>
      <c r="IHN24" s="62"/>
      <c r="IHO24" s="63"/>
      <c r="IHP24" s="64"/>
      <c r="IHU24" s="62"/>
      <c r="IHV24" s="63"/>
      <c r="IHW24" s="64"/>
      <c r="IIB24" s="62"/>
      <c r="IIC24" s="63"/>
      <c r="IID24" s="64"/>
      <c r="III24" s="62"/>
      <c r="IIJ24" s="63"/>
      <c r="IIK24" s="64"/>
      <c r="IIP24" s="62"/>
      <c r="IIQ24" s="63"/>
      <c r="IIR24" s="64"/>
      <c r="IIW24" s="62"/>
      <c r="IIX24" s="63"/>
      <c r="IIY24" s="64"/>
      <c r="IJD24" s="62"/>
      <c r="IJE24" s="63"/>
      <c r="IJF24" s="64"/>
      <c r="IJK24" s="62"/>
      <c r="IJL24" s="63"/>
      <c r="IJM24" s="64"/>
      <c r="IJR24" s="62"/>
      <c r="IJS24" s="63"/>
      <c r="IJT24" s="64"/>
      <c r="IJY24" s="62"/>
      <c r="IJZ24" s="63"/>
      <c r="IKA24" s="64"/>
      <c r="IKF24" s="62"/>
      <c r="IKG24" s="63"/>
      <c r="IKH24" s="64"/>
      <c r="IKM24" s="62"/>
      <c r="IKN24" s="63"/>
      <c r="IKO24" s="64"/>
      <c r="IKT24" s="62"/>
      <c r="IKU24" s="63"/>
      <c r="IKV24" s="64"/>
      <c r="ILA24" s="62"/>
      <c r="ILB24" s="63"/>
      <c r="ILC24" s="64"/>
      <c r="ILH24" s="62"/>
      <c r="ILI24" s="63"/>
      <c r="ILJ24" s="64"/>
      <c r="ILO24" s="62"/>
      <c r="ILP24" s="63"/>
      <c r="ILQ24" s="64"/>
      <c r="ILV24" s="62"/>
      <c r="ILW24" s="63"/>
      <c r="ILX24" s="64"/>
      <c r="IMC24" s="62"/>
      <c r="IMD24" s="63"/>
      <c r="IME24" s="64"/>
      <c r="IMJ24" s="62"/>
      <c r="IMK24" s="63"/>
      <c r="IML24" s="64"/>
      <c r="IMQ24" s="62"/>
      <c r="IMR24" s="63"/>
      <c r="IMS24" s="64"/>
      <c r="IMX24" s="62"/>
      <c r="IMY24" s="63"/>
      <c r="IMZ24" s="64"/>
      <c r="INE24" s="62"/>
      <c r="INF24" s="63"/>
      <c r="ING24" s="64"/>
      <c r="INL24" s="62"/>
      <c r="INM24" s="63"/>
      <c r="INN24" s="64"/>
      <c r="INS24" s="62"/>
      <c r="INT24" s="63"/>
      <c r="INU24" s="64"/>
      <c r="INZ24" s="62"/>
      <c r="IOA24" s="63"/>
      <c r="IOB24" s="64"/>
      <c r="IOG24" s="62"/>
      <c r="IOH24" s="63"/>
      <c r="IOI24" s="64"/>
      <c r="ION24" s="62"/>
      <c r="IOO24" s="63"/>
      <c r="IOP24" s="64"/>
      <c r="IOU24" s="62"/>
      <c r="IOV24" s="63"/>
      <c r="IOW24" s="64"/>
      <c r="IPB24" s="62"/>
      <c r="IPC24" s="63"/>
      <c r="IPD24" s="64"/>
      <c r="IPI24" s="62"/>
      <c r="IPJ24" s="63"/>
      <c r="IPK24" s="64"/>
      <c r="IPP24" s="62"/>
      <c r="IPQ24" s="63"/>
      <c r="IPR24" s="64"/>
      <c r="IPW24" s="62"/>
      <c r="IPX24" s="63"/>
      <c r="IPY24" s="64"/>
      <c r="IQD24" s="62"/>
      <c r="IQE24" s="63"/>
      <c r="IQF24" s="64"/>
      <c r="IQK24" s="62"/>
      <c r="IQL24" s="63"/>
      <c r="IQM24" s="64"/>
      <c r="IQR24" s="62"/>
      <c r="IQS24" s="63"/>
      <c r="IQT24" s="64"/>
      <c r="IQY24" s="62"/>
      <c r="IQZ24" s="63"/>
      <c r="IRA24" s="64"/>
      <c r="IRF24" s="62"/>
      <c r="IRG24" s="63"/>
      <c r="IRH24" s="64"/>
      <c r="IRM24" s="62"/>
      <c r="IRN24" s="63"/>
      <c r="IRO24" s="64"/>
      <c r="IRT24" s="62"/>
      <c r="IRU24" s="63"/>
      <c r="IRV24" s="64"/>
      <c r="ISA24" s="62"/>
      <c r="ISB24" s="63"/>
      <c r="ISC24" s="64"/>
      <c r="ISH24" s="62"/>
      <c r="ISI24" s="63"/>
      <c r="ISJ24" s="64"/>
      <c r="ISO24" s="62"/>
      <c r="ISP24" s="63"/>
      <c r="ISQ24" s="64"/>
      <c r="ISV24" s="62"/>
      <c r="ISW24" s="63"/>
      <c r="ISX24" s="64"/>
      <c r="ITC24" s="62"/>
      <c r="ITD24" s="63"/>
      <c r="ITE24" s="64"/>
      <c r="ITJ24" s="62"/>
      <c r="ITK24" s="63"/>
      <c r="ITL24" s="64"/>
      <c r="ITQ24" s="62"/>
      <c r="ITR24" s="63"/>
      <c r="ITS24" s="64"/>
      <c r="ITX24" s="62"/>
      <c r="ITY24" s="63"/>
      <c r="ITZ24" s="64"/>
      <c r="IUE24" s="62"/>
      <c r="IUF24" s="63"/>
      <c r="IUG24" s="64"/>
      <c r="IUL24" s="62"/>
      <c r="IUM24" s="63"/>
      <c r="IUN24" s="64"/>
      <c r="IUS24" s="62"/>
      <c r="IUT24" s="63"/>
      <c r="IUU24" s="64"/>
      <c r="IUZ24" s="62"/>
      <c r="IVA24" s="63"/>
      <c r="IVB24" s="64"/>
      <c r="IVG24" s="62"/>
      <c r="IVH24" s="63"/>
      <c r="IVI24" s="64"/>
      <c r="IVN24" s="62"/>
      <c r="IVO24" s="63"/>
      <c r="IVP24" s="64"/>
      <c r="IVU24" s="62"/>
      <c r="IVV24" s="63"/>
      <c r="IVW24" s="64"/>
      <c r="IWB24" s="62"/>
      <c r="IWC24" s="63"/>
      <c r="IWD24" s="64"/>
      <c r="IWI24" s="62"/>
      <c r="IWJ24" s="63"/>
      <c r="IWK24" s="64"/>
      <c r="IWP24" s="62"/>
      <c r="IWQ24" s="63"/>
      <c r="IWR24" s="64"/>
      <c r="IWW24" s="62"/>
      <c r="IWX24" s="63"/>
      <c r="IWY24" s="64"/>
      <c r="IXD24" s="62"/>
      <c r="IXE24" s="63"/>
      <c r="IXF24" s="64"/>
      <c r="IXK24" s="62"/>
      <c r="IXL24" s="63"/>
      <c r="IXM24" s="64"/>
      <c r="IXR24" s="62"/>
      <c r="IXS24" s="63"/>
      <c r="IXT24" s="64"/>
      <c r="IXY24" s="62"/>
      <c r="IXZ24" s="63"/>
      <c r="IYA24" s="64"/>
      <c r="IYF24" s="62"/>
      <c r="IYG24" s="63"/>
      <c r="IYH24" s="64"/>
      <c r="IYM24" s="62"/>
      <c r="IYN24" s="63"/>
      <c r="IYO24" s="64"/>
      <c r="IYT24" s="62"/>
      <c r="IYU24" s="63"/>
      <c r="IYV24" s="64"/>
      <c r="IZA24" s="62"/>
      <c r="IZB24" s="63"/>
      <c r="IZC24" s="64"/>
      <c r="IZH24" s="62"/>
      <c r="IZI24" s="63"/>
      <c r="IZJ24" s="64"/>
      <c r="IZO24" s="62"/>
      <c r="IZP24" s="63"/>
      <c r="IZQ24" s="64"/>
      <c r="IZV24" s="62"/>
      <c r="IZW24" s="63"/>
      <c r="IZX24" s="64"/>
      <c r="JAC24" s="62"/>
      <c r="JAD24" s="63"/>
      <c r="JAE24" s="64"/>
      <c r="JAJ24" s="62"/>
      <c r="JAK24" s="63"/>
      <c r="JAL24" s="64"/>
      <c r="JAQ24" s="62"/>
      <c r="JAR24" s="63"/>
      <c r="JAS24" s="64"/>
      <c r="JAX24" s="62"/>
      <c r="JAY24" s="63"/>
      <c r="JAZ24" s="64"/>
      <c r="JBE24" s="62"/>
      <c r="JBF24" s="63"/>
      <c r="JBG24" s="64"/>
      <c r="JBL24" s="62"/>
      <c r="JBM24" s="63"/>
      <c r="JBN24" s="64"/>
      <c r="JBS24" s="62"/>
      <c r="JBT24" s="63"/>
      <c r="JBU24" s="64"/>
      <c r="JBZ24" s="62"/>
      <c r="JCA24" s="63"/>
      <c r="JCB24" s="64"/>
      <c r="JCG24" s="62"/>
      <c r="JCH24" s="63"/>
      <c r="JCI24" s="64"/>
      <c r="JCN24" s="62"/>
      <c r="JCO24" s="63"/>
      <c r="JCP24" s="64"/>
      <c r="JCU24" s="62"/>
      <c r="JCV24" s="63"/>
      <c r="JCW24" s="64"/>
      <c r="JDB24" s="62"/>
      <c r="JDC24" s="63"/>
      <c r="JDD24" s="64"/>
      <c r="JDI24" s="62"/>
      <c r="JDJ24" s="63"/>
      <c r="JDK24" s="64"/>
      <c r="JDP24" s="62"/>
      <c r="JDQ24" s="63"/>
      <c r="JDR24" s="64"/>
      <c r="JDW24" s="62"/>
      <c r="JDX24" s="63"/>
      <c r="JDY24" s="64"/>
      <c r="JED24" s="62"/>
      <c r="JEE24" s="63"/>
      <c r="JEF24" s="64"/>
      <c r="JEK24" s="62"/>
      <c r="JEL24" s="63"/>
      <c r="JEM24" s="64"/>
      <c r="JER24" s="62"/>
      <c r="JES24" s="63"/>
      <c r="JET24" s="64"/>
      <c r="JEY24" s="62"/>
      <c r="JEZ24" s="63"/>
      <c r="JFA24" s="64"/>
      <c r="JFF24" s="62"/>
      <c r="JFG24" s="63"/>
      <c r="JFH24" s="64"/>
      <c r="JFM24" s="62"/>
      <c r="JFN24" s="63"/>
      <c r="JFO24" s="64"/>
      <c r="JFT24" s="62"/>
      <c r="JFU24" s="63"/>
      <c r="JFV24" s="64"/>
      <c r="JGA24" s="62"/>
      <c r="JGB24" s="63"/>
      <c r="JGC24" s="64"/>
      <c r="JGH24" s="62"/>
      <c r="JGI24" s="63"/>
      <c r="JGJ24" s="64"/>
      <c r="JGO24" s="62"/>
      <c r="JGP24" s="63"/>
      <c r="JGQ24" s="64"/>
      <c r="JGV24" s="62"/>
      <c r="JGW24" s="63"/>
      <c r="JGX24" s="64"/>
      <c r="JHC24" s="62"/>
      <c r="JHD24" s="63"/>
      <c r="JHE24" s="64"/>
      <c r="JHJ24" s="62"/>
      <c r="JHK24" s="63"/>
      <c r="JHL24" s="64"/>
      <c r="JHQ24" s="62"/>
      <c r="JHR24" s="63"/>
      <c r="JHS24" s="64"/>
      <c r="JHX24" s="62"/>
      <c r="JHY24" s="63"/>
      <c r="JHZ24" s="64"/>
      <c r="JIE24" s="62"/>
      <c r="JIF24" s="63"/>
      <c r="JIG24" s="64"/>
      <c r="JIL24" s="62"/>
      <c r="JIM24" s="63"/>
      <c r="JIN24" s="64"/>
      <c r="JIS24" s="62"/>
      <c r="JIT24" s="63"/>
      <c r="JIU24" s="64"/>
      <c r="JIZ24" s="62"/>
      <c r="JJA24" s="63"/>
      <c r="JJB24" s="64"/>
      <c r="JJG24" s="62"/>
      <c r="JJH24" s="63"/>
      <c r="JJI24" s="64"/>
      <c r="JJN24" s="62"/>
      <c r="JJO24" s="63"/>
      <c r="JJP24" s="64"/>
      <c r="JJU24" s="62"/>
      <c r="JJV24" s="63"/>
      <c r="JJW24" s="64"/>
      <c r="JKB24" s="62"/>
      <c r="JKC24" s="63"/>
      <c r="JKD24" s="64"/>
      <c r="JKI24" s="62"/>
      <c r="JKJ24" s="63"/>
      <c r="JKK24" s="64"/>
      <c r="JKP24" s="62"/>
      <c r="JKQ24" s="63"/>
      <c r="JKR24" s="64"/>
      <c r="JKW24" s="62"/>
      <c r="JKX24" s="63"/>
      <c r="JKY24" s="64"/>
      <c r="JLD24" s="62"/>
      <c r="JLE24" s="63"/>
      <c r="JLF24" s="64"/>
      <c r="JLK24" s="62"/>
      <c r="JLL24" s="63"/>
      <c r="JLM24" s="64"/>
      <c r="JLR24" s="62"/>
      <c r="JLS24" s="63"/>
      <c r="JLT24" s="64"/>
      <c r="JLY24" s="62"/>
      <c r="JLZ24" s="63"/>
      <c r="JMA24" s="64"/>
      <c r="JMF24" s="62"/>
      <c r="JMG24" s="63"/>
      <c r="JMH24" s="64"/>
      <c r="JMM24" s="62"/>
      <c r="JMN24" s="63"/>
      <c r="JMO24" s="64"/>
      <c r="JMT24" s="62"/>
      <c r="JMU24" s="63"/>
      <c r="JMV24" s="64"/>
      <c r="JNA24" s="62"/>
      <c r="JNB24" s="63"/>
      <c r="JNC24" s="64"/>
      <c r="JNH24" s="62"/>
      <c r="JNI24" s="63"/>
      <c r="JNJ24" s="64"/>
      <c r="JNO24" s="62"/>
      <c r="JNP24" s="63"/>
      <c r="JNQ24" s="64"/>
      <c r="JNV24" s="62"/>
      <c r="JNW24" s="63"/>
      <c r="JNX24" s="64"/>
      <c r="JOC24" s="62"/>
      <c r="JOD24" s="63"/>
      <c r="JOE24" s="64"/>
      <c r="JOJ24" s="62"/>
      <c r="JOK24" s="63"/>
      <c r="JOL24" s="64"/>
      <c r="JOQ24" s="62"/>
      <c r="JOR24" s="63"/>
      <c r="JOS24" s="64"/>
      <c r="JOX24" s="62"/>
      <c r="JOY24" s="63"/>
      <c r="JOZ24" s="64"/>
      <c r="JPE24" s="62"/>
      <c r="JPF24" s="63"/>
      <c r="JPG24" s="64"/>
      <c r="JPL24" s="62"/>
      <c r="JPM24" s="63"/>
      <c r="JPN24" s="64"/>
      <c r="JPS24" s="62"/>
      <c r="JPT24" s="63"/>
      <c r="JPU24" s="64"/>
      <c r="JPZ24" s="62"/>
      <c r="JQA24" s="63"/>
      <c r="JQB24" s="64"/>
      <c r="JQG24" s="62"/>
      <c r="JQH24" s="63"/>
      <c r="JQI24" s="64"/>
      <c r="JQN24" s="62"/>
      <c r="JQO24" s="63"/>
      <c r="JQP24" s="64"/>
      <c r="JQU24" s="62"/>
      <c r="JQV24" s="63"/>
      <c r="JQW24" s="64"/>
      <c r="JRB24" s="62"/>
      <c r="JRC24" s="63"/>
      <c r="JRD24" s="64"/>
      <c r="JRI24" s="62"/>
      <c r="JRJ24" s="63"/>
      <c r="JRK24" s="64"/>
      <c r="JRP24" s="62"/>
      <c r="JRQ24" s="63"/>
      <c r="JRR24" s="64"/>
      <c r="JRW24" s="62"/>
      <c r="JRX24" s="63"/>
      <c r="JRY24" s="64"/>
      <c r="JSD24" s="62"/>
      <c r="JSE24" s="63"/>
      <c r="JSF24" s="64"/>
      <c r="JSK24" s="62"/>
      <c r="JSL24" s="63"/>
      <c r="JSM24" s="64"/>
      <c r="JSR24" s="62"/>
      <c r="JSS24" s="63"/>
      <c r="JST24" s="64"/>
      <c r="JSY24" s="62"/>
      <c r="JSZ24" s="63"/>
      <c r="JTA24" s="64"/>
      <c r="JTF24" s="62"/>
      <c r="JTG24" s="63"/>
      <c r="JTH24" s="64"/>
      <c r="JTM24" s="62"/>
      <c r="JTN24" s="63"/>
      <c r="JTO24" s="64"/>
      <c r="JTT24" s="62"/>
      <c r="JTU24" s="63"/>
      <c r="JTV24" s="64"/>
      <c r="JUA24" s="62"/>
      <c r="JUB24" s="63"/>
      <c r="JUC24" s="64"/>
      <c r="JUH24" s="62"/>
      <c r="JUI24" s="63"/>
      <c r="JUJ24" s="64"/>
      <c r="JUO24" s="62"/>
      <c r="JUP24" s="63"/>
      <c r="JUQ24" s="64"/>
      <c r="JUV24" s="62"/>
      <c r="JUW24" s="63"/>
      <c r="JUX24" s="64"/>
      <c r="JVC24" s="62"/>
      <c r="JVD24" s="63"/>
      <c r="JVE24" s="64"/>
      <c r="JVJ24" s="62"/>
      <c r="JVK24" s="63"/>
      <c r="JVL24" s="64"/>
      <c r="JVQ24" s="62"/>
      <c r="JVR24" s="63"/>
      <c r="JVS24" s="64"/>
      <c r="JVX24" s="62"/>
      <c r="JVY24" s="63"/>
      <c r="JVZ24" s="64"/>
      <c r="JWE24" s="62"/>
      <c r="JWF24" s="63"/>
      <c r="JWG24" s="64"/>
      <c r="JWL24" s="62"/>
      <c r="JWM24" s="63"/>
      <c r="JWN24" s="64"/>
      <c r="JWS24" s="62"/>
      <c r="JWT24" s="63"/>
      <c r="JWU24" s="64"/>
      <c r="JWZ24" s="62"/>
      <c r="JXA24" s="63"/>
      <c r="JXB24" s="64"/>
      <c r="JXG24" s="62"/>
      <c r="JXH24" s="63"/>
      <c r="JXI24" s="64"/>
      <c r="JXN24" s="62"/>
      <c r="JXO24" s="63"/>
      <c r="JXP24" s="64"/>
      <c r="JXU24" s="62"/>
      <c r="JXV24" s="63"/>
      <c r="JXW24" s="64"/>
      <c r="JYB24" s="62"/>
      <c r="JYC24" s="63"/>
      <c r="JYD24" s="64"/>
      <c r="JYI24" s="62"/>
      <c r="JYJ24" s="63"/>
      <c r="JYK24" s="64"/>
      <c r="JYP24" s="62"/>
      <c r="JYQ24" s="63"/>
      <c r="JYR24" s="64"/>
      <c r="JYW24" s="62"/>
      <c r="JYX24" s="63"/>
      <c r="JYY24" s="64"/>
      <c r="JZD24" s="62"/>
      <c r="JZE24" s="63"/>
      <c r="JZF24" s="64"/>
      <c r="JZK24" s="62"/>
      <c r="JZL24" s="63"/>
      <c r="JZM24" s="64"/>
      <c r="JZR24" s="62"/>
      <c r="JZS24" s="63"/>
      <c r="JZT24" s="64"/>
      <c r="JZY24" s="62"/>
      <c r="JZZ24" s="63"/>
      <c r="KAA24" s="64"/>
      <c r="KAF24" s="62"/>
      <c r="KAG24" s="63"/>
      <c r="KAH24" s="64"/>
      <c r="KAM24" s="62"/>
      <c r="KAN24" s="63"/>
      <c r="KAO24" s="64"/>
      <c r="KAT24" s="62"/>
      <c r="KAU24" s="63"/>
      <c r="KAV24" s="64"/>
      <c r="KBA24" s="62"/>
      <c r="KBB24" s="63"/>
      <c r="KBC24" s="64"/>
      <c r="KBH24" s="62"/>
      <c r="KBI24" s="63"/>
      <c r="KBJ24" s="64"/>
      <c r="KBO24" s="62"/>
      <c r="KBP24" s="63"/>
      <c r="KBQ24" s="64"/>
      <c r="KBV24" s="62"/>
      <c r="KBW24" s="63"/>
      <c r="KBX24" s="64"/>
      <c r="KCC24" s="62"/>
      <c r="KCD24" s="63"/>
      <c r="KCE24" s="64"/>
      <c r="KCJ24" s="62"/>
      <c r="KCK24" s="63"/>
      <c r="KCL24" s="64"/>
      <c r="KCQ24" s="62"/>
      <c r="KCR24" s="63"/>
      <c r="KCS24" s="64"/>
      <c r="KCX24" s="62"/>
      <c r="KCY24" s="63"/>
      <c r="KCZ24" s="64"/>
      <c r="KDE24" s="62"/>
      <c r="KDF24" s="63"/>
      <c r="KDG24" s="64"/>
      <c r="KDL24" s="62"/>
      <c r="KDM24" s="63"/>
      <c r="KDN24" s="64"/>
      <c r="KDS24" s="62"/>
      <c r="KDT24" s="63"/>
      <c r="KDU24" s="64"/>
      <c r="KDZ24" s="62"/>
      <c r="KEA24" s="63"/>
      <c r="KEB24" s="64"/>
      <c r="KEG24" s="62"/>
      <c r="KEH24" s="63"/>
      <c r="KEI24" s="64"/>
      <c r="KEN24" s="62"/>
      <c r="KEO24" s="63"/>
      <c r="KEP24" s="64"/>
      <c r="KEU24" s="62"/>
      <c r="KEV24" s="63"/>
      <c r="KEW24" s="64"/>
      <c r="KFB24" s="62"/>
      <c r="KFC24" s="63"/>
      <c r="KFD24" s="64"/>
      <c r="KFI24" s="62"/>
      <c r="KFJ24" s="63"/>
      <c r="KFK24" s="64"/>
      <c r="KFP24" s="62"/>
      <c r="KFQ24" s="63"/>
      <c r="KFR24" s="64"/>
      <c r="KFW24" s="62"/>
      <c r="KFX24" s="63"/>
      <c r="KFY24" s="64"/>
      <c r="KGD24" s="62"/>
      <c r="KGE24" s="63"/>
      <c r="KGF24" s="64"/>
      <c r="KGK24" s="62"/>
      <c r="KGL24" s="63"/>
      <c r="KGM24" s="64"/>
      <c r="KGR24" s="62"/>
      <c r="KGS24" s="63"/>
      <c r="KGT24" s="64"/>
      <c r="KGY24" s="62"/>
      <c r="KGZ24" s="63"/>
      <c r="KHA24" s="64"/>
      <c r="KHF24" s="62"/>
      <c r="KHG24" s="63"/>
      <c r="KHH24" s="64"/>
      <c r="KHM24" s="62"/>
      <c r="KHN24" s="63"/>
      <c r="KHO24" s="64"/>
      <c r="KHT24" s="62"/>
      <c r="KHU24" s="63"/>
      <c r="KHV24" s="64"/>
      <c r="KIA24" s="62"/>
      <c r="KIB24" s="63"/>
      <c r="KIC24" s="64"/>
      <c r="KIH24" s="62"/>
      <c r="KII24" s="63"/>
      <c r="KIJ24" s="64"/>
      <c r="KIO24" s="62"/>
      <c r="KIP24" s="63"/>
      <c r="KIQ24" s="64"/>
      <c r="KIV24" s="62"/>
      <c r="KIW24" s="63"/>
      <c r="KIX24" s="64"/>
      <c r="KJC24" s="62"/>
      <c r="KJD24" s="63"/>
      <c r="KJE24" s="64"/>
      <c r="KJJ24" s="62"/>
      <c r="KJK24" s="63"/>
      <c r="KJL24" s="64"/>
      <c r="KJQ24" s="62"/>
      <c r="KJR24" s="63"/>
      <c r="KJS24" s="64"/>
      <c r="KJX24" s="62"/>
      <c r="KJY24" s="63"/>
      <c r="KJZ24" s="64"/>
      <c r="KKE24" s="62"/>
      <c r="KKF24" s="63"/>
      <c r="KKG24" s="64"/>
      <c r="KKL24" s="62"/>
      <c r="KKM24" s="63"/>
      <c r="KKN24" s="64"/>
      <c r="KKS24" s="62"/>
      <c r="KKT24" s="63"/>
      <c r="KKU24" s="64"/>
      <c r="KKZ24" s="62"/>
      <c r="KLA24" s="63"/>
      <c r="KLB24" s="64"/>
      <c r="KLG24" s="62"/>
      <c r="KLH24" s="63"/>
      <c r="KLI24" s="64"/>
      <c r="KLN24" s="62"/>
      <c r="KLO24" s="63"/>
      <c r="KLP24" s="64"/>
      <c r="KLU24" s="62"/>
      <c r="KLV24" s="63"/>
      <c r="KLW24" s="64"/>
      <c r="KMB24" s="62"/>
      <c r="KMC24" s="63"/>
      <c r="KMD24" s="64"/>
      <c r="KMI24" s="62"/>
      <c r="KMJ24" s="63"/>
      <c r="KMK24" s="64"/>
      <c r="KMP24" s="62"/>
      <c r="KMQ24" s="63"/>
      <c r="KMR24" s="64"/>
      <c r="KMW24" s="62"/>
      <c r="KMX24" s="63"/>
      <c r="KMY24" s="64"/>
      <c r="KND24" s="62"/>
      <c r="KNE24" s="63"/>
      <c r="KNF24" s="64"/>
      <c r="KNK24" s="62"/>
      <c r="KNL24" s="63"/>
      <c r="KNM24" s="64"/>
      <c r="KNR24" s="62"/>
      <c r="KNS24" s="63"/>
      <c r="KNT24" s="64"/>
      <c r="KNY24" s="62"/>
      <c r="KNZ24" s="63"/>
      <c r="KOA24" s="64"/>
      <c r="KOF24" s="62"/>
      <c r="KOG24" s="63"/>
      <c r="KOH24" s="64"/>
      <c r="KOM24" s="62"/>
      <c r="KON24" s="63"/>
      <c r="KOO24" s="64"/>
      <c r="KOT24" s="62"/>
      <c r="KOU24" s="63"/>
      <c r="KOV24" s="64"/>
      <c r="KPA24" s="62"/>
      <c r="KPB24" s="63"/>
      <c r="KPC24" s="64"/>
      <c r="KPH24" s="62"/>
      <c r="KPI24" s="63"/>
      <c r="KPJ24" s="64"/>
      <c r="KPO24" s="62"/>
      <c r="KPP24" s="63"/>
      <c r="KPQ24" s="64"/>
      <c r="KPV24" s="62"/>
      <c r="KPW24" s="63"/>
      <c r="KPX24" s="64"/>
      <c r="KQC24" s="62"/>
      <c r="KQD24" s="63"/>
      <c r="KQE24" s="64"/>
      <c r="KQJ24" s="62"/>
      <c r="KQK24" s="63"/>
      <c r="KQL24" s="64"/>
      <c r="KQQ24" s="62"/>
      <c r="KQR24" s="63"/>
      <c r="KQS24" s="64"/>
      <c r="KQX24" s="62"/>
      <c r="KQY24" s="63"/>
      <c r="KQZ24" s="64"/>
      <c r="KRE24" s="62"/>
      <c r="KRF24" s="63"/>
      <c r="KRG24" s="64"/>
      <c r="KRL24" s="62"/>
      <c r="KRM24" s="63"/>
      <c r="KRN24" s="64"/>
      <c r="KRS24" s="62"/>
      <c r="KRT24" s="63"/>
      <c r="KRU24" s="64"/>
      <c r="KRZ24" s="62"/>
      <c r="KSA24" s="63"/>
      <c r="KSB24" s="64"/>
      <c r="KSG24" s="62"/>
      <c r="KSH24" s="63"/>
      <c r="KSI24" s="64"/>
      <c r="KSN24" s="62"/>
      <c r="KSO24" s="63"/>
      <c r="KSP24" s="64"/>
      <c r="KSU24" s="62"/>
      <c r="KSV24" s="63"/>
      <c r="KSW24" s="64"/>
      <c r="KTB24" s="62"/>
      <c r="KTC24" s="63"/>
      <c r="KTD24" s="64"/>
      <c r="KTI24" s="62"/>
      <c r="KTJ24" s="63"/>
      <c r="KTK24" s="64"/>
      <c r="KTP24" s="62"/>
      <c r="KTQ24" s="63"/>
      <c r="KTR24" s="64"/>
      <c r="KTW24" s="62"/>
      <c r="KTX24" s="63"/>
      <c r="KTY24" s="64"/>
      <c r="KUD24" s="62"/>
      <c r="KUE24" s="63"/>
      <c r="KUF24" s="64"/>
      <c r="KUK24" s="62"/>
      <c r="KUL24" s="63"/>
      <c r="KUM24" s="64"/>
      <c r="KUR24" s="62"/>
      <c r="KUS24" s="63"/>
      <c r="KUT24" s="64"/>
      <c r="KUY24" s="62"/>
      <c r="KUZ24" s="63"/>
      <c r="KVA24" s="64"/>
      <c r="KVF24" s="62"/>
      <c r="KVG24" s="63"/>
      <c r="KVH24" s="64"/>
      <c r="KVM24" s="62"/>
      <c r="KVN24" s="63"/>
      <c r="KVO24" s="64"/>
      <c r="KVT24" s="62"/>
      <c r="KVU24" s="63"/>
      <c r="KVV24" s="64"/>
      <c r="KWA24" s="62"/>
      <c r="KWB24" s="63"/>
      <c r="KWC24" s="64"/>
      <c r="KWH24" s="62"/>
      <c r="KWI24" s="63"/>
      <c r="KWJ24" s="64"/>
      <c r="KWO24" s="62"/>
      <c r="KWP24" s="63"/>
      <c r="KWQ24" s="64"/>
      <c r="KWV24" s="62"/>
      <c r="KWW24" s="63"/>
      <c r="KWX24" s="64"/>
      <c r="KXC24" s="62"/>
      <c r="KXD24" s="63"/>
      <c r="KXE24" s="64"/>
      <c r="KXJ24" s="62"/>
      <c r="KXK24" s="63"/>
      <c r="KXL24" s="64"/>
      <c r="KXQ24" s="62"/>
      <c r="KXR24" s="63"/>
      <c r="KXS24" s="64"/>
      <c r="KXX24" s="62"/>
      <c r="KXY24" s="63"/>
      <c r="KXZ24" s="64"/>
      <c r="KYE24" s="62"/>
      <c r="KYF24" s="63"/>
      <c r="KYG24" s="64"/>
      <c r="KYL24" s="62"/>
      <c r="KYM24" s="63"/>
      <c r="KYN24" s="64"/>
      <c r="KYS24" s="62"/>
      <c r="KYT24" s="63"/>
      <c r="KYU24" s="64"/>
      <c r="KYZ24" s="62"/>
      <c r="KZA24" s="63"/>
      <c r="KZB24" s="64"/>
      <c r="KZG24" s="62"/>
      <c r="KZH24" s="63"/>
      <c r="KZI24" s="64"/>
      <c r="KZN24" s="62"/>
      <c r="KZO24" s="63"/>
      <c r="KZP24" s="64"/>
      <c r="KZU24" s="62"/>
      <c r="KZV24" s="63"/>
      <c r="KZW24" s="64"/>
      <c r="LAB24" s="62"/>
      <c r="LAC24" s="63"/>
      <c r="LAD24" s="64"/>
      <c r="LAI24" s="62"/>
      <c r="LAJ24" s="63"/>
      <c r="LAK24" s="64"/>
      <c r="LAP24" s="62"/>
      <c r="LAQ24" s="63"/>
      <c r="LAR24" s="64"/>
      <c r="LAW24" s="62"/>
      <c r="LAX24" s="63"/>
      <c r="LAY24" s="64"/>
      <c r="LBD24" s="62"/>
      <c r="LBE24" s="63"/>
      <c r="LBF24" s="64"/>
      <c r="LBK24" s="62"/>
      <c r="LBL24" s="63"/>
      <c r="LBM24" s="64"/>
      <c r="LBR24" s="62"/>
      <c r="LBS24" s="63"/>
      <c r="LBT24" s="64"/>
      <c r="LBY24" s="62"/>
      <c r="LBZ24" s="63"/>
      <c r="LCA24" s="64"/>
      <c r="LCF24" s="62"/>
      <c r="LCG24" s="63"/>
      <c r="LCH24" s="64"/>
      <c r="LCM24" s="62"/>
      <c r="LCN24" s="63"/>
      <c r="LCO24" s="64"/>
      <c r="LCT24" s="62"/>
      <c r="LCU24" s="63"/>
      <c r="LCV24" s="64"/>
      <c r="LDA24" s="62"/>
      <c r="LDB24" s="63"/>
      <c r="LDC24" s="64"/>
      <c r="LDH24" s="62"/>
      <c r="LDI24" s="63"/>
      <c r="LDJ24" s="64"/>
      <c r="LDO24" s="62"/>
      <c r="LDP24" s="63"/>
      <c r="LDQ24" s="64"/>
      <c r="LDV24" s="62"/>
      <c r="LDW24" s="63"/>
      <c r="LDX24" s="64"/>
      <c r="LEC24" s="62"/>
      <c r="LED24" s="63"/>
      <c r="LEE24" s="64"/>
      <c r="LEJ24" s="62"/>
      <c r="LEK24" s="63"/>
      <c r="LEL24" s="64"/>
      <c r="LEQ24" s="62"/>
      <c r="LER24" s="63"/>
      <c r="LES24" s="64"/>
      <c r="LEX24" s="62"/>
      <c r="LEY24" s="63"/>
      <c r="LEZ24" s="64"/>
      <c r="LFE24" s="62"/>
      <c r="LFF24" s="63"/>
      <c r="LFG24" s="64"/>
      <c r="LFL24" s="62"/>
      <c r="LFM24" s="63"/>
      <c r="LFN24" s="64"/>
      <c r="LFS24" s="62"/>
      <c r="LFT24" s="63"/>
      <c r="LFU24" s="64"/>
      <c r="LFZ24" s="62"/>
      <c r="LGA24" s="63"/>
      <c r="LGB24" s="64"/>
      <c r="LGG24" s="62"/>
      <c r="LGH24" s="63"/>
      <c r="LGI24" s="64"/>
      <c r="LGN24" s="62"/>
      <c r="LGO24" s="63"/>
      <c r="LGP24" s="64"/>
      <c r="LGU24" s="62"/>
      <c r="LGV24" s="63"/>
      <c r="LGW24" s="64"/>
      <c r="LHB24" s="62"/>
      <c r="LHC24" s="63"/>
      <c r="LHD24" s="64"/>
      <c r="LHI24" s="62"/>
      <c r="LHJ24" s="63"/>
      <c r="LHK24" s="64"/>
      <c r="LHP24" s="62"/>
      <c r="LHQ24" s="63"/>
      <c r="LHR24" s="64"/>
      <c r="LHW24" s="62"/>
      <c r="LHX24" s="63"/>
      <c r="LHY24" s="64"/>
      <c r="LID24" s="62"/>
      <c r="LIE24" s="63"/>
      <c r="LIF24" s="64"/>
      <c r="LIK24" s="62"/>
      <c r="LIL24" s="63"/>
      <c r="LIM24" s="64"/>
      <c r="LIR24" s="62"/>
      <c r="LIS24" s="63"/>
      <c r="LIT24" s="64"/>
      <c r="LIY24" s="62"/>
      <c r="LIZ24" s="63"/>
      <c r="LJA24" s="64"/>
      <c r="LJF24" s="62"/>
      <c r="LJG24" s="63"/>
      <c r="LJH24" s="64"/>
      <c r="LJM24" s="62"/>
      <c r="LJN24" s="63"/>
      <c r="LJO24" s="64"/>
      <c r="LJT24" s="62"/>
      <c r="LJU24" s="63"/>
      <c r="LJV24" s="64"/>
      <c r="LKA24" s="62"/>
      <c r="LKB24" s="63"/>
      <c r="LKC24" s="64"/>
      <c r="LKH24" s="62"/>
      <c r="LKI24" s="63"/>
      <c r="LKJ24" s="64"/>
      <c r="LKO24" s="62"/>
      <c r="LKP24" s="63"/>
      <c r="LKQ24" s="64"/>
      <c r="LKV24" s="62"/>
      <c r="LKW24" s="63"/>
      <c r="LKX24" s="64"/>
      <c r="LLC24" s="62"/>
      <c r="LLD24" s="63"/>
      <c r="LLE24" s="64"/>
      <c r="LLJ24" s="62"/>
      <c r="LLK24" s="63"/>
      <c r="LLL24" s="64"/>
      <c r="LLQ24" s="62"/>
      <c r="LLR24" s="63"/>
      <c r="LLS24" s="64"/>
      <c r="LLX24" s="62"/>
      <c r="LLY24" s="63"/>
      <c r="LLZ24" s="64"/>
      <c r="LME24" s="62"/>
      <c r="LMF24" s="63"/>
      <c r="LMG24" s="64"/>
      <c r="LML24" s="62"/>
      <c r="LMM24" s="63"/>
      <c r="LMN24" s="64"/>
      <c r="LMS24" s="62"/>
      <c r="LMT24" s="63"/>
      <c r="LMU24" s="64"/>
      <c r="LMZ24" s="62"/>
      <c r="LNA24" s="63"/>
      <c r="LNB24" s="64"/>
      <c r="LNG24" s="62"/>
      <c r="LNH24" s="63"/>
      <c r="LNI24" s="64"/>
      <c r="LNN24" s="62"/>
      <c r="LNO24" s="63"/>
      <c r="LNP24" s="64"/>
      <c r="LNU24" s="62"/>
      <c r="LNV24" s="63"/>
      <c r="LNW24" s="64"/>
      <c r="LOB24" s="62"/>
      <c r="LOC24" s="63"/>
      <c r="LOD24" s="64"/>
      <c r="LOI24" s="62"/>
      <c r="LOJ24" s="63"/>
      <c r="LOK24" s="64"/>
      <c r="LOP24" s="62"/>
      <c r="LOQ24" s="63"/>
      <c r="LOR24" s="64"/>
      <c r="LOW24" s="62"/>
      <c r="LOX24" s="63"/>
      <c r="LOY24" s="64"/>
      <c r="LPD24" s="62"/>
      <c r="LPE24" s="63"/>
      <c r="LPF24" s="64"/>
      <c r="LPK24" s="62"/>
      <c r="LPL24" s="63"/>
      <c r="LPM24" s="64"/>
      <c r="LPR24" s="62"/>
      <c r="LPS24" s="63"/>
      <c r="LPT24" s="64"/>
      <c r="LPY24" s="62"/>
      <c r="LPZ24" s="63"/>
      <c r="LQA24" s="64"/>
      <c r="LQF24" s="62"/>
      <c r="LQG24" s="63"/>
      <c r="LQH24" s="64"/>
      <c r="LQM24" s="62"/>
      <c r="LQN24" s="63"/>
      <c r="LQO24" s="64"/>
      <c r="LQT24" s="62"/>
      <c r="LQU24" s="63"/>
      <c r="LQV24" s="64"/>
      <c r="LRA24" s="62"/>
      <c r="LRB24" s="63"/>
      <c r="LRC24" s="64"/>
      <c r="LRH24" s="62"/>
      <c r="LRI24" s="63"/>
      <c r="LRJ24" s="64"/>
      <c r="LRO24" s="62"/>
      <c r="LRP24" s="63"/>
      <c r="LRQ24" s="64"/>
      <c r="LRV24" s="62"/>
      <c r="LRW24" s="63"/>
      <c r="LRX24" s="64"/>
      <c r="LSC24" s="62"/>
      <c r="LSD24" s="63"/>
      <c r="LSE24" s="64"/>
      <c r="LSJ24" s="62"/>
      <c r="LSK24" s="63"/>
      <c r="LSL24" s="64"/>
      <c r="LSQ24" s="62"/>
      <c r="LSR24" s="63"/>
      <c r="LSS24" s="64"/>
      <c r="LSX24" s="62"/>
      <c r="LSY24" s="63"/>
      <c r="LSZ24" s="64"/>
      <c r="LTE24" s="62"/>
      <c r="LTF24" s="63"/>
      <c r="LTG24" s="64"/>
      <c r="LTL24" s="62"/>
      <c r="LTM24" s="63"/>
      <c r="LTN24" s="64"/>
      <c r="LTS24" s="62"/>
      <c r="LTT24" s="63"/>
      <c r="LTU24" s="64"/>
      <c r="LTZ24" s="62"/>
      <c r="LUA24" s="63"/>
      <c r="LUB24" s="64"/>
      <c r="LUG24" s="62"/>
      <c r="LUH24" s="63"/>
      <c r="LUI24" s="64"/>
      <c r="LUN24" s="62"/>
      <c r="LUO24" s="63"/>
      <c r="LUP24" s="64"/>
      <c r="LUU24" s="62"/>
      <c r="LUV24" s="63"/>
      <c r="LUW24" s="64"/>
      <c r="LVB24" s="62"/>
      <c r="LVC24" s="63"/>
      <c r="LVD24" s="64"/>
      <c r="LVI24" s="62"/>
      <c r="LVJ24" s="63"/>
      <c r="LVK24" s="64"/>
      <c r="LVP24" s="62"/>
      <c r="LVQ24" s="63"/>
      <c r="LVR24" s="64"/>
      <c r="LVW24" s="62"/>
      <c r="LVX24" s="63"/>
      <c r="LVY24" s="64"/>
      <c r="LWD24" s="62"/>
      <c r="LWE24" s="63"/>
      <c r="LWF24" s="64"/>
      <c r="LWK24" s="62"/>
      <c r="LWL24" s="63"/>
      <c r="LWM24" s="64"/>
      <c r="LWR24" s="62"/>
      <c r="LWS24" s="63"/>
      <c r="LWT24" s="64"/>
      <c r="LWY24" s="62"/>
      <c r="LWZ24" s="63"/>
      <c r="LXA24" s="64"/>
      <c r="LXF24" s="62"/>
      <c r="LXG24" s="63"/>
      <c r="LXH24" s="64"/>
      <c r="LXM24" s="62"/>
      <c r="LXN24" s="63"/>
      <c r="LXO24" s="64"/>
      <c r="LXT24" s="62"/>
      <c r="LXU24" s="63"/>
      <c r="LXV24" s="64"/>
      <c r="LYA24" s="62"/>
      <c r="LYB24" s="63"/>
      <c r="LYC24" s="64"/>
      <c r="LYH24" s="62"/>
      <c r="LYI24" s="63"/>
      <c r="LYJ24" s="64"/>
      <c r="LYO24" s="62"/>
      <c r="LYP24" s="63"/>
      <c r="LYQ24" s="64"/>
      <c r="LYV24" s="62"/>
      <c r="LYW24" s="63"/>
      <c r="LYX24" s="64"/>
      <c r="LZC24" s="62"/>
      <c r="LZD24" s="63"/>
      <c r="LZE24" s="64"/>
      <c r="LZJ24" s="62"/>
      <c r="LZK24" s="63"/>
      <c r="LZL24" s="64"/>
      <c r="LZQ24" s="62"/>
      <c r="LZR24" s="63"/>
      <c r="LZS24" s="64"/>
      <c r="LZX24" s="62"/>
      <c r="LZY24" s="63"/>
      <c r="LZZ24" s="64"/>
      <c r="MAE24" s="62"/>
      <c r="MAF24" s="63"/>
      <c r="MAG24" s="64"/>
      <c r="MAL24" s="62"/>
      <c r="MAM24" s="63"/>
      <c r="MAN24" s="64"/>
      <c r="MAS24" s="62"/>
      <c r="MAT24" s="63"/>
      <c r="MAU24" s="64"/>
      <c r="MAZ24" s="62"/>
      <c r="MBA24" s="63"/>
      <c r="MBB24" s="64"/>
      <c r="MBG24" s="62"/>
      <c r="MBH24" s="63"/>
      <c r="MBI24" s="64"/>
      <c r="MBN24" s="62"/>
      <c r="MBO24" s="63"/>
      <c r="MBP24" s="64"/>
      <c r="MBU24" s="62"/>
      <c r="MBV24" s="63"/>
      <c r="MBW24" s="64"/>
      <c r="MCB24" s="62"/>
      <c r="MCC24" s="63"/>
      <c r="MCD24" s="64"/>
      <c r="MCI24" s="62"/>
      <c r="MCJ24" s="63"/>
      <c r="MCK24" s="64"/>
      <c r="MCP24" s="62"/>
      <c r="MCQ24" s="63"/>
      <c r="MCR24" s="64"/>
      <c r="MCW24" s="62"/>
      <c r="MCX24" s="63"/>
      <c r="MCY24" s="64"/>
      <c r="MDD24" s="62"/>
      <c r="MDE24" s="63"/>
      <c r="MDF24" s="64"/>
      <c r="MDK24" s="62"/>
      <c r="MDL24" s="63"/>
      <c r="MDM24" s="64"/>
      <c r="MDR24" s="62"/>
      <c r="MDS24" s="63"/>
      <c r="MDT24" s="64"/>
      <c r="MDY24" s="62"/>
      <c r="MDZ24" s="63"/>
      <c r="MEA24" s="64"/>
      <c r="MEF24" s="62"/>
      <c r="MEG24" s="63"/>
      <c r="MEH24" s="64"/>
      <c r="MEM24" s="62"/>
      <c r="MEN24" s="63"/>
      <c r="MEO24" s="64"/>
      <c r="MET24" s="62"/>
      <c r="MEU24" s="63"/>
      <c r="MEV24" s="64"/>
      <c r="MFA24" s="62"/>
      <c r="MFB24" s="63"/>
      <c r="MFC24" s="64"/>
      <c r="MFH24" s="62"/>
      <c r="MFI24" s="63"/>
      <c r="MFJ24" s="64"/>
      <c r="MFO24" s="62"/>
      <c r="MFP24" s="63"/>
      <c r="MFQ24" s="64"/>
      <c r="MFV24" s="62"/>
      <c r="MFW24" s="63"/>
      <c r="MFX24" s="64"/>
      <c r="MGC24" s="62"/>
      <c r="MGD24" s="63"/>
      <c r="MGE24" s="64"/>
      <c r="MGJ24" s="62"/>
      <c r="MGK24" s="63"/>
      <c r="MGL24" s="64"/>
      <c r="MGQ24" s="62"/>
      <c r="MGR24" s="63"/>
      <c r="MGS24" s="64"/>
      <c r="MGX24" s="62"/>
      <c r="MGY24" s="63"/>
      <c r="MGZ24" s="64"/>
      <c r="MHE24" s="62"/>
      <c r="MHF24" s="63"/>
      <c r="MHG24" s="64"/>
      <c r="MHL24" s="62"/>
      <c r="MHM24" s="63"/>
      <c r="MHN24" s="64"/>
      <c r="MHS24" s="62"/>
      <c r="MHT24" s="63"/>
      <c r="MHU24" s="64"/>
      <c r="MHZ24" s="62"/>
      <c r="MIA24" s="63"/>
      <c r="MIB24" s="64"/>
      <c r="MIG24" s="62"/>
      <c r="MIH24" s="63"/>
      <c r="MII24" s="64"/>
      <c r="MIN24" s="62"/>
      <c r="MIO24" s="63"/>
      <c r="MIP24" s="64"/>
      <c r="MIU24" s="62"/>
      <c r="MIV24" s="63"/>
      <c r="MIW24" s="64"/>
      <c r="MJB24" s="62"/>
      <c r="MJC24" s="63"/>
      <c r="MJD24" s="64"/>
      <c r="MJI24" s="62"/>
      <c r="MJJ24" s="63"/>
      <c r="MJK24" s="64"/>
      <c r="MJP24" s="62"/>
      <c r="MJQ24" s="63"/>
      <c r="MJR24" s="64"/>
      <c r="MJW24" s="62"/>
      <c r="MJX24" s="63"/>
      <c r="MJY24" s="64"/>
      <c r="MKD24" s="62"/>
      <c r="MKE24" s="63"/>
      <c r="MKF24" s="64"/>
      <c r="MKK24" s="62"/>
      <c r="MKL24" s="63"/>
      <c r="MKM24" s="64"/>
      <c r="MKR24" s="62"/>
      <c r="MKS24" s="63"/>
      <c r="MKT24" s="64"/>
      <c r="MKY24" s="62"/>
      <c r="MKZ24" s="63"/>
      <c r="MLA24" s="64"/>
      <c r="MLF24" s="62"/>
      <c r="MLG24" s="63"/>
      <c r="MLH24" s="64"/>
      <c r="MLM24" s="62"/>
      <c r="MLN24" s="63"/>
      <c r="MLO24" s="64"/>
      <c r="MLT24" s="62"/>
      <c r="MLU24" s="63"/>
      <c r="MLV24" s="64"/>
      <c r="MMA24" s="62"/>
      <c r="MMB24" s="63"/>
      <c r="MMC24" s="64"/>
      <c r="MMH24" s="62"/>
      <c r="MMI24" s="63"/>
      <c r="MMJ24" s="64"/>
      <c r="MMO24" s="62"/>
      <c r="MMP24" s="63"/>
      <c r="MMQ24" s="64"/>
      <c r="MMV24" s="62"/>
      <c r="MMW24" s="63"/>
      <c r="MMX24" s="64"/>
      <c r="MNC24" s="62"/>
      <c r="MND24" s="63"/>
      <c r="MNE24" s="64"/>
      <c r="MNJ24" s="62"/>
      <c r="MNK24" s="63"/>
      <c r="MNL24" s="64"/>
      <c r="MNQ24" s="62"/>
      <c r="MNR24" s="63"/>
      <c r="MNS24" s="64"/>
      <c r="MNX24" s="62"/>
      <c r="MNY24" s="63"/>
      <c r="MNZ24" s="64"/>
      <c r="MOE24" s="62"/>
      <c r="MOF24" s="63"/>
      <c r="MOG24" s="64"/>
      <c r="MOL24" s="62"/>
      <c r="MOM24" s="63"/>
      <c r="MON24" s="64"/>
      <c r="MOS24" s="62"/>
      <c r="MOT24" s="63"/>
      <c r="MOU24" s="64"/>
      <c r="MOZ24" s="62"/>
      <c r="MPA24" s="63"/>
      <c r="MPB24" s="64"/>
      <c r="MPG24" s="62"/>
      <c r="MPH24" s="63"/>
      <c r="MPI24" s="64"/>
      <c r="MPN24" s="62"/>
      <c r="MPO24" s="63"/>
      <c r="MPP24" s="64"/>
      <c r="MPU24" s="62"/>
      <c r="MPV24" s="63"/>
      <c r="MPW24" s="64"/>
      <c r="MQB24" s="62"/>
      <c r="MQC24" s="63"/>
      <c r="MQD24" s="64"/>
      <c r="MQI24" s="62"/>
      <c r="MQJ24" s="63"/>
      <c r="MQK24" s="64"/>
      <c r="MQP24" s="62"/>
      <c r="MQQ24" s="63"/>
      <c r="MQR24" s="64"/>
      <c r="MQW24" s="62"/>
      <c r="MQX24" s="63"/>
      <c r="MQY24" s="64"/>
      <c r="MRD24" s="62"/>
      <c r="MRE24" s="63"/>
      <c r="MRF24" s="64"/>
      <c r="MRK24" s="62"/>
      <c r="MRL24" s="63"/>
      <c r="MRM24" s="64"/>
      <c r="MRR24" s="62"/>
      <c r="MRS24" s="63"/>
      <c r="MRT24" s="64"/>
      <c r="MRY24" s="62"/>
      <c r="MRZ24" s="63"/>
      <c r="MSA24" s="64"/>
      <c r="MSF24" s="62"/>
      <c r="MSG24" s="63"/>
      <c r="MSH24" s="64"/>
      <c r="MSM24" s="62"/>
      <c r="MSN24" s="63"/>
      <c r="MSO24" s="64"/>
      <c r="MST24" s="62"/>
      <c r="MSU24" s="63"/>
      <c r="MSV24" s="64"/>
      <c r="MTA24" s="62"/>
      <c r="MTB24" s="63"/>
      <c r="MTC24" s="64"/>
      <c r="MTH24" s="62"/>
      <c r="MTI24" s="63"/>
      <c r="MTJ24" s="64"/>
      <c r="MTO24" s="62"/>
      <c r="MTP24" s="63"/>
      <c r="MTQ24" s="64"/>
      <c r="MTV24" s="62"/>
      <c r="MTW24" s="63"/>
      <c r="MTX24" s="64"/>
      <c r="MUC24" s="62"/>
      <c r="MUD24" s="63"/>
      <c r="MUE24" s="64"/>
      <c r="MUJ24" s="62"/>
      <c r="MUK24" s="63"/>
      <c r="MUL24" s="64"/>
      <c r="MUQ24" s="62"/>
      <c r="MUR24" s="63"/>
      <c r="MUS24" s="64"/>
      <c r="MUX24" s="62"/>
      <c r="MUY24" s="63"/>
      <c r="MUZ24" s="64"/>
      <c r="MVE24" s="62"/>
      <c r="MVF24" s="63"/>
      <c r="MVG24" s="64"/>
      <c r="MVL24" s="62"/>
      <c r="MVM24" s="63"/>
      <c r="MVN24" s="64"/>
      <c r="MVS24" s="62"/>
      <c r="MVT24" s="63"/>
      <c r="MVU24" s="64"/>
      <c r="MVZ24" s="62"/>
      <c r="MWA24" s="63"/>
      <c r="MWB24" s="64"/>
      <c r="MWG24" s="62"/>
      <c r="MWH24" s="63"/>
      <c r="MWI24" s="64"/>
      <c r="MWN24" s="62"/>
      <c r="MWO24" s="63"/>
      <c r="MWP24" s="64"/>
      <c r="MWU24" s="62"/>
      <c r="MWV24" s="63"/>
      <c r="MWW24" s="64"/>
      <c r="MXB24" s="62"/>
      <c r="MXC24" s="63"/>
      <c r="MXD24" s="64"/>
      <c r="MXI24" s="62"/>
      <c r="MXJ24" s="63"/>
      <c r="MXK24" s="64"/>
      <c r="MXP24" s="62"/>
      <c r="MXQ24" s="63"/>
      <c r="MXR24" s="64"/>
      <c r="MXW24" s="62"/>
      <c r="MXX24" s="63"/>
      <c r="MXY24" s="64"/>
      <c r="MYD24" s="62"/>
      <c r="MYE24" s="63"/>
      <c r="MYF24" s="64"/>
      <c r="MYK24" s="62"/>
      <c r="MYL24" s="63"/>
      <c r="MYM24" s="64"/>
      <c r="MYR24" s="62"/>
      <c r="MYS24" s="63"/>
      <c r="MYT24" s="64"/>
      <c r="MYY24" s="62"/>
      <c r="MYZ24" s="63"/>
      <c r="MZA24" s="64"/>
      <c r="MZF24" s="62"/>
      <c r="MZG24" s="63"/>
      <c r="MZH24" s="64"/>
      <c r="MZM24" s="62"/>
      <c r="MZN24" s="63"/>
      <c r="MZO24" s="64"/>
      <c r="MZT24" s="62"/>
      <c r="MZU24" s="63"/>
      <c r="MZV24" s="64"/>
      <c r="NAA24" s="62"/>
      <c r="NAB24" s="63"/>
      <c r="NAC24" s="64"/>
      <c r="NAH24" s="62"/>
      <c r="NAI24" s="63"/>
      <c r="NAJ24" s="64"/>
      <c r="NAO24" s="62"/>
      <c r="NAP24" s="63"/>
      <c r="NAQ24" s="64"/>
      <c r="NAV24" s="62"/>
      <c r="NAW24" s="63"/>
      <c r="NAX24" s="64"/>
      <c r="NBC24" s="62"/>
      <c r="NBD24" s="63"/>
      <c r="NBE24" s="64"/>
      <c r="NBJ24" s="62"/>
      <c r="NBK24" s="63"/>
      <c r="NBL24" s="64"/>
      <c r="NBQ24" s="62"/>
      <c r="NBR24" s="63"/>
      <c r="NBS24" s="64"/>
      <c r="NBX24" s="62"/>
      <c r="NBY24" s="63"/>
      <c r="NBZ24" s="64"/>
      <c r="NCE24" s="62"/>
      <c r="NCF24" s="63"/>
      <c r="NCG24" s="64"/>
      <c r="NCL24" s="62"/>
      <c r="NCM24" s="63"/>
      <c r="NCN24" s="64"/>
      <c r="NCS24" s="62"/>
      <c r="NCT24" s="63"/>
      <c r="NCU24" s="64"/>
      <c r="NCZ24" s="62"/>
      <c r="NDA24" s="63"/>
      <c r="NDB24" s="64"/>
      <c r="NDG24" s="62"/>
      <c r="NDH24" s="63"/>
      <c r="NDI24" s="64"/>
      <c r="NDN24" s="62"/>
      <c r="NDO24" s="63"/>
      <c r="NDP24" s="64"/>
      <c r="NDU24" s="62"/>
      <c r="NDV24" s="63"/>
      <c r="NDW24" s="64"/>
      <c r="NEB24" s="62"/>
      <c r="NEC24" s="63"/>
      <c r="NED24" s="64"/>
      <c r="NEI24" s="62"/>
      <c r="NEJ24" s="63"/>
      <c r="NEK24" s="64"/>
      <c r="NEP24" s="62"/>
      <c r="NEQ24" s="63"/>
      <c r="NER24" s="64"/>
      <c r="NEW24" s="62"/>
      <c r="NEX24" s="63"/>
      <c r="NEY24" s="64"/>
      <c r="NFD24" s="62"/>
      <c r="NFE24" s="63"/>
      <c r="NFF24" s="64"/>
      <c r="NFK24" s="62"/>
      <c r="NFL24" s="63"/>
      <c r="NFM24" s="64"/>
      <c r="NFR24" s="62"/>
      <c r="NFS24" s="63"/>
      <c r="NFT24" s="64"/>
      <c r="NFY24" s="62"/>
      <c r="NFZ24" s="63"/>
      <c r="NGA24" s="64"/>
      <c r="NGF24" s="62"/>
      <c r="NGG24" s="63"/>
      <c r="NGH24" s="64"/>
      <c r="NGM24" s="62"/>
      <c r="NGN24" s="63"/>
      <c r="NGO24" s="64"/>
      <c r="NGT24" s="62"/>
      <c r="NGU24" s="63"/>
      <c r="NGV24" s="64"/>
      <c r="NHA24" s="62"/>
      <c r="NHB24" s="63"/>
      <c r="NHC24" s="64"/>
      <c r="NHH24" s="62"/>
      <c r="NHI24" s="63"/>
      <c r="NHJ24" s="64"/>
      <c r="NHO24" s="62"/>
      <c r="NHP24" s="63"/>
      <c r="NHQ24" s="64"/>
      <c r="NHV24" s="62"/>
      <c r="NHW24" s="63"/>
      <c r="NHX24" s="64"/>
      <c r="NIC24" s="62"/>
      <c r="NID24" s="63"/>
      <c r="NIE24" s="64"/>
      <c r="NIJ24" s="62"/>
      <c r="NIK24" s="63"/>
      <c r="NIL24" s="64"/>
      <c r="NIQ24" s="62"/>
      <c r="NIR24" s="63"/>
      <c r="NIS24" s="64"/>
      <c r="NIX24" s="62"/>
      <c r="NIY24" s="63"/>
      <c r="NIZ24" s="64"/>
      <c r="NJE24" s="62"/>
      <c r="NJF24" s="63"/>
      <c r="NJG24" s="64"/>
      <c r="NJL24" s="62"/>
      <c r="NJM24" s="63"/>
      <c r="NJN24" s="64"/>
      <c r="NJS24" s="62"/>
      <c r="NJT24" s="63"/>
      <c r="NJU24" s="64"/>
      <c r="NJZ24" s="62"/>
      <c r="NKA24" s="63"/>
      <c r="NKB24" s="64"/>
      <c r="NKG24" s="62"/>
      <c r="NKH24" s="63"/>
      <c r="NKI24" s="64"/>
      <c r="NKN24" s="62"/>
      <c r="NKO24" s="63"/>
      <c r="NKP24" s="64"/>
      <c r="NKU24" s="62"/>
      <c r="NKV24" s="63"/>
      <c r="NKW24" s="64"/>
      <c r="NLB24" s="62"/>
      <c r="NLC24" s="63"/>
      <c r="NLD24" s="64"/>
      <c r="NLI24" s="62"/>
      <c r="NLJ24" s="63"/>
      <c r="NLK24" s="64"/>
      <c r="NLP24" s="62"/>
      <c r="NLQ24" s="63"/>
      <c r="NLR24" s="64"/>
      <c r="NLW24" s="62"/>
      <c r="NLX24" s="63"/>
      <c r="NLY24" s="64"/>
      <c r="NMD24" s="62"/>
      <c r="NME24" s="63"/>
      <c r="NMF24" s="64"/>
      <c r="NMK24" s="62"/>
      <c r="NML24" s="63"/>
      <c r="NMM24" s="64"/>
      <c r="NMR24" s="62"/>
      <c r="NMS24" s="63"/>
      <c r="NMT24" s="64"/>
      <c r="NMY24" s="62"/>
      <c r="NMZ24" s="63"/>
      <c r="NNA24" s="64"/>
      <c r="NNF24" s="62"/>
      <c r="NNG24" s="63"/>
      <c r="NNH24" s="64"/>
      <c r="NNM24" s="62"/>
      <c r="NNN24" s="63"/>
      <c r="NNO24" s="64"/>
      <c r="NNT24" s="62"/>
      <c r="NNU24" s="63"/>
      <c r="NNV24" s="64"/>
      <c r="NOA24" s="62"/>
      <c r="NOB24" s="63"/>
      <c r="NOC24" s="64"/>
      <c r="NOH24" s="62"/>
      <c r="NOI24" s="63"/>
      <c r="NOJ24" s="64"/>
      <c r="NOO24" s="62"/>
      <c r="NOP24" s="63"/>
      <c r="NOQ24" s="64"/>
      <c r="NOV24" s="62"/>
      <c r="NOW24" s="63"/>
      <c r="NOX24" s="64"/>
      <c r="NPC24" s="62"/>
      <c r="NPD24" s="63"/>
      <c r="NPE24" s="64"/>
      <c r="NPJ24" s="62"/>
      <c r="NPK24" s="63"/>
      <c r="NPL24" s="64"/>
      <c r="NPQ24" s="62"/>
      <c r="NPR24" s="63"/>
      <c r="NPS24" s="64"/>
      <c r="NPX24" s="62"/>
      <c r="NPY24" s="63"/>
      <c r="NPZ24" s="64"/>
      <c r="NQE24" s="62"/>
      <c r="NQF24" s="63"/>
      <c r="NQG24" s="64"/>
      <c r="NQL24" s="62"/>
      <c r="NQM24" s="63"/>
      <c r="NQN24" s="64"/>
      <c r="NQS24" s="62"/>
      <c r="NQT24" s="63"/>
      <c r="NQU24" s="64"/>
      <c r="NQZ24" s="62"/>
      <c r="NRA24" s="63"/>
      <c r="NRB24" s="64"/>
      <c r="NRG24" s="62"/>
      <c r="NRH24" s="63"/>
      <c r="NRI24" s="64"/>
      <c r="NRN24" s="62"/>
      <c r="NRO24" s="63"/>
      <c r="NRP24" s="64"/>
      <c r="NRU24" s="62"/>
      <c r="NRV24" s="63"/>
      <c r="NRW24" s="64"/>
      <c r="NSB24" s="62"/>
      <c r="NSC24" s="63"/>
      <c r="NSD24" s="64"/>
      <c r="NSI24" s="62"/>
      <c r="NSJ24" s="63"/>
      <c r="NSK24" s="64"/>
      <c r="NSP24" s="62"/>
      <c r="NSQ24" s="63"/>
      <c r="NSR24" s="64"/>
      <c r="NSW24" s="62"/>
      <c r="NSX24" s="63"/>
      <c r="NSY24" s="64"/>
      <c r="NTD24" s="62"/>
      <c r="NTE24" s="63"/>
      <c r="NTF24" s="64"/>
      <c r="NTK24" s="62"/>
      <c r="NTL24" s="63"/>
      <c r="NTM24" s="64"/>
      <c r="NTR24" s="62"/>
      <c r="NTS24" s="63"/>
      <c r="NTT24" s="64"/>
      <c r="NTY24" s="62"/>
      <c r="NTZ24" s="63"/>
      <c r="NUA24" s="64"/>
      <c r="NUF24" s="62"/>
      <c r="NUG24" s="63"/>
      <c r="NUH24" s="64"/>
      <c r="NUM24" s="62"/>
      <c r="NUN24" s="63"/>
      <c r="NUO24" s="64"/>
      <c r="NUT24" s="62"/>
      <c r="NUU24" s="63"/>
      <c r="NUV24" s="64"/>
      <c r="NVA24" s="62"/>
      <c r="NVB24" s="63"/>
      <c r="NVC24" s="64"/>
      <c r="NVH24" s="62"/>
      <c r="NVI24" s="63"/>
      <c r="NVJ24" s="64"/>
      <c r="NVO24" s="62"/>
      <c r="NVP24" s="63"/>
      <c r="NVQ24" s="64"/>
      <c r="NVV24" s="62"/>
      <c r="NVW24" s="63"/>
      <c r="NVX24" s="64"/>
      <c r="NWC24" s="62"/>
      <c r="NWD24" s="63"/>
      <c r="NWE24" s="64"/>
      <c r="NWJ24" s="62"/>
      <c r="NWK24" s="63"/>
      <c r="NWL24" s="64"/>
      <c r="NWQ24" s="62"/>
      <c r="NWR24" s="63"/>
      <c r="NWS24" s="64"/>
      <c r="NWX24" s="62"/>
      <c r="NWY24" s="63"/>
      <c r="NWZ24" s="64"/>
      <c r="NXE24" s="62"/>
      <c r="NXF24" s="63"/>
      <c r="NXG24" s="64"/>
      <c r="NXL24" s="62"/>
      <c r="NXM24" s="63"/>
      <c r="NXN24" s="64"/>
      <c r="NXS24" s="62"/>
      <c r="NXT24" s="63"/>
      <c r="NXU24" s="64"/>
      <c r="NXZ24" s="62"/>
      <c r="NYA24" s="63"/>
      <c r="NYB24" s="64"/>
      <c r="NYG24" s="62"/>
      <c r="NYH24" s="63"/>
      <c r="NYI24" s="64"/>
      <c r="NYN24" s="62"/>
      <c r="NYO24" s="63"/>
      <c r="NYP24" s="64"/>
      <c r="NYU24" s="62"/>
      <c r="NYV24" s="63"/>
      <c r="NYW24" s="64"/>
      <c r="NZB24" s="62"/>
      <c r="NZC24" s="63"/>
      <c r="NZD24" s="64"/>
      <c r="NZI24" s="62"/>
      <c r="NZJ24" s="63"/>
      <c r="NZK24" s="64"/>
      <c r="NZP24" s="62"/>
      <c r="NZQ24" s="63"/>
      <c r="NZR24" s="64"/>
      <c r="NZW24" s="62"/>
      <c r="NZX24" s="63"/>
      <c r="NZY24" s="64"/>
      <c r="OAD24" s="62"/>
      <c r="OAE24" s="63"/>
      <c r="OAF24" s="64"/>
      <c r="OAK24" s="62"/>
      <c r="OAL24" s="63"/>
      <c r="OAM24" s="64"/>
      <c r="OAR24" s="62"/>
      <c r="OAS24" s="63"/>
      <c r="OAT24" s="64"/>
      <c r="OAY24" s="62"/>
      <c r="OAZ24" s="63"/>
      <c r="OBA24" s="64"/>
      <c r="OBF24" s="62"/>
      <c r="OBG24" s="63"/>
      <c r="OBH24" s="64"/>
      <c r="OBM24" s="62"/>
      <c r="OBN24" s="63"/>
      <c r="OBO24" s="64"/>
      <c r="OBT24" s="62"/>
      <c r="OBU24" s="63"/>
      <c r="OBV24" s="64"/>
      <c r="OCA24" s="62"/>
      <c r="OCB24" s="63"/>
      <c r="OCC24" s="64"/>
      <c r="OCH24" s="62"/>
      <c r="OCI24" s="63"/>
      <c r="OCJ24" s="64"/>
      <c r="OCO24" s="62"/>
      <c r="OCP24" s="63"/>
      <c r="OCQ24" s="64"/>
      <c r="OCV24" s="62"/>
      <c r="OCW24" s="63"/>
      <c r="OCX24" s="64"/>
      <c r="ODC24" s="62"/>
      <c r="ODD24" s="63"/>
      <c r="ODE24" s="64"/>
      <c r="ODJ24" s="62"/>
      <c r="ODK24" s="63"/>
      <c r="ODL24" s="64"/>
      <c r="ODQ24" s="62"/>
      <c r="ODR24" s="63"/>
      <c r="ODS24" s="64"/>
      <c r="ODX24" s="62"/>
      <c r="ODY24" s="63"/>
      <c r="ODZ24" s="64"/>
      <c r="OEE24" s="62"/>
      <c r="OEF24" s="63"/>
      <c r="OEG24" s="64"/>
      <c r="OEL24" s="62"/>
      <c r="OEM24" s="63"/>
      <c r="OEN24" s="64"/>
      <c r="OES24" s="62"/>
      <c r="OET24" s="63"/>
      <c r="OEU24" s="64"/>
      <c r="OEZ24" s="62"/>
      <c r="OFA24" s="63"/>
      <c r="OFB24" s="64"/>
      <c r="OFG24" s="62"/>
      <c r="OFH24" s="63"/>
      <c r="OFI24" s="64"/>
      <c r="OFN24" s="62"/>
      <c r="OFO24" s="63"/>
      <c r="OFP24" s="64"/>
      <c r="OFU24" s="62"/>
      <c r="OFV24" s="63"/>
      <c r="OFW24" s="64"/>
      <c r="OGB24" s="62"/>
      <c r="OGC24" s="63"/>
      <c r="OGD24" s="64"/>
      <c r="OGI24" s="62"/>
      <c r="OGJ24" s="63"/>
      <c r="OGK24" s="64"/>
      <c r="OGP24" s="62"/>
      <c r="OGQ24" s="63"/>
      <c r="OGR24" s="64"/>
      <c r="OGW24" s="62"/>
      <c r="OGX24" s="63"/>
      <c r="OGY24" s="64"/>
      <c r="OHD24" s="62"/>
      <c r="OHE24" s="63"/>
      <c r="OHF24" s="64"/>
      <c r="OHK24" s="62"/>
      <c r="OHL24" s="63"/>
      <c r="OHM24" s="64"/>
      <c r="OHR24" s="62"/>
      <c r="OHS24" s="63"/>
      <c r="OHT24" s="64"/>
      <c r="OHY24" s="62"/>
      <c r="OHZ24" s="63"/>
      <c r="OIA24" s="64"/>
      <c r="OIF24" s="62"/>
      <c r="OIG24" s="63"/>
      <c r="OIH24" s="64"/>
      <c r="OIM24" s="62"/>
      <c r="OIN24" s="63"/>
      <c r="OIO24" s="64"/>
      <c r="OIT24" s="62"/>
      <c r="OIU24" s="63"/>
      <c r="OIV24" s="64"/>
      <c r="OJA24" s="62"/>
      <c r="OJB24" s="63"/>
      <c r="OJC24" s="64"/>
      <c r="OJH24" s="62"/>
      <c r="OJI24" s="63"/>
      <c r="OJJ24" s="64"/>
      <c r="OJO24" s="62"/>
      <c r="OJP24" s="63"/>
      <c r="OJQ24" s="64"/>
      <c r="OJV24" s="62"/>
      <c r="OJW24" s="63"/>
      <c r="OJX24" s="64"/>
      <c r="OKC24" s="62"/>
      <c r="OKD24" s="63"/>
      <c r="OKE24" s="64"/>
      <c r="OKJ24" s="62"/>
      <c r="OKK24" s="63"/>
      <c r="OKL24" s="64"/>
      <c r="OKQ24" s="62"/>
      <c r="OKR24" s="63"/>
      <c r="OKS24" s="64"/>
      <c r="OKX24" s="62"/>
      <c r="OKY24" s="63"/>
      <c r="OKZ24" s="64"/>
      <c r="OLE24" s="62"/>
      <c r="OLF24" s="63"/>
      <c r="OLG24" s="64"/>
      <c r="OLL24" s="62"/>
      <c r="OLM24" s="63"/>
      <c r="OLN24" s="64"/>
      <c r="OLS24" s="62"/>
      <c r="OLT24" s="63"/>
      <c r="OLU24" s="64"/>
      <c r="OLZ24" s="62"/>
      <c r="OMA24" s="63"/>
      <c r="OMB24" s="64"/>
      <c r="OMG24" s="62"/>
      <c r="OMH24" s="63"/>
      <c r="OMI24" s="64"/>
      <c r="OMN24" s="62"/>
      <c r="OMO24" s="63"/>
      <c r="OMP24" s="64"/>
      <c r="OMU24" s="62"/>
      <c r="OMV24" s="63"/>
      <c r="OMW24" s="64"/>
      <c r="ONB24" s="62"/>
      <c r="ONC24" s="63"/>
      <c r="OND24" s="64"/>
      <c r="ONI24" s="62"/>
      <c r="ONJ24" s="63"/>
      <c r="ONK24" s="64"/>
      <c r="ONP24" s="62"/>
      <c r="ONQ24" s="63"/>
      <c r="ONR24" s="64"/>
      <c r="ONW24" s="62"/>
      <c r="ONX24" s="63"/>
      <c r="ONY24" s="64"/>
      <c r="OOD24" s="62"/>
      <c r="OOE24" s="63"/>
      <c r="OOF24" s="64"/>
      <c r="OOK24" s="62"/>
      <c r="OOL24" s="63"/>
      <c r="OOM24" s="64"/>
      <c r="OOR24" s="62"/>
      <c r="OOS24" s="63"/>
      <c r="OOT24" s="64"/>
      <c r="OOY24" s="62"/>
      <c r="OOZ24" s="63"/>
      <c r="OPA24" s="64"/>
      <c r="OPF24" s="62"/>
      <c r="OPG24" s="63"/>
      <c r="OPH24" s="64"/>
      <c r="OPM24" s="62"/>
      <c r="OPN24" s="63"/>
      <c r="OPO24" s="64"/>
      <c r="OPT24" s="62"/>
      <c r="OPU24" s="63"/>
      <c r="OPV24" s="64"/>
      <c r="OQA24" s="62"/>
      <c r="OQB24" s="63"/>
      <c r="OQC24" s="64"/>
      <c r="OQH24" s="62"/>
      <c r="OQI24" s="63"/>
      <c r="OQJ24" s="64"/>
      <c r="OQO24" s="62"/>
      <c r="OQP24" s="63"/>
      <c r="OQQ24" s="64"/>
      <c r="OQV24" s="62"/>
      <c r="OQW24" s="63"/>
      <c r="OQX24" s="64"/>
      <c r="ORC24" s="62"/>
      <c r="ORD24" s="63"/>
      <c r="ORE24" s="64"/>
      <c r="ORJ24" s="62"/>
      <c r="ORK24" s="63"/>
      <c r="ORL24" s="64"/>
      <c r="ORQ24" s="62"/>
      <c r="ORR24" s="63"/>
      <c r="ORS24" s="64"/>
      <c r="ORX24" s="62"/>
      <c r="ORY24" s="63"/>
      <c r="ORZ24" s="64"/>
      <c r="OSE24" s="62"/>
      <c r="OSF24" s="63"/>
      <c r="OSG24" s="64"/>
      <c r="OSL24" s="62"/>
      <c r="OSM24" s="63"/>
      <c r="OSN24" s="64"/>
      <c r="OSS24" s="62"/>
      <c r="OST24" s="63"/>
      <c r="OSU24" s="64"/>
      <c r="OSZ24" s="62"/>
      <c r="OTA24" s="63"/>
      <c r="OTB24" s="64"/>
      <c r="OTG24" s="62"/>
      <c r="OTH24" s="63"/>
      <c r="OTI24" s="64"/>
      <c r="OTN24" s="62"/>
      <c r="OTO24" s="63"/>
      <c r="OTP24" s="64"/>
      <c r="OTU24" s="62"/>
      <c r="OTV24" s="63"/>
      <c r="OTW24" s="64"/>
      <c r="OUB24" s="62"/>
      <c r="OUC24" s="63"/>
      <c r="OUD24" s="64"/>
      <c r="OUI24" s="62"/>
      <c r="OUJ24" s="63"/>
      <c r="OUK24" s="64"/>
      <c r="OUP24" s="62"/>
      <c r="OUQ24" s="63"/>
      <c r="OUR24" s="64"/>
      <c r="OUW24" s="62"/>
      <c r="OUX24" s="63"/>
      <c r="OUY24" s="64"/>
      <c r="OVD24" s="62"/>
      <c r="OVE24" s="63"/>
      <c r="OVF24" s="64"/>
      <c r="OVK24" s="62"/>
      <c r="OVL24" s="63"/>
      <c r="OVM24" s="64"/>
      <c r="OVR24" s="62"/>
      <c r="OVS24" s="63"/>
      <c r="OVT24" s="64"/>
      <c r="OVY24" s="62"/>
      <c r="OVZ24" s="63"/>
      <c r="OWA24" s="64"/>
      <c r="OWF24" s="62"/>
      <c r="OWG24" s="63"/>
      <c r="OWH24" s="64"/>
      <c r="OWM24" s="62"/>
      <c r="OWN24" s="63"/>
      <c r="OWO24" s="64"/>
      <c r="OWT24" s="62"/>
      <c r="OWU24" s="63"/>
      <c r="OWV24" s="64"/>
      <c r="OXA24" s="62"/>
      <c r="OXB24" s="63"/>
      <c r="OXC24" s="64"/>
      <c r="OXH24" s="62"/>
      <c r="OXI24" s="63"/>
      <c r="OXJ24" s="64"/>
      <c r="OXO24" s="62"/>
      <c r="OXP24" s="63"/>
      <c r="OXQ24" s="64"/>
      <c r="OXV24" s="62"/>
      <c r="OXW24" s="63"/>
      <c r="OXX24" s="64"/>
      <c r="OYC24" s="62"/>
      <c r="OYD24" s="63"/>
      <c r="OYE24" s="64"/>
      <c r="OYJ24" s="62"/>
      <c r="OYK24" s="63"/>
      <c r="OYL24" s="64"/>
      <c r="OYQ24" s="62"/>
      <c r="OYR24" s="63"/>
      <c r="OYS24" s="64"/>
      <c r="OYX24" s="62"/>
      <c r="OYY24" s="63"/>
      <c r="OYZ24" s="64"/>
      <c r="OZE24" s="62"/>
      <c r="OZF24" s="63"/>
      <c r="OZG24" s="64"/>
      <c r="OZL24" s="62"/>
      <c r="OZM24" s="63"/>
      <c r="OZN24" s="64"/>
      <c r="OZS24" s="62"/>
      <c r="OZT24" s="63"/>
      <c r="OZU24" s="64"/>
      <c r="OZZ24" s="62"/>
      <c r="PAA24" s="63"/>
      <c r="PAB24" s="64"/>
      <c r="PAG24" s="62"/>
      <c r="PAH24" s="63"/>
      <c r="PAI24" s="64"/>
      <c r="PAN24" s="62"/>
      <c r="PAO24" s="63"/>
      <c r="PAP24" s="64"/>
      <c r="PAU24" s="62"/>
      <c r="PAV24" s="63"/>
      <c r="PAW24" s="64"/>
      <c r="PBB24" s="62"/>
      <c r="PBC24" s="63"/>
      <c r="PBD24" s="64"/>
      <c r="PBI24" s="62"/>
      <c r="PBJ24" s="63"/>
      <c r="PBK24" s="64"/>
      <c r="PBP24" s="62"/>
      <c r="PBQ24" s="63"/>
      <c r="PBR24" s="64"/>
      <c r="PBW24" s="62"/>
      <c r="PBX24" s="63"/>
      <c r="PBY24" s="64"/>
      <c r="PCD24" s="62"/>
      <c r="PCE24" s="63"/>
      <c r="PCF24" s="64"/>
      <c r="PCK24" s="62"/>
      <c r="PCL24" s="63"/>
      <c r="PCM24" s="64"/>
      <c r="PCR24" s="62"/>
      <c r="PCS24" s="63"/>
      <c r="PCT24" s="64"/>
      <c r="PCY24" s="62"/>
      <c r="PCZ24" s="63"/>
      <c r="PDA24" s="64"/>
      <c r="PDF24" s="62"/>
      <c r="PDG24" s="63"/>
      <c r="PDH24" s="64"/>
      <c r="PDM24" s="62"/>
      <c r="PDN24" s="63"/>
      <c r="PDO24" s="64"/>
      <c r="PDT24" s="62"/>
      <c r="PDU24" s="63"/>
      <c r="PDV24" s="64"/>
      <c r="PEA24" s="62"/>
      <c r="PEB24" s="63"/>
      <c r="PEC24" s="64"/>
      <c r="PEH24" s="62"/>
      <c r="PEI24" s="63"/>
      <c r="PEJ24" s="64"/>
      <c r="PEO24" s="62"/>
      <c r="PEP24" s="63"/>
      <c r="PEQ24" s="64"/>
      <c r="PEV24" s="62"/>
      <c r="PEW24" s="63"/>
      <c r="PEX24" s="64"/>
      <c r="PFC24" s="62"/>
      <c r="PFD24" s="63"/>
      <c r="PFE24" s="64"/>
      <c r="PFJ24" s="62"/>
      <c r="PFK24" s="63"/>
      <c r="PFL24" s="64"/>
      <c r="PFQ24" s="62"/>
      <c r="PFR24" s="63"/>
      <c r="PFS24" s="64"/>
      <c r="PFX24" s="62"/>
      <c r="PFY24" s="63"/>
      <c r="PFZ24" s="64"/>
      <c r="PGE24" s="62"/>
      <c r="PGF24" s="63"/>
      <c r="PGG24" s="64"/>
      <c r="PGL24" s="62"/>
      <c r="PGM24" s="63"/>
      <c r="PGN24" s="64"/>
      <c r="PGS24" s="62"/>
      <c r="PGT24" s="63"/>
      <c r="PGU24" s="64"/>
      <c r="PGZ24" s="62"/>
      <c r="PHA24" s="63"/>
      <c r="PHB24" s="64"/>
      <c r="PHG24" s="62"/>
      <c r="PHH24" s="63"/>
      <c r="PHI24" s="64"/>
      <c r="PHN24" s="62"/>
      <c r="PHO24" s="63"/>
      <c r="PHP24" s="64"/>
      <c r="PHU24" s="62"/>
      <c r="PHV24" s="63"/>
      <c r="PHW24" s="64"/>
      <c r="PIB24" s="62"/>
      <c r="PIC24" s="63"/>
      <c r="PID24" s="64"/>
      <c r="PII24" s="62"/>
      <c r="PIJ24" s="63"/>
      <c r="PIK24" s="64"/>
      <c r="PIP24" s="62"/>
      <c r="PIQ24" s="63"/>
      <c r="PIR24" s="64"/>
      <c r="PIW24" s="62"/>
      <c r="PIX24" s="63"/>
      <c r="PIY24" s="64"/>
      <c r="PJD24" s="62"/>
      <c r="PJE24" s="63"/>
      <c r="PJF24" s="64"/>
      <c r="PJK24" s="62"/>
      <c r="PJL24" s="63"/>
      <c r="PJM24" s="64"/>
      <c r="PJR24" s="62"/>
      <c r="PJS24" s="63"/>
      <c r="PJT24" s="64"/>
      <c r="PJY24" s="62"/>
      <c r="PJZ24" s="63"/>
      <c r="PKA24" s="64"/>
      <c r="PKF24" s="62"/>
      <c r="PKG24" s="63"/>
      <c r="PKH24" s="64"/>
      <c r="PKM24" s="62"/>
      <c r="PKN24" s="63"/>
      <c r="PKO24" s="64"/>
      <c r="PKT24" s="62"/>
      <c r="PKU24" s="63"/>
      <c r="PKV24" s="64"/>
      <c r="PLA24" s="62"/>
      <c r="PLB24" s="63"/>
      <c r="PLC24" s="64"/>
      <c r="PLH24" s="62"/>
      <c r="PLI24" s="63"/>
      <c r="PLJ24" s="64"/>
      <c r="PLO24" s="62"/>
      <c r="PLP24" s="63"/>
      <c r="PLQ24" s="64"/>
      <c r="PLV24" s="62"/>
      <c r="PLW24" s="63"/>
      <c r="PLX24" s="64"/>
      <c r="PMC24" s="62"/>
      <c r="PMD24" s="63"/>
      <c r="PME24" s="64"/>
      <c r="PMJ24" s="62"/>
      <c r="PMK24" s="63"/>
      <c r="PML24" s="64"/>
      <c r="PMQ24" s="62"/>
      <c r="PMR24" s="63"/>
      <c r="PMS24" s="64"/>
      <c r="PMX24" s="62"/>
      <c r="PMY24" s="63"/>
      <c r="PMZ24" s="64"/>
      <c r="PNE24" s="62"/>
      <c r="PNF24" s="63"/>
      <c r="PNG24" s="64"/>
      <c r="PNL24" s="62"/>
      <c r="PNM24" s="63"/>
      <c r="PNN24" s="64"/>
      <c r="PNS24" s="62"/>
      <c r="PNT24" s="63"/>
      <c r="PNU24" s="64"/>
      <c r="PNZ24" s="62"/>
      <c r="POA24" s="63"/>
      <c r="POB24" s="64"/>
      <c r="POG24" s="62"/>
      <c r="POH24" s="63"/>
      <c r="POI24" s="64"/>
      <c r="PON24" s="62"/>
      <c r="POO24" s="63"/>
      <c r="POP24" s="64"/>
      <c r="POU24" s="62"/>
      <c r="POV24" s="63"/>
      <c r="POW24" s="64"/>
      <c r="PPB24" s="62"/>
      <c r="PPC24" s="63"/>
      <c r="PPD24" s="64"/>
      <c r="PPI24" s="62"/>
      <c r="PPJ24" s="63"/>
      <c r="PPK24" s="64"/>
      <c r="PPP24" s="62"/>
      <c r="PPQ24" s="63"/>
      <c r="PPR24" s="64"/>
      <c r="PPW24" s="62"/>
      <c r="PPX24" s="63"/>
      <c r="PPY24" s="64"/>
      <c r="PQD24" s="62"/>
      <c r="PQE24" s="63"/>
      <c r="PQF24" s="64"/>
      <c r="PQK24" s="62"/>
      <c r="PQL24" s="63"/>
      <c r="PQM24" s="64"/>
      <c r="PQR24" s="62"/>
      <c r="PQS24" s="63"/>
      <c r="PQT24" s="64"/>
      <c r="PQY24" s="62"/>
      <c r="PQZ24" s="63"/>
      <c r="PRA24" s="64"/>
      <c r="PRF24" s="62"/>
      <c r="PRG24" s="63"/>
      <c r="PRH24" s="64"/>
      <c r="PRM24" s="62"/>
      <c r="PRN24" s="63"/>
      <c r="PRO24" s="64"/>
      <c r="PRT24" s="62"/>
      <c r="PRU24" s="63"/>
      <c r="PRV24" s="64"/>
      <c r="PSA24" s="62"/>
      <c r="PSB24" s="63"/>
      <c r="PSC24" s="64"/>
      <c r="PSH24" s="62"/>
      <c r="PSI24" s="63"/>
      <c r="PSJ24" s="64"/>
      <c r="PSO24" s="62"/>
      <c r="PSP24" s="63"/>
      <c r="PSQ24" s="64"/>
      <c r="PSV24" s="62"/>
      <c r="PSW24" s="63"/>
      <c r="PSX24" s="64"/>
      <c r="PTC24" s="62"/>
      <c r="PTD24" s="63"/>
      <c r="PTE24" s="64"/>
      <c r="PTJ24" s="62"/>
      <c r="PTK24" s="63"/>
      <c r="PTL24" s="64"/>
      <c r="PTQ24" s="62"/>
      <c r="PTR24" s="63"/>
      <c r="PTS24" s="64"/>
      <c r="PTX24" s="62"/>
      <c r="PTY24" s="63"/>
      <c r="PTZ24" s="64"/>
      <c r="PUE24" s="62"/>
      <c r="PUF24" s="63"/>
      <c r="PUG24" s="64"/>
      <c r="PUL24" s="62"/>
      <c r="PUM24" s="63"/>
      <c r="PUN24" s="64"/>
      <c r="PUS24" s="62"/>
      <c r="PUT24" s="63"/>
      <c r="PUU24" s="64"/>
      <c r="PUZ24" s="62"/>
      <c r="PVA24" s="63"/>
      <c r="PVB24" s="64"/>
      <c r="PVG24" s="62"/>
      <c r="PVH24" s="63"/>
      <c r="PVI24" s="64"/>
      <c r="PVN24" s="62"/>
      <c r="PVO24" s="63"/>
      <c r="PVP24" s="64"/>
      <c r="PVU24" s="62"/>
      <c r="PVV24" s="63"/>
      <c r="PVW24" s="64"/>
      <c r="PWB24" s="62"/>
      <c r="PWC24" s="63"/>
      <c r="PWD24" s="64"/>
      <c r="PWI24" s="62"/>
      <c r="PWJ24" s="63"/>
      <c r="PWK24" s="64"/>
      <c r="PWP24" s="62"/>
      <c r="PWQ24" s="63"/>
      <c r="PWR24" s="64"/>
      <c r="PWW24" s="62"/>
      <c r="PWX24" s="63"/>
      <c r="PWY24" s="64"/>
      <c r="PXD24" s="62"/>
      <c r="PXE24" s="63"/>
      <c r="PXF24" s="64"/>
      <c r="PXK24" s="62"/>
      <c r="PXL24" s="63"/>
      <c r="PXM24" s="64"/>
      <c r="PXR24" s="62"/>
      <c r="PXS24" s="63"/>
      <c r="PXT24" s="64"/>
      <c r="PXY24" s="62"/>
      <c r="PXZ24" s="63"/>
      <c r="PYA24" s="64"/>
      <c r="PYF24" s="62"/>
      <c r="PYG24" s="63"/>
      <c r="PYH24" s="64"/>
      <c r="PYM24" s="62"/>
      <c r="PYN24" s="63"/>
      <c r="PYO24" s="64"/>
      <c r="PYT24" s="62"/>
      <c r="PYU24" s="63"/>
      <c r="PYV24" s="64"/>
      <c r="PZA24" s="62"/>
      <c r="PZB24" s="63"/>
      <c r="PZC24" s="64"/>
      <c r="PZH24" s="62"/>
      <c r="PZI24" s="63"/>
      <c r="PZJ24" s="64"/>
      <c r="PZO24" s="62"/>
      <c r="PZP24" s="63"/>
      <c r="PZQ24" s="64"/>
      <c r="PZV24" s="62"/>
      <c r="PZW24" s="63"/>
      <c r="PZX24" s="64"/>
      <c r="QAC24" s="62"/>
      <c r="QAD24" s="63"/>
      <c r="QAE24" s="64"/>
      <c r="QAJ24" s="62"/>
      <c r="QAK24" s="63"/>
      <c r="QAL24" s="64"/>
      <c r="QAQ24" s="62"/>
      <c r="QAR24" s="63"/>
      <c r="QAS24" s="64"/>
      <c r="QAX24" s="62"/>
      <c r="QAY24" s="63"/>
      <c r="QAZ24" s="64"/>
      <c r="QBE24" s="62"/>
      <c r="QBF24" s="63"/>
      <c r="QBG24" s="64"/>
      <c r="QBL24" s="62"/>
      <c r="QBM24" s="63"/>
      <c r="QBN24" s="64"/>
      <c r="QBS24" s="62"/>
      <c r="QBT24" s="63"/>
      <c r="QBU24" s="64"/>
      <c r="QBZ24" s="62"/>
      <c r="QCA24" s="63"/>
      <c r="QCB24" s="64"/>
      <c r="QCG24" s="62"/>
      <c r="QCH24" s="63"/>
      <c r="QCI24" s="64"/>
      <c r="QCN24" s="62"/>
      <c r="QCO24" s="63"/>
      <c r="QCP24" s="64"/>
      <c r="QCU24" s="62"/>
      <c r="QCV24" s="63"/>
      <c r="QCW24" s="64"/>
      <c r="QDB24" s="62"/>
      <c r="QDC24" s="63"/>
      <c r="QDD24" s="64"/>
      <c r="QDI24" s="62"/>
      <c r="QDJ24" s="63"/>
      <c r="QDK24" s="64"/>
      <c r="QDP24" s="62"/>
      <c r="QDQ24" s="63"/>
      <c r="QDR24" s="64"/>
      <c r="QDW24" s="62"/>
      <c r="QDX24" s="63"/>
      <c r="QDY24" s="64"/>
      <c r="QED24" s="62"/>
      <c r="QEE24" s="63"/>
      <c r="QEF24" s="64"/>
      <c r="QEK24" s="62"/>
      <c r="QEL24" s="63"/>
      <c r="QEM24" s="64"/>
      <c r="QER24" s="62"/>
      <c r="QES24" s="63"/>
      <c r="QET24" s="64"/>
      <c r="QEY24" s="62"/>
      <c r="QEZ24" s="63"/>
      <c r="QFA24" s="64"/>
      <c r="QFF24" s="62"/>
      <c r="QFG24" s="63"/>
      <c r="QFH24" s="64"/>
      <c r="QFM24" s="62"/>
      <c r="QFN24" s="63"/>
      <c r="QFO24" s="64"/>
      <c r="QFT24" s="62"/>
      <c r="QFU24" s="63"/>
      <c r="QFV24" s="64"/>
      <c r="QGA24" s="62"/>
      <c r="QGB24" s="63"/>
      <c r="QGC24" s="64"/>
      <c r="QGH24" s="62"/>
      <c r="QGI24" s="63"/>
      <c r="QGJ24" s="64"/>
      <c r="QGO24" s="62"/>
      <c r="QGP24" s="63"/>
      <c r="QGQ24" s="64"/>
      <c r="QGV24" s="62"/>
      <c r="QGW24" s="63"/>
      <c r="QGX24" s="64"/>
      <c r="QHC24" s="62"/>
      <c r="QHD24" s="63"/>
      <c r="QHE24" s="64"/>
      <c r="QHJ24" s="62"/>
      <c r="QHK24" s="63"/>
      <c r="QHL24" s="64"/>
      <c r="QHQ24" s="62"/>
      <c r="QHR24" s="63"/>
      <c r="QHS24" s="64"/>
      <c r="QHX24" s="62"/>
      <c r="QHY24" s="63"/>
      <c r="QHZ24" s="64"/>
      <c r="QIE24" s="62"/>
      <c r="QIF24" s="63"/>
      <c r="QIG24" s="64"/>
      <c r="QIL24" s="62"/>
      <c r="QIM24" s="63"/>
      <c r="QIN24" s="64"/>
      <c r="QIS24" s="62"/>
      <c r="QIT24" s="63"/>
      <c r="QIU24" s="64"/>
      <c r="QIZ24" s="62"/>
      <c r="QJA24" s="63"/>
      <c r="QJB24" s="64"/>
      <c r="QJG24" s="62"/>
      <c r="QJH24" s="63"/>
      <c r="QJI24" s="64"/>
      <c r="QJN24" s="62"/>
      <c r="QJO24" s="63"/>
      <c r="QJP24" s="64"/>
      <c r="QJU24" s="62"/>
      <c r="QJV24" s="63"/>
      <c r="QJW24" s="64"/>
      <c r="QKB24" s="62"/>
      <c r="QKC24" s="63"/>
      <c r="QKD24" s="64"/>
      <c r="QKI24" s="62"/>
      <c r="QKJ24" s="63"/>
      <c r="QKK24" s="64"/>
      <c r="QKP24" s="62"/>
      <c r="QKQ24" s="63"/>
      <c r="QKR24" s="64"/>
      <c r="QKW24" s="62"/>
      <c r="QKX24" s="63"/>
      <c r="QKY24" s="64"/>
      <c r="QLD24" s="62"/>
      <c r="QLE24" s="63"/>
      <c r="QLF24" s="64"/>
      <c r="QLK24" s="62"/>
      <c r="QLL24" s="63"/>
      <c r="QLM24" s="64"/>
      <c r="QLR24" s="62"/>
      <c r="QLS24" s="63"/>
      <c r="QLT24" s="64"/>
      <c r="QLY24" s="62"/>
      <c r="QLZ24" s="63"/>
      <c r="QMA24" s="64"/>
      <c r="QMF24" s="62"/>
      <c r="QMG24" s="63"/>
      <c r="QMH24" s="64"/>
      <c r="QMM24" s="62"/>
      <c r="QMN24" s="63"/>
      <c r="QMO24" s="64"/>
      <c r="QMT24" s="62"/>
      <c r="QMU24" s="63"/>
      <c r="QMV24" s="64"/>
      <c r="QNA24" s="62"/>
      <c r="QNB24" s="63"/>
      <c r="QNC24" s="64"/>
      <c r="QNH24" s="62"/>
      <c r="QNI24" s="63"/>
      <c r="QNJ24" s="64"/>
      <c r="QNO24" s="62"/>
      <c r="QNP24" s="63"/>
      <c r="QNQ24" s="64"/>
      <c r="QNV24" s="62"/>
      <c r="QNW24" s="63"/>
      <c r="QNX24" s="64"/>
      <c r="QOC24" s="62"/>
      <c r="QOD24" s="63"/>
      <c r="QOE24" s="64"/>
      <c r="QOJ24" s="62"/>
      <c r="QOK24" s="63"/>
      <c r="QOL24" s="64"/>
      <c r="QOQ24" s="62"/>
      <c r="QOR24" s="63"/>
      <c r="QOS24" s="64"/>
      <c r="QOX24" s="62"/>
      <c r="QOY24" s="63"/>
      <c r="QOZ24" s="64"/>
      <c r="QPE24" s="62"/>
      <c r="QPF24" s="63"/>
      <c r="QPG24" s="64"/>
      <c r="QPL24" s="62"/>
      <c r="QPM24" s="63"/>
      <c r="QPN24" s="64"/>
      <c r="QPS24" s="62"/>
      <c r="QPT24" s="63"/>
      <c r="QPU24" s="64"/>
      <c r="QPZ24" s="62"/>
      <c r="QQA24" s="63"/>
      <c r="QQB24" s="64"/>
      <c r="QQG24" s="62"/>
      <c r="QQH24" s="63"/>
      <c r="QQI24" s="64"/>
      <c r="QQN24" s="62"/>
      <c r="QQO24" s="63"/>
      <c r="QQP24" s="64"/>
      <c r="QQU24" s="62"/>
      <c r="QQV24" s="63"/>
      <c r="QQW24" s="64"/>
      <c r="QRB24" s="62"/>
      <c r="QRC24" s="63"/>
      <c r="QRD24" s="64"/>
      <c r="QRI24" s="62"/>
      <c r="QRJ24" s="63"/>
      <c r="QRK24" s="64"/>
      <c r="QRP24" s="62"/>
      <c r="QRQ24" s="63"/>
      <c r="QRR24" s="64"/>
      <c r="QRW24" s="62"/>
      <c r="QRX24" s="63"/>
      <c r="QRY24" s="64"/>
      <c r="QSD24" s="62"/>
      <c r="QSE24" s="63"/>
      <c r="QSF24" s="64"/>
      <c r="QSK24" s="62"/>
      <c r="QSL24" s="63"/>
      <c r="QSM24" s="64"/>
      <c r="QSR24" s="62"/>
      <c r="QSS24" s="63"/>
      <c r="QST24" s="64"/>
      <c r="QSY24" s="62"/>
      <c r="QSZ24" s="63"/>
      <c r="QTA24" s="64"/>
      <c r="QTF24" s="62"/>
      <c r="QTG24" s="63"/>
      <c r="QTH24" s="64"/>
      <c r="QTM24" s="62"/>
      <c r="QTN24" s="63"/>
      <c r="QTO24" s="64"/>
      <c r="QTT24" s="62"/>
      <c r="QTU24" s="63"/>
      <c r="QTV24" s="64"/>
      <c r="QUA24" s="62"/>
      <c r="QUB24" s="63"/>
      <c r="QUC24" s="64"/>
      <c r="QUH24" s="62"/>
      <c r="QUI24" s="63"/>
      <c r="QUJ24" s="64"/>
      <c r="QUO24" s="62"/>
      <c r="QUP24" s="63"/>
      <c r="QUQ24" s="64"/>
      <c r="QUV24" s="62"/>
      <c r="QUW24" s="63"/>
      <c r="QUX24" s="64"/>
      <c r="QVC24" s="62"/>
      <c r="QVD24" s="63"/>
      <c r="QVE24" s="64"/>
      <c r="QVJ24" s="62"/>
      <c r="QVK24" s="63"/>
      <c r="QVL24" s="64"/>
      <c r="QVQ24" s="62"/>
      <c r="QVR24" s="63"/>
      <c r="QVS24" s="64"/>
      <c r="QVX24" s="62"/>
      <c r="QVY24" s="63"/>
      <c r="QVZ24" s="64"/>
      <c r="QWE24" s="62"/>
      <c r="QWF24" s="63"/>
      <c r="QWG24" s="64"/>
      <c r="QWL24" s="62"/>
      <c r="QWM24" s="63"/>
      <c r="QWN24" s="64"/>
      <c r="QWS24" s="62"/>
      <c r="QWT24" s="63"/>
      <c r="QWU24" s="64"/>
      <c r="QWZ24" s="62"/>
      <c r="QXA24" s="63"/>
      <c r="QXB24" s="64"/>
      <c r="QXG24" s="62"/>
      <c r="QXH24" s="63"/>
      <c r="QXI24" s="64"/>
      <c r="QXN24" s="62"/>
      <c r="QXO24" s="63"/>
      <c r="QXP24" s="64"/>
      <c r="QXU24" s="62"/>
      <c r="QXV24" s="63"/>
      <c r="QXW24" s="64"/>
      <c r="QYB24" s="62"/>
      <c r="QYC24" s="63"/>
      <c r="QYD24" s="64"/>
      <c r="QYI24" s="62"/>
      <c r="QYJ24" s="63"/>
      <c r="QYK24" s="64"/>
      <c r="QYP24" s="62"/>
      <c r="QYQ24" s="63"/>
      <c r="QYR24" s="64"/>
      <c r="QYW24" s="62"/>
      <c r="QYX24" s="63"/>
      <c r="QYY24" s="64"/>
      <c r="QZD24" s="62"/>
      <c r="QZE24" s="63"/>
      <c r="QZF24" s="64"/>
      <c r="QZK24" s="62"/>
      <c r="QZL24" s="63"/>
      <c r="QZM24" s="64"/>
      <c r="QZR24" s="62"/>
      <c r="QZS24" s="63"/>
      <c r="QZT24" s="64"/>
      <c r="QZY24" s="62"/>
      <c r="QZZ24" s="63"/>
      <c r="RAA24" s="64"/>
      <c r="RAF24" s="62"/>
      <c r="RAG24" s="63"/>
      <c r="RAH24" s="64"/>
      <c r="RAM24" s="62"/>
      <c r="RAN24" s="63"/>
      <c r="RAO24" s="64"/>
      <c r="RAT24" s="62"/>
      <c r="RAU24" s="63"/>
      <c r="RAV24" s="64"/>
      <c r="RBA24" s="62"/>
      <c r="RBB24" s="63"/>
      <c r="RBC24" s="64"/>
      <c r="RBH24" s="62"/>
      <c r="RBI24" s="63"/>
      <c r="RBJ24" s="64"/>
      <c r="RBO24" s="62"/>
      <c r="RBP24" s="63"/>
      <c r="RBQ24" s="64"/>
      <c r="RBV24" s="62"/>
      <c r="RBW24" s="63"/>
      <c r="RBX24" s="64"/>
      <c r="RCC24" s="62"/>
      <c r="RCD24" s="63"/>
      <c r="RCE24" s="64"/>
      <c r="RCJ24" s="62"/>
      <c r="RCK24" s="63"/>
      <c r="RCL24" s="64"/>
      <c r="RCQ24" s="62"/>
      <c r="RCR24" s="63"/>
      <c r="RCS24" s="64"/>
      <c r="RCX24" s="62"/>
      <c r="RCY24" s="63"/>
      <c r="RCZ24" s="64"/>
      <c r="RDE24" s="62"/>
      <c r="RDF24" s="63"/>
      <c r="RDG24" s="64"/>
      <c r="RDL24" s="62"/>
      <c r="RDM24" s="63"/>
      <c r="RDN24" s="64"/>
      <c r="RDS24" s="62"/>
      <c r="RDT24" s="63"/>
      <c r="RDU24" s="64"/>
      <c r="RDZ24" s="62"/>
      <c r="REA24" s="63"/>
      <c r="REB24" s="64"/>
      <c r="REG24" s="62"/>
      <c r="REH24" s="63"/>
      <c r="REI24" s="64"/>
      <c r="REN24" s="62"/>
      <c r="REO24" s="63"/>
      <c r="REP24" s="64"/>
      <c r="REU24" s="62"/>
      <c r="REV24" s="63"/>
      <c r="REW24" s="64"/>
      <c r="RFB24" s="62"/>
      <c r="RFC24" s="63"/>
      <c r="RFD24" s="64"/>
      <c r="RFI24" s="62"/>
      <c r="RFJ24" s="63"/>
      <c r="RFK24" s="64"/>
      <c r="RFP24" s="62"/>
      <c r="RFQ24" s="63"/>
      <c r="RFR24" s="64"/>
      <c r="RFW24" s="62"/>
      <c r="RFX24" s="63"/>
      <c r="RFY24" s="64"/>
      <c r="RGD24" s="62"/>
      <c r="RGE24" s="63"/>
      <c r="RGF24" s="64"/>
      <c r="RGK24" s="62"/>
      <c r="RGL24" s="63"/>
      <c r="RGM24" s="64"/>
      <c r="RGR24" s="62"/>
      <c r="RGS24" s="63"/>
      <c r="RGT24" s="64"/>
      <c r="RGY24" s="62"/>
      <c r="RGZ24" s="63"/>
      <c r="RHA24" s="64"/>
      <c r="RHF24" s="62"/>
      <c r="RHG24" s="63"/>
      <c r="RHH24" s="64"/>
      <c r="RHM24" s="62"/>
      <c r="RHN24" s="63"/>
      <c r="RHO24" s="64"/>
      <c r="RHT24" s="62"/>
      <c r="RHU24" s="63"/>
      <c r="RHV24" s="64"/>
      <c r="RIA24" s="62"/>
      <c r="RIB24" s="63"/>
      <c r="RIC24" s="64"/>
      <c r="RIH24" s="62"/>
      <c r="RII24" s="63"/>
      <c r="RIJ24" s="64"/>
      <c r="RIO24" s="62"/>
      <c r="RIP24" s="63"/>
      <c r="RIQ24" s="64"/>
      <c r="RIV24" s="62"/>
      <c r="RIW24" s="63"/>
      <c r="RIX24" s="64"/>
      <c r="RJC24" s="62"/>
      <c r="RJD24" s="63"/>
      <c r="RJE24" s="64"/>
      <c r="RJJ24" s="62"/>
      <c r="RJK24" s="63"/>
      <c r="RJL24" s="64"/>
      <c r="RJQ24" s="62"/>
      <c r="RJR24" s="63"/>
      <c r="RJS24" s="64"/>
      <c r="RJX24" s="62"/>
      <c r="RJY24" s="63"/>
      <c r="RJZ24" s="64"/>
      <c r="RKE24" s="62"/>
      <c r="RKF24" s="63"/>
      <c r="RKG24" s="64"/>
      <c r="RKL24" s="62"/>
      <c r="RKM24" s="63"/>
      <c r="RKN24" s="64"/>
      <c r="RKS24" s="62"/>
      <c r="RKT24" s="63"/>
      <c r="RKU24" s="64"/>
      <c r="RKZ24" s="62"/>
      <c r="RLA24" s="63"/>
      <c r="RLB24" s="64"/>
      <c r="RLG24" s="62"/>
      <c r="RLH24" s="63"/>
      <c r="RLI24" s="64"/>
      <c r="RLN24" s="62"/>
      <c r="RLO24" s="63"/>
      <c r="RLP24" s="64"/>
      <c r="RLU24" s="62"/>
      <c r="RLV24" s="63"/>
      <c r="RLW24" s="64"/>
      <c r="RMB24" s="62"/>
      <c r="RMC24" s="63"/>
      <c r="RMD24" s="64"/>
      <c r="RMI24" s="62"/>
      <c r="RMJ24" s="63"/>
      <c r="RMK24" s="64"/>
      <c r="RMP24" s="62"/>
      <c r="RMQ24" s="63"/>
      <c r="RMR24" s="64"/>
      <c r="RMW24" s="62"/>
      <c r="RMX24" s="63"/>
      <c r="RMY24" s="64"/>
      <c r="RND24" s="62"/>
      <c r="RNE24" s="63"/>
      <c r="RNF24" s="64"/>
      <c r="RNK24" s="62"/>
      <c r="RNL24" s="63"/>
      <c r="RNM24" s="64"/>
      <c r="RNR24" s="62"/>
      <c r="RNS24" s="63"/>
      <c r="RNT24" s="64"/>
      <c r="RNY24" s="62"/>
      <c r="RNZ24" s="63"/>
      <c r="ROA24" s="64"/>
      <c r="ROF24" s="62"/>
      <c r="ROG24" s="63"/>
      <c r="ROH24" s="64"/>
      <c r="ROM24" s="62"/>
      <c r="RON24" s="63"/>
      <c r="ROO24" s="64"/>
      <c r="ROT24" s="62"/>
      <c r="ROU24" s="63"/>
      <c r="ROV24" s="64"/>
      <c r="RPA24" s="62"/>
      <c r="RPB24" s="63"/>
      <c r="RPC24" s="64"/>
      <c r="RPH24" s="62"/>
      <c r="RPI24" s="63"/>
      <c r="RPJ24" s="64"/>
      <c r="RPO24" s="62"/>
      <c r="RPP24" s="63"/>
      <c r="RPQ24" s="64"/>
      <c r="RPV24" s="62"/>
      <c r="RPW24" s="63"/>
      <c r="RPX24" s="64"/>
      <c r="RQC24" s="62"/>
      <c r="RQD24" s="63"/>
      <c r="RQE24" s="64"/>
      <c r="RQJ24" s="62"/>
      <c r="RQK24" s="63"/>
      <c r="RQL24" s="64"/>
      <c r="RQQ24" s="62"/>
      <c r="RQR24" s="63"/>
      <c r="RQS24" s="64"/>
      <c r="RQX24" s="62"/>
      <c r="RQY24" s="63"/>
      <c r="RQZ24" s="64"/>
      <c r="RRE24" s="62"/>
      <c r="RRF24" s="63"/>
      <c r="RRG24" s="64"/>
      <c r="RRL24" s="62"/>
      <c r="RRM24" s="63"/>
      <c r="RRN24" s="64"/>
      <c r="RRS24" s="62"/>
      <c r="RRT24" s="63"/>
      <c r="RRU24" s="64"/>
      <c r="RRZ24" s="62"/>
      <c r="RSA24" s="63"/>
      <c r="RSB24" s="64"/>
      <c r="RSG24" s="62"/>
      <c r="RSH24" s="63"/>
      <c r="RSI24" s="64"/>
      <c r="RSN24" s="62"/>
      <c r="RSO24" s="63"/>
      <c r="RSP24" s="64"/>
      <c r="RSU24" s="62"/>
      <c r="RSV24" s="63"/>
      <c r="RSW24" s="64"/>
      <c r="RTB24" s="62"/>
      <c r="RTC24" s="63"/>
      <c r="RTD24" s="64"/>
      <c r="RTI24" s="62"/>
      <c r="RTJ24" s="63"/>
      <c r="RTK24" s="64"/>
      <c r="RTP24" s="62"/>
      <c r="RTQ24" s="63"/>
      <c r="RTR24" s="64"/>
      <c r="RTW24" s="62"/>
      <c r="RTX24" s="63"/>
      <c r="RTY24" s="64"/>
      <c r="RUD24" s="62"/>
      <c r="RUE24" s="63"/>
      <c r="RUF24" s="64"/>
      <c r="RUK24" s="62"/>
      <c r="RUL24" s="63"/>
      <c r="RUM24" s="64"/>
      <c r="RUR24" s="62"/>
      <c r="RUS24" s="63"/>
      <c r="RUT24" s="64"/>
      <c r="RUY24" s="62"/>
      <c r="RUZ24" s="63"/>
      <c r="RVA24" s="64"/>
      <c r="RVF24" s="62"/>
      <c r="RVG24" s="63"/>
      <c r="RVH24" s="64"/>
      <c r="RVM24" s="62"/>
      <c r="RVN24" s="63"/>
      <c r="RVO24" s="64"/>
      <c r="RVT24" s="62"/>
      <c r="RVU24" s="63"/>
      <c r="RVV24" s="64"/>
      <c r="RWA24" s="62"/>
      <c r="RWB24" s="63"/>
      <c r="RWC24" s="64"/>
      <c r="RWH24" s="62"/>
      <c r="RWI24" s="63"/>
      <c r="RWJ24" s="64"/>
      <c r="RWO24" s="62"/>
      <c r="RWP24" s="63"/>
      <c r="RWQ24" s="64"/>
      <c r="RWV24" s="62"/>
      <c r="RWW24" s="63"/>
      <c r="RWX24" s="64"/>
      <c r="RXC24" s="62"/>
      <c r="RXD24" s="63"/>
      <c r="RXE24" s="64"/>
      <c r="RXJ24" s="62"/>
      <c r="RXK24" s="63"/>
      <c r="RXL24" s="64"/>
      <c r="RXQ24" s="62"/>
      <c r="RXR24" s="63"/>
      <c r="RXS24" s="64"/>
      <c r="RXX24" s="62"/>
      <c r="RXY24" s="63"/>
      <c r="RXZ24" s="64"/>
      <c r="RYE24" s="62"/>
      <c r="RYF24" s="63"/>
      <c r="RYG24" s="64"/>
      <c r="RYL24" s="62"/>
      <c r="RYM24" s="63"/>
      <c r="RYN24" s="64"/>
      <c r="RYS24" s="62"/>
      <c r="RYT24" s="63"/>
      <c r="RYU24" s="64"/>
      <c r="RYZ24" s="62"/>
      <c r="RZA24" s="63"/>
      <c r="RZB24" s="64"/>
      <c r="RZG24" s="62"/>
      <c r="RZH24" s="63"/>
      <c r="RZI24" s="64"/>
      <c r="RZN24" s="62"/>
      <c r="RZO24" s="63"/>
      <c r="RZP24" s="64"/>
      <c r="RZU24" s="62"/>
      <c r="RZV24" s="63"/>
      <c r="RZW24" s="64"/>
      <c r="SAB24" s="62"/>
      <c r="SAC24" s="63"/>
      <c r="SAD24" s="64"/>
      <c r="SAI24" s="62"/>
      <c r="SAJ24" s="63"/>
      <c r="SAK24" s="64"/>
      <c r="SAP24" s="62"/>
      <c r="SAQ24" s="63"/>
      <c r="SAR24" s="64"/>
      <c r="SAW24" s="62"/>
      <c r="SAX24" s="63"/>
      <c r="SAY24" s="64"/>
      <c r="SBD24" s="62"/>
      <c r="SBE24" s="63"/>
      <c r="SBF24" s="64"/>
      <c r="SBK24" s="62"/>
      <c r="SBL24" s="63"/>
      <c r="SBM24" s="64"/>
      <c r="SBR24" s="62"/>
      <c r="SBS24" s="63"/>
      <c r="SBT24" s="64"/>
      <c r="SBY24" s="62"/>
      <c r="SBZ24" s="63"/>
      <c r="SCA24" s="64"/>
      <c r="SCF24" s="62"/>
      <c r="SCG24" s="63"/>
      <c r="SCH24" s="64"/>
      <c r="SCM24" s="62"/>
      <c r="SCN24" s="63"/>
      <c r="SCO24" s="64"/>
      <c r="SCT24" s="62"/>
      <c r="SCU24" s="63"/>
      <c r="SCV24" s="64"/>
      <c r="SDA24" s="62"/>
      <c r="SDB24" s="63"/>
      <c r="SDC24" s="64"/>
      <c r="SDH24" s="62"/>
      <c r="SDI24" s="63"/>
      <c r="SDJ24" s="64"/>
      <c r="SDO24" s="62"/>
      <c r="SDP24" s="63"/>
      <c r="SDQ24" s="64"/>
      <c r="SDV24" s="62"/>
      <c r="SDW24" s="63"/>
      <c r="SDX24" s="64"/>
      <c r="SEC24" s="62"/>
      <c r="SED24" s="63"/>
      <c r="SEE24" s="64"/>
      <c r="SEJ24" s="62"/>
      <c r="SEK24" s="63"/>
      <c r="SEL24" s="64"/>
      <c r="SEQ24" s="62"/>
      <c r="SER24" s="63"/>
      <c r="SES24" s="64"/>
      <c r="SEX24" s="62"/>
      <c r="SEY24" s="63"/>
      <c r="SEZ24" s="64"/>
      <c r="SFE24" s="62"/>
      <c r="SFF24" s="63"/>
      <c r="SFG24" s="64"/>
      <c r="SFL24" s="62"/>
      <c r="SFM24" s="63"/>
      <c r="SFN24" s="64"/>
      <c r="SFS24" s="62"/>
      <c r="SFT24" s="63"/>
      <c r="SFU24" s="64"/>
      <c r="SFZ24" s="62"/>
      <c r="SGA24" s="63"/>
      <c r="SGB24" s="64"/>
      <c r="SGG24" s="62"/>
      <c r="SGH24" s="63"/>
      <c r="SGI24" s="64"/>
      <c r="SGN24" s="62"/>
      <c r="SGO24" s="63"/>
      <c r="SGP24" s="64"/>
      <c r="SGU24" s="62"/>
      <c r="SGV24" s="63"/>
      <c r="SGW24" s="64"/>
      <c r="SHB24" s="62"/>
      <c r="SHC24" s="63"/>
      <c r="SHD24" s="64"/>
      <c r="SHI24" s="62"/>
      <c r="SHJ24" s="63"/>
      <c r="SHK24" s="64"/>
      <c r="SHP24" s="62"/>
      <c r="SHQ24" s="63"/>
      <c r="SHR24" s="64"/>
      <c r="SHW24" s="62"/>
      <c r="SHX24" s="63"/>
      <c r="SHY24" s="64"/>
      <c r="SID24" s="62"/>
      <c r="SIE24" s="63"/>
      <c r="SIF24" s="64"/>
      <c r="SIK24" s="62"/>
      <c r="SIL24" s="63"/>
      <c r="SIM24" s="64"/>
      <c r="SIR24" s="62"/>
      <c r="SIS24" s="63"/>
      <c r="SIT24" s="64"/>
      <c r="SIY24" s="62"/>
      <c r="SIZ24" s="63"/>
      <c r="SJA24" s="64"/>
      <c r="SJF24" s="62"/>
      <c r="SJG24" s="63"/>
      <c r="SJH24" s="64"/>
      <c r="SJM24" s="62"/>
      <c r="SJN24" s="63"/>
      <c r="SJO24" s="64"/>
      <c r="SJT24" s="62"/>
      <c r="SJU24" s="63"/>
      <c r="SJV24" s="64"/>
      <c r="SKA24" s="62"/>
      <c r="SKB24" s="63"/>
      <c r="SKC24" s="64"/>
      <c r="SKH24" s="62"/>
      <c r="SKI24" s="63"/>
      <c r="SKJ24" s="64"/>
      <c r="SKO24" s="62"/>
      <c r="SKP24" s="63"/>
      <c r="SKQ24" s="64"/>
      <c r="SKV24" s="62"/>
      <c r="SKW24" s="63"/>
      <c r="SKX24" s="64"/>
      <c r="SLC24" s="62"/>
      <c r="SLD24" s="63"/>
      <c r="SLE24" s="64"/>
      <c r="SLJ24" s="62"/>
      <c r="SLK24" s="63"/>
      <c r="SLL24" s="64"/>
      <c r="SLQ24" s="62"/>
      <c r="SLR24" s="63"/>
      <c r="SLS24" s="64"/>
      <c r="SLX24" s="62"/>
      <c r="SLY24" s="63"/>
      <c r="SLZ24" s="64"/>
      <c r="SME24" s="62"/>
      <c r="SMF24" s="63"/>
      <c r="SMG24" s="64"/>
      <c r="SML24" s="62"/>
      <c r="SMM24" s="63"/>
      <c r="SMN24" s="64"/>
      <c r="SMS24" s="62"/>
      <c r="SMT24" s="63"/>
      <c r="SMU24" s="64"/>
      <c r="SMZ24" s="62"/>
      <c r="SNA24" s="63"/>
      <c r="SNB24" s="64"/>
      <c r="SNG24" s="62"/>
      <c r="SNH24" s="63"/>
      <c r="SNI24" s="64"/>
      <c r="SNN24" s="62"/>
      <c r="SNO24" s="63"/>
      <c r="SNP24" s="64"/>
      <c r="SNU24" s="62"/>
      <c r="SNV24" s="63"/>
      <c r="SNW24" s="64"/>
      <c r="SOB24" s="62"/>
      <c r="SOC24" s="63"/>
      <c r="SOD24" s="64"/>
      <c r="SOI24" s="62"/>
      <c r="SOJ24" s="63"/>
      <c r="SOK24" s="64"/>
      <c r="SOP24" s="62"/>
      <c r="SOQ24" s="63"/>
      <c r="SOR24" s="64"/>
      <c r="SOW24" s="62"/>
      <c r="SOX24" s="63"/>
      <c r="SOY24" s="64"/>
      <c r="SPD24" s="62"/>
      <c r="SPE24" s="63"/>
      <c r="SPF24" s="64"/>
      <c r="SPK24" s="62"/>
      <c r="SPL24" s="63"/>
      <c r="SPM24" s="64"/>
      <c r="SPR24" s="62"/>
      <c r="SPS24" s="63"/>
      <c r="SPT24" s="64"/>
      <c r="SPY24" s="62"/>
      <c r="SPZ24" s="63"/>
      <c r="SQA24" s="64"/>
      <c r="SQF24" s="62"/>
      <c r="SQG24" s="63"/>
      <c r="SQH24" s="64"/>
      <c r="SQM24" s="62"/>
      <c r="SQN24" s="63"/>
      <c r="SQO24" s="64"/>
      <c r="SQT24" s="62"/>
      <c r="SQU24" s="63"/>
      <c r="SQV24" s="64"/>
      <c r="SRA24" s="62"/>
      <c r="SRB24" s="63"/>
      <c r="SRC24" s="64"/>
      <c r="SRH24" s="62"/>
      <c r="SRI24" s="63"/>
      <c r="SRJ24" s="64"/>
      <c r="SRO24" s="62"/>
      <c r="SRP24" s="63"/>
      <c r="SRQ24" s="64"/>
      <c r="SRV24" s="62"/>
      <c r="SRW24" s="63"/>
      <c r="SRX24" s="64"/>
      <c r="SSC24" s="62"/>
      <c r="SSD24" s="63"/>
      <c r="SSE24" s="64"/>
      <c r="SSJ24" s="62"/>
      <c r="SSK24" s="63"/>
      <c r="SSL24" s="64"/>
      <c r="SSQ24" s="62"/>
      <c r="SSR24" s="63"/>
      <c r="SSS24" s="64"/>
      <c r="SSX24" s="62"/>
      <c r="SSY24" s="63"/>
      <c r="SSZ24" s="64"/>
      <c r="STE24" s="62"/>
      <c r="STF24" s="63"/>
      <c r="STG24" s="64"/>
      <c r="STL24" s="62"/>
      <c r="STM24" s="63"/>
      <c r="STN24" s="64"/>
      <c r="STS24" s="62"/>
      <c r="STT24" s="63"/>
      <c r="STU24" s="64"/>
      <c r="STZ24" s="62"/>
      <c r="SUA24" s="63"/>
      <c r="SUB24" s="64"/>
      <c r="SUG24" s="62"/>
      <c r="SUH24" s="63"/>
      <c r="SUI24" s="64"/>
      <c r="SUN24" s="62"/>
      <c r="SUO24" s="63"/>
      <c r="SUP24" s="64"/>
      <c r="SUU24" s="62"/>
      <c r="SUV24" s="63"/>
      <c r="SUW24" s="64"/>
      <c r="SVB24" s="62"/>
      <c r="SVC24" s="63"/>
      <c r="SVD24" s="64"/>
      <c r="SVI24" s="62"/>
      <c r="SVJ24" s="63"/>
      <c r="SVK24" s="64"/>
      <c r="SVP24" s="62"/>
      <c r="SVQ24" s="63"/>
      <c r="SVR24" s="64"/>
      <c r="SVW24" s="62"/>
      <c r="SVX24" s="63"/>
      <c r="SVY24" s="64"/>
      <c r="SWD24" s="62"/>
      <c r="SWE24" s="63"/>
      <c r="SWF24" s="64"/>
      <c r="SWK24" s="62"/>
      <c r="SWL24" s="63"/>
      <c r="SWM24" s="64"/>
      <c r="SWR24" s="62"/>
      <c r="SWS24" s="63"/>
      <c r="SWT24" s="64"/>
      <c r="SWY24" s="62"/>
      <c r="SWZ24" s="63"/>
      <c r="SXA24" s="64"/>
      <c r="SXF24" s="62"/>
      <c r="SXG24" s="63"/>
      <c r="SXH24" s="64"/>
      <c r="SXM24" s="62"/>
      <c r="SXN24" s="63"/>
      <c r="SXO24" s="64"/>
      <c r="SXT24" s="62"/>
      <c r="SXU24" s="63"/>
      <c r="SXV24" s="64"/>
      <c r="SYA24" s="62"/>
      <c r="SYB24" s="63"/>
      <c r="SYC24" s="64"/>
      <c r="SYH24" s="62"/>
      <c r="SYI24" s="63"/>
      <c r="SYJ24" s="64"/>
      <c r="SYO24" s="62"/>
      <c r="SYP24" s="63"/>
      <c r="SYQ24" s="64"/>
      <c r="SYV24" s="62"/>
      <c r="SYW24" s="63"/>
      <c r="SYX24" s="64"/>
      <c r="SZC24" s="62"/>
      <c r="SZD24" s="63"/>
      <c r="SZE24" s="64"/>
      <c r="SZJ24" s="62"/>
      <c r="SZK24" s="63"/>
      <c r="SZL24" s="64"/>
      <c r="SZQ24" s="62"/>
      <c r="SZR24" s="63"/>
      <c r="SZS24" s="64"/>
      <c r="SZX24" s="62"/>
      <c r="SZY24" s="63"/>
      <c r="SZZ24" s="64"/>
      <c r="TAE24" s="62"/>
      <c r="TAF24" s="63"/>
      <c r="TAG24" s="64"/>
      <c r="TAL24" s="62"/>
      <c r="TAM24" s="63"/>
      <c r="TAN24" s="64"/>
      <c r="TAS24" s="62"/>
      <c r="TAT24" s="63"/>
      <c r="TAU24" s="64"/>
      <c r="TAZ24" s="62"/>
      <c r="TBA24" s="63"/>
      <c r="TBB24" s="64"/>
      <c r="TBG24" s="62"/>
      <c r="TBH24" s="63"/>
      <c r="TBI24" s="64"/>
      <c r="TBN24" s="62"/>
      <c r="TBO24" s="63"/>
      <c r="TBP24" s="64"/>
      <c r="TBU24" s="62"/>
      <c r="TBV24" s="63"/>
      <c r="TBW24" s="64"/>
      <c r="TCB24" s="62"/>
      <c r="TCC24" s="63"/>
      <c r="TCD24" s="64"/>
      <c r="TCI24" s="62"/>
      <c r="TCJ24" s="63"/>
      <c r="TCK24" s="64"/>
      <c r="TCP24" s="62"/>
      <c r="TCQ24" s="63"/>
      <c r="TCR24" s="64"/>
      <c r="TCW24" s="62"/>
      <c r="TCX24" s="63"/>
      <c r="TCY24" s="64"/>
      <c r="TDD24" s="62"/>
      <c r="TDE24" s="63"/>
      <c r="TDF24" s="64"/>
      <c r="TDK24" s="62"/>
      <c r="TDL24" s="63"/>
      <c r="TDM24" s="64"/>
      <c r="TDR24" s="62"/>
      <c r="TDS24" s="63"/>
      <c r="TDT24" s="64"/>
      <c r="TDY24" s="62"/>
      <c r="TDZ24" s="63"/>
      <c r="TEA24" s="64"/>
      <c r="TEF24" s="62"/>
      <c r="TEG24" s="63"/>
      <c r="TEH24" s="64"/>
      <c r="TEM24" s="62"/>
      <c r="TEN24" s="63"/>
      <c r="TEO24" s="64"/>
      <c r="TET24" s="62"/>
      <c r="TEU24" s="63"/>
      <c r="TEV24" s="64"/>
      <c r="TFA24" s="62"/>
      <c r="TFB24" s="63"/>
      <c r="TFC24" s="64"/>
      <c r="TFH24" s="62"/>
      <c r="TFI24" s="63"/>
      <c r="TFJ24" s="64"/>
      <c r="TFO24" s="62"/>
      <c r="TFP24" s="63"/>
      <c r="TFQ24" s="64"/>
      <c r="TFV24" s="62"/>
      <c r="TFW24" s="63"/>
      <c r="TFX24" s="64"/>
      <c r="TGC24" s="62"/>
      <c r="TGD24" s="63"/>
      <c r="TGE24" s="64"/>
      <c r="TGJ24" s="62"/>
      <c r="TGK24" s="63"/>
      <c r="TGL24" s="64"/>
      <c r="TGQ24" s="62"/>
      <c r="TGR24" s="63"/>
      <c r="TGS24" s="64"/>
      <c r="TGX24" s="62"/>
      <c r="TGY24" s="63"/>
      <c r="TGZ24" s="64"/>
      <c r="THE24" s="62"/>
      <c r="THF24" s="63"/>
      <c r="THG24" s="64"/>
      <c r="THL24" s="62"/>
      <c r="THM24" s="63"/>
      <c r="THN24" s="64"/>
      <c r="THS24" s="62"/>
      <c r="THT24" s="63"/>
      <c r="THU24" s="64"/>
      <c r="THZ24" s="62"/>
      <c r="TIA24" s="63"/>
      <c r="TIB24" s="64"/>
      <c r="TIG24" s="62"/>
      <c r="TIH24" s="63"/>
      <c r="TII24" s="64"/>
      <c r="TIN24" s="62"/>
      <c r="TIO24" s="63"/>
      <c r="TIP24" s="64"/>
      <c r="TIU24" s="62"/>
      <c r="TIV24" s="63"/>
      <c r="TIW24" s="64"/>
      <c r="TJB24" s="62"/>
      <c r="TJC24" s="63"/>
      <c r="TJD24" s="64"/>
      <c r="TJI24" s="62"/>
      <c r="TJJ24" s="63"/>
      <c r="TJK24" s="64"/>
      <c r="TJP24" s="62"/>
      <c r="TJQ24" s="63"/>
      <c r="TJR24" s="64"/>
      <c r="TJW24" s="62"/>
      <c r="TJX24" s="63"/>
      <c r="TJY24" s="64"/>
      <c r="TKD24" s="62"/>
      <c r="TKE24" s="63"/>
      <c r="TKF24" s="64"/>
      <c r="TKK24" s="62"/>
      <c r="TKL24" s="63"/>
      <c r="TKM24" s="64"/>
      <c r="TKR24" s="62"/>
      <c r="TKS24" s="63"/>
      <c r="TKT24" s="64"/>
      <c r="TKY24" s="62"/>
      <c r="TKZ24" s="63"/>
      <c r="TLA24" s="64"/>
      <c r="TLF24" s="62"/>
      <c r="TLG24" s="63"/>
      <c r="TLH24" s="64"/>
      <c r="TLM24" s="62"/>
      <c r="TLN24" s="63"/>
      <c r="TLO24" s="64"/>
      <c r="TLT24" s="62"/>
      <c r="TLU24" s="63"/>
      <c r="TLV24" s="64"/>
      <c r="TMA24" s="62"/>
      <c r="TMB24" s="63"/>
      <c r="TMC24" s="64"/>
      <c r="TMH24" s="62"/>
      <c r="TMI24" s="63"/>
      <c r="TMJ24" s="64"/>
      <c r="TMO24" s="62"/>
      <c r="TMP24" s="63"/>
      <c r="TMQ24" s="64"/>
      <c r="TMV24" s="62"/>
      <c r="TMW24" s="63"/>
      <c r="TMX24" s="64"/>
      <c r="TNC24" s="62"/>
      <c r="TND24" s="63"/>
      <c r="TNE24" s="64"/>
      <c r="TNJ24" s="62"/>
      <c r="TNK24" s="63"/>
      <c r="TNL24" s="64"/>
      <c r="TNQ24" s="62"/>
      <c r="TNR24" s="63"/>
      <c r="TNS24" s="64"/>
      <c r="TNX24" s="62"/>
      <c r="TNY24" s="63"/>
      <c r="TNZ24" s="64"/>
      <c r="TOE24" s="62"/>
      <c r="TOF24" s="63"/>
      <c r="TOG24" s="64"/>
      <c r="TOL24" s="62"/>
      <c r="TOM24" s="63"/>
      <c r="TON24" s="64"/>
      <c r="TOS24" s="62"/>
      <c r="TOT24" s="63"/>
      <c r="TOU24" s="64"/>
      <c r="TOZ24" s="62"/>
      <c r="TPA24" s="63"/>
      <c r="TPB24" s="64"/>
      <c r="TPG24" s="62"/>
      <c r="TPH24" s="63"/>
      <c r="TPI24" s="64"/>
      <c r="TPN24" s="62"/>
      <c r="TPO24" s="63"/>
      <c r="TPP24" s="64"/>
      <c r="TPU24" s="62"/>
      <c r="TPV24" s="63"/>
      <c r="TPW24" s="64"/>
      <c r="TQB24" s="62"/>
      <c r="TQC24" s="63"/>
      <c r="TQD24" s="64"/>
      <c r="TQI24" s="62"/>
      <c r="TQJ24" s="63"/>
      <c r="TQK24" s="64"/>
      <c r="TQP24" s="62"/>
      <c r="TQQ24" s="63"/>
      <c r="TQR24" s="64"/>
      <c r="TQW24" s="62"/>
      <c r="TQX24" s="63"/>
      <c r="TQY24" s="64"/>
      <c r="TRD24" s="62"/>
      <c r="TRE24" s="63"/>
      <c r="TRF24" s="64"/>
      <c r="TRK24" s="62"/>
      <c r="TRL24" s="63"/>
      <c r="TRM24" s="64"/>
      <c r="TRR24" s="62"/>
      <c r="TRS24" s="63"/>
      <c r="TRT24" s="64"/>
      <c r="TRY24" s="62"/>
      <c r="TRZ24" s="63"/>
      <c r="TSA24" s="64"/>
      <c r="TSF24" s="62"/>
      <c r="TSG24" s="63"/>
      <c r="TSH24" s="64"/>
      <c r="TSM24" s="62"/>
      <c r="TSN24" s="63"/>
      <c r="TSO24" s="64"/>
      <c r="TST24" s="62"/>
      <c r="TSU24" s="63"/>
      <c r="TSV24" s="64"/>
      <c r="TTA24" s="62"/>
      <c r="TTB24" s="63"/>
      <c r="TTC24" s="64"/>
      <c r="TTH24" s="62"/>
      <c r="TTI24" s="63"/>
      <c r="TTJ24" s="64"/>
      <c r="TTO24" s="62"/>
      <c r="TTP24" s="63"/>
      <c r="TTQ24" s="64"/>
      <c r="TTV24" s="62"/>
      <c r="TTW24" s="63"/>
      <c r="TTX24" s="64"/>
      <c r="TUC24" s="62"/>
      <c r="TUD24" s="63"/>
      <c r="TUE24" s="64"/>
      <c r="TUJ24" s="62"/>
      <c r="TUK24" s="63"/>
      <c r="TUL24" s="64"/>
      <c r="TUQ24" s="62"/>
      <c r="TUR24" s="63"/>
      <c r="TUS24" s="64"/>
      <c r="TUX24" s="62"/>
      <c r="TUY24" s="63"/>
      <c r="TUZ24" s="64"/>
      <c r="TVE24" s="62"/>
      <c r="TVF24" s="63"/>
      <c r="TVG24" s="64"/>
      <c r="TVL24" s="62"/>
      <c r="TVM24" s="63"/>
      <c r="TVN24" s="64"/>
      <c r="TVS24" s="62"/>
      <c r="TVT24" s="63"/>
      <c r="TVU24" s="64"/>
      <c r="TVZ24" s="62"/>
      <c r="TWA24" s="63"/>
      <c r="TWB24" s="64"/>
      <c r="TWG24" s="62"/>
      <c r="TWH24" s="63"/>
      <c r="TWI24" s="64"/>
      <c r="TWN24" s="62"/>
      <c r="TWO24" s="63"/>
      <c r="TWP24" s="64"/>
      <c r="TWU24" s="62"/>
      <c r="TWV24" s="63"/>
      <c r="TWW24" s="64"/>
      <c r="TXB24" s="62"/>
      <c r="TXC24" s="63"/>
      <c r="TXD24" s="64"/>
      <c r="TXI24" s="62"/>
      <c r="TXJ24" s="63"/>
      <c r="TXK24" s="64"/>
      <c r="TXP24" s="62"/>
      <c r="TXQ24" s="63"/>
      <c r="TXR24" s="64"/>
      <c r="TXW24" s="62"/>
      <c r="TXX24" s="63"/>
      <c r="TXY24" s="64"/>
      <c r="TYD24" s="62"/>
      <c r="TYE24" s="63"/>
      <c r="TYF24" s="64"/>
      <c r="TYK24" s="62"/>
      <c r="TYL24" s="63"/>
      <c r="TYM24" s="64"/>
      <c r="TYR24" s="62"/>
      <c r="TYS24" s="63"/>
      <c r="TYT24" s="64"/>
      <c r="TYY24" s="62"/>
      <c r="TYZ24" s="63"/>
      <c r="TZA24" s="64"/>
      <c r="TZF24" s="62"/>
      <c r="TZG24" s="63"/>
      <c r="TZH24" s="64"/>
      <c r="TZM24" s="62"/>
      <c r="TZN24" s="63"/>
      <c r="TZO24" s="64"/>
      <c r="TZT24" s="62"/>
      <c r="TZU24" s="63"/>
      <c r="TZV24" s="64"/>
      <c r="UAA24" s="62"/>
      <c r="UAB24" s="63"/>
      <c r="UAC24" s="64"/>
      <c r="UAH24" s="62"/>
      <c r="UAI24" s="63"/>
      <c r="UAJ24" s="64"/>
      <c r="UAO24" s="62"/>
      <c r="UAP24" s="63"/>
      <c r="UAQ24" s="64"/>
      <c r="UAV24" s="62"/>
      <c r="UAW24" s="63"/>
      <c r="UAX24" s="64"/>
      <c r="UBC24" s="62"/>
      <c r="UBD24" s="63"/>
      <c r="UBE24" s="64"/>
      <c r="UBJ24" s="62"/>
      <c r="UBK24" s="63"/>
      <c r="UBL24" s="64"/>
      <c r="UBQ24" s="62"/>
      <c r="UBR24" s="63"/>
      <c r="UBS24" s="64"/>
      <c r="UBX24" s="62"/>
      <c r="UBY24" s="63"/>
      <c r="UBZ24" s="64"/>
      <c r="UCE24" s="62"/>
      <c r="UCF24" s="63"/>
      <c r="UCG24" s="64"/>
      <c r="UCL24" s="62"/>
      <c r="UCM24" s="63"/>
      <c r="UCN24" s="64"/>
      <c r="UCS24" s="62"/>
      <c r="UCT24" s="63"/>
      <c r="UCU24" s="64"/>
      <c r="UCZ24" s="62"/>
      <c r="UDA24" s="63"/>
      <c r="UDB24" s="64"/>
      <c r="UDG24" s="62"/>
      <c r="UDH24" s="63"/>
      <c r="UDI24" s="64"/>
      <c r="UDN24" s="62"/>
      <c r="UDO24" s="63"/>
      <c r="UDP24" s="64"/>
      <c r="UDU24" s="62"/>
      <c r="UDV24" s="63"/>
      <c r="UDW24" s="64"/>
      <c r="UEB24" s="62"/>
      <c r="UEC24" s="63"/>
      <c r="UED24" s="64"/>
      <c r="UEI24" s="62"/>
      <c r="UEJ24" s="63"/>
      <c r="UEK24" s="64"/>
      <c r="UEP24" s="62"/>
      <c r="UEQ24" s="63"/>
      <c r="UER24" s="64"/>
      <c r="UEW24" s="62"/>
      <c r="UEX24" s="63"/>
      <c r="UEY24" s="64"/>
      <c r="UFD24" s="62"/>
      <c r="UFE24" s="63"/>
      <c r="UFF24" s="64"/>
      <c r="UFK24" s="62"/>
      <c r="UFL24" s="63"/>
      <c r="UFM24" s="64"/>
      <c r="UFR24" s="62"/>
      <c r="UFS24" s="63"/>
      <c r="UFT24" s="64"/>
      <c r="UFY24" s="62"/>
      <c r="UFZ24" s="63"/>
      <c r="UGA24" s="64"/>
      <c r="UGF24" s="62"/>
      <c r="UGG24" s="63"/>
      <c r="UGH24" s="64"/>
      <c r="UGM24" s="62"/>
      <c r="UGN24" s="63"/>
      <c r="UGO24" s="64"/>
      <c r="UGT24" s="62"/>
      <c r="UGU24" s="63"/>
      <c r="UGV24" s="64"/>
      <c r="UHA24" s="62"/>
      <c r="UHB24" s="63"/>
      <c r="UHC24" s="64"/>
      <c r="UHH24" s="62"/>
      <c r="UHI24" s="63"/>
      <c r="UHJ24" s="64"/>
      <c r="UHO24" s="62"/>
      <c r="UHP24" s="63"/>
      <c r="UHQ24" s="64"/>
      <c r="UHV24" s="62"/>
      <c r="UHW24" s="63"/>
      <c r="UHX24" s="64"/>
      <c r="UIC24" s="62"/>
      <c r="UID24" s="63"/>
      <c r="UIE24" s="64"/>
      <c r="UIJ24" s="62"/>
      <c r="UIK24" s="63"/>
      <c r="UIL24" s="64"/>
      <c r="UIQ24" s="62"/>
      <c r="UIR24" s="63"/>
      <c r="UIS24" s="64"/>
      <c r="UIX24" s="62"/>
      <c r="UIY24" s="63"/>
      <c r="UIZ24" s="64"/>
      <c r="UJE24" s="62"/>
      <c r="UJF24" s="63"/>
      <c r="UJG24" s="64"/>
      <c r="UJL24" s="62"/>
      <c r="UJM24" s="63"/>
      <c r="UJN24" s="64"/>
      <c r="UJS24" s="62"/>
      <c r="UJT24" s="63"/>
      <c r="UJU24" s="64"/>
      <c r="UJZ24" s="62"/>
      <c r="UKA24" s="63"/>
      <c r="UKB24" s="64"/>
      <c r="UKG24" s="62"/>
      <c r="UKH24" s="63"/>
      <c r="UKI24" s="64"/>
      <c r="UKN24" s="62"/>
      <c r="UKO24" s="63"/>
      <c r="UKP24" s="64"/>
      <c r="UKU24" s="62"/>
      <c r="UKV24" s="63"/>
      <c r="UKW24" s="64"/>
      <c r="ULB24" s="62"/>
      <c r="ULC24" s="63"/>
      <c r="ULD24" s="64"/>
      <c r="ULI24" s="62"/>
      <c r="ULJ24" s="63"/>
      <c r="ULK24" s="64"/>
      <c r="ULP24" s="62"/>
      <c r="ULQ24" s="63"/>
      <c r="ULR24" s="64"/>
      <c r="ULW24" s="62"/>
      <c r="ULX24" s="63"/>
      <c r="ULY24" s="64"/>
      <c r="UMD24" s="62"/>
      <c r="UME24" s="63"/>
      <c r="UMF24" s="64"/>
      <c r="UMK24" s="62"/>
      <c r="UML24" s="63"/>
      <c r="UMM24" s="64"/>
      <c r="UMR24" s="62"/>
      <c r="UMS24" s="63"/>
      <c r="UMT24" s="64"/>
      <c r="UMY24" s="62"/>
      <c r="UMZ24" s="63"/>
      <c r="UNA24" s="64"/>
      <c r="UNF24" s="62"/>
      <c r="UNG24" s="63"/>
      <c r="UNH24" s="64"/>
      <c r="UNM24" s="62"/>
      <c r="UNN24" s="63"/>
      <c r="UNO24" s="64"/>
      <c r="UNT24" s="62"/>
      <c r="UNU24" s="63"/>
      <c r="UNV24" s="64"/>
      <c r="UOA24" s="62"/>
      <c r="UOB24" s="63"/>
      <c r="UOC24" s="64"/>
      <c r="UOH24" s="62"/>
      <c r="UOI24" s="63"/>
      <c r="UOJ24" s="64"/>
      <c r="UOO24" s="62"/>
      <c r="UOP24" s="63"/>
      <c r="UOQ24" s="64"/>
      <c r="UOV24" s="62"/>
      <c r="UOW24" s="63"/>
      <c r="UOX24" s="64"/>
      <c r="UPC24" s="62"/>
      <c r="UPD24" s="63"/>
      <c r="UPE24" s="64"/>
      <c r="UPJ24" s="62"/>
      <c r="UPK24" s="63"/>
      <c r="UPL24" s="64"/>
      <c r="UPQ24" s="62"/>
      <c r="UPR24" s="63"/>
      <c r="UPS24" s="64"/>
      <c r="UPX24" s="62"/>
      <c r="UPY24" s="63"/>
      <c r="UPZ24" s="64"/>
      <c r="UQE24" s="62"/>
      <c r="UQF24" s="63"/>
      <c r="UQG24" s="64"/>
      <c r="UQL24" s="62"/>
      <c r="UQM24" s="63"/>
      <c r="UQN24" s="64"/>
      <c r="UQS24" s="62"/>
      <c r="UQT24" s="63"/>
      <c r="UQU24" s="64"/>
      <c r="UQZ24" s="62"/>
      <c r="URA24" s="63"/>
      <c r="URB24" s="64"/>
      <c r="URG24" s="62"/>
      <c r="URH24" s="63"/>
      <c r="URI24" s="64"/>
      <c r="URN24" s="62"/>
      <c r="URO24" s="63"/>
      <c r="URP24" s="64"/>
      <c r="URU24" s="62"/>
      <c r="URV24" s="63"/>
      <c r="URW24" s="64"/>
      <c r="USB24" s="62"/>
      <c r="USC24" s="63"/>
      <c r="USD24" s="64"/>
      <c r="USI24" s="62"/>
      <c r="USJ24" s="63"/>
      <c r="USK24" s="64"/>
      <c r="USP24" s="62"/>
      <c r="USQ24" s="63"/>
      <c r="USR24" s="64"/>
      <c r="USW24" s="62"/>
      <c r="USX24" s="63"/>
      <c r="USY24" s="64"/>
      <c r="UTD24" s="62"/>
      <c r="UTE24" s="63"/>
      <c r="UTF24" s="64"/>
      <c r="UTK24" s="62"/>
      <c r="UTL24" s="63"/>
      <c r="UTM24" s="64"/>
      <c r="UTR24" s="62"/>
      <c r="UTS24" s="63"/>
      <c r="UTT24" s="64"/>
      <c r="UTY24" s="62"/>
      <c r="UTZ24" s="63"/>
      <c r="UUA24" s="64"/>
      <c r="UUF24" s="62"/>
      <c r="UUG24" s="63"/>
      <c r="UUH24" s="64"/>
      <c r="UUM24" s="62"/>
      <c r="UUN24" s="63"/>
      <c r="UUO24" s="64"/>
      <c r="UUT24" s="62"/>
      <c r="UUU24" s="63"/>
      <c r="UUV24" s="64"/>
      <c r="UVA24" s="62"/>
      <c r="UVB24" s="63"/>
      <c r="UVC24" s="64"/>
      <c r="UVH24" s="62"/>
      <c r="UVI24" s="63"/>
      <c r="UVJ24" s="64"/>
      <c r="UVO24" s="62"/>
      <c r="UVP24" s="63"/>
      <c r="UVQ24" s="64"/>
      <c r="UVV24" s="62"/>
      <c r="UVW24" s="63"/>
      <c r="UVX24" s="64"/>
      <c r="UWC24" s="62"/>
      <c r="UWD24" s="63"/>
      <c r="UWE24" s="64"/>
      <c r="UWJ24" s="62"/>
      <c r="UWK24" s="63"/>
      <c r="UWL24" s="64"/>
      <c r="UWQ24" s="62"/>
      <c r="UWR24" s="63"/>
      <c r="UWS24" s="64"/>
      <c r="UWX24" s="62"/>
      <c r="UWY24" s="63"/>
      <c r="UWZ24" s="64"/>
      <c r="UXE24" s="62"/>
      <c r="UXF24" s="63"/>
      <c r="UXG24" s="64"/>
      <c r="UXL24" s="62"/>
      <c r="UXM24" s="63"/>
      <c r="UXN24" s="64"/>
      <c r="UXS24" s="62"/>
      <c r="UXT24" s="63"/>
      <c r="UXU24" s="64"/>
      <c r="UXZ24" s="62"/>
      <c r="UYA24" s="63"/>
      <c r="UYB24" s="64"/>
      <c r="UYG24" s="62"/>
      <c r="UYH24" s="63"/>
      <c r="UYI24" s="64"/>
      <c r="UYN24" s="62"/>
      <c r="UYO24" s="63"/>
      <c r="UYP24" s="64"/>
      <c r="UYU24" s="62"/>
      <c r="UYV24" s="63"/>
      <c r="UYW24" s="64"/>
      <c r="UZB24" s="62"/>
      <c r="UZC24" s="63"/>
      <c r="UZD24" s="64"/>
      <c r="UZI24" s="62"/>
      <c r="UZJ24" s="63"/>
      <c r="UZK24" s="64"/>
      <c r="UZP24" s="62"/>
      <c r="UZQ24" s="63"/>
      <c r="UZR24" s="64"/>
      <c r="UZW24" s="62"/>
      <c r="UZX24" s="63"/>
      <c r="UZY24" s="64"/>
      <c r="VAD24" s="62"/>
      <c r="VAE24" s="63"/>
      <c r="VAF24" s="64"/>
      <c r="VAK24" s="62"/>
      <c r="VAL24" s="63"/>
      <c r="VAM24" s="64"/>
      <c r="VAR24" s="62"/>
      <c r="VAS24" s="63"/>
      <c r="VAT24" s="64"/>
      <c r="VAY24" s="62"/>
      <c r="VAZ24" s="63"/>
      <c r="VBA24" s="64"/>
      <c r="VBF24" s="62"/>
      <c r="VBG24" s="63"/>
      <c r="VBH24" s="64"/>
      <c r="VBM24" s="62"/>
      <c r="VBN24" s="63"/>
      <c r="VBO24" s="64"/>
      <c r="VBT24" s="62"/>
      <c r="VBU24" s="63"/>
      <c r="VBV24" s="64"/>
      <c r="VCA24" s="62"/>
      <c r="VCB24" s="63"/>
      <c r="VCC24" s="64"/>
      <c r="VCH24" s="62"/>
      <c r="VCI24" s="63"/>
      <c r="VCJ24" s="64"/>
      <c r="VCO24" s="62"/>
      <c r="VCP24" s="63"/>
      <c r="VCQ24" s="64"/>
      <c r="VCV24" s="62"/>
      <c r="VCW24" s="63"/>
      <c r="VCX24" s="64"/>
      <c r="VDC24" s="62"/>
      <c r="VDD24" s="63"/>
      <c r="VDE24" s="64"/>
      <c r="VDJ24" s="62"/>
      <c r="VDK24" s="63"/>
      <c r="VDL24" s="64"/>
      <c r="VDQ24" s="62"/>
      <c r="VDR24" s="63"/>
      <c r="VDS24" s="64"/>
      <c r="VDX24" s="62"/>
      <c r="VDY24" s="63"/>
      <c r="VDZ24" s="64"/>
      <c r="VEE24" s="62"/>
      <c r="VEF24" s="63"/>
      <c r="VEG24" s="64"/>
      <c r="VEL24" s="62"/>
      <c r="VEM24" s="63"/>
      <c r="VEN24" s="64"/>
      <c r="VES24" s="62"/>
      <c r="VET24" s="63"/>
      <c r="VEU24" s="64"/>
      <c r="VEZ24" s="62"/>
      <c r="VFA24" s="63"/>
      <c r="VFB24" s="64"/>
      <c r="VFG24" s="62"/>
      <c r="VFH24" s="63"/>
      <c r="VFI24" s="64"/>
      <c r="VFN24" s="62"/>
      <c r="VFO24" s="63"/>
      <c r="VFP24" s="64"/>
      <c r="VFU24" s="62"/>
      <c r="VFV24" s="63"/>
      <c r="VFW24" s="64"/>
      <c r="VGB24" s="62"/>
      <c r="VGC24" s="63"/>
      <c r="VGD24" s="64"/>
      <c r="VGI24" s="62"/>
      <c r="VGJ24" s="63"/>
      <c r="VGK24" s="64"/>
      <c r="VGP24" s="62"/>
      <c r="VGQ24" s="63"/>
      <c r="VGR24" s="64"/>
      <c r="VGW24" s="62"/>
      <c r="VGX24" s="63"/>
      <c r="VGY24" s="64"/>
      <c r="VHD24" s="62"/>
      <c r="VHE24" s="63"/>
      <c r="VHF24" s="64"/>
      <c r="VHK24" s="62"/>
      <c r="VHL24" s="63"/>
      <c r="VHM24" s="64"/>
      <c r="VHR24" s="62"/>
      <c r="VHS24" s="63"/>
      <c r="VHT24" s="64"/>
      <c r="VHY24" s="62"/>
      <c r="VHZ24" s="63"/>
      <c r="VIA24" s="64"/>
      <c r="VIF24" s="62"/>
      <c r="VIG24" s="63"/>
      <c r="VIH24" s="64"/>
      <c r="VIM24" s="62"/>
      <c r="VIN24" s="63"/>
      <c r="VIO24" s="64"/>
      <c r="VIT24" s="62"/>
      <c r="VIU24" s="63"/>
      <c r="VIV24" s="64"/>
      <c r="VJA24" s="62"/>
      <c r="VJB24" s="63"/>
      <c r="VJC24" s="64"/>
      <c r="VJH24" s="62"/>
      <c r="VJI24" s="63"/>
      <c r="VJJ24" s="64"/>
      <c r="VJO24" s="62"/>
      <c r="VJP24" s="63"/>
      <c r="VJQ24" s="64"/>
      <c r="VJV24" s="62"/>
      <c r="VJW24" s="63"/>
      <c r="VJX24" s="64"/>
      <c r="VKC24" s="62"/>
      <c r="VKD24" s="63"/>
      <c r="VKE24" s="64"/>
      <c r="VKJ24" s="62"/>
      <c r="VKK24" s="63"/>
      <c r="VKL24" s="64"/>
      <c r="VKQ24" s="62"/>
      <c r="VKR24" s="63"/>
      <c r="VKS24" s="64"/>
      <c r="VKX24" s="62"/>
      <c r="VKY24" s="63"/>
      <c r="VKZ24" s="64"/>
      <c r="VLE24" s="62"/>
      <c r="VLF24" s="63"/>
      <c r="VLG24" s="64"/>
      <c r="VLL24" s="62"/>
      <c r="VLM24" s="63"/>
      <c r="VLN24" s="64"/>
      <c r="VLS24" s="62"/>
      <c r="VLT24" s="63"/>
      <c r="VLU24" s="64"/>
      <c r="VLZ24" s="62"/>
      <c r="VMA24" s="63"/>
      <c r="VMB24" s="64"/>
      <c r="VMG24" s="62"/>
      <c r="VMH24" s="63"/>
      <c r="VMI24" s="64"/>
      <c r="VMN24" s="62"/>
      <c r="VMO24" s="63"/>
      <c r="VMP24" s="64"/>
      <c r="VMU24" s="62"/>
      <c r="VMV24" s="63"/>
      <c r="VMW24" s="64"/>
      <c r="VNB24" s="62"/>
      <c r="VNC24" s="63"/>
      <c r="VND24" s="64"/>
      <c r="VNI24" s="62"/>
      <c r="VNJ24" s="63"/>
      <c r="VNK24" s="64"/>
      <c r="VNP24" s="62"/>
      <c r="VNQ24" s="63"/>
      <c r="VNR24" s="64"/>
      <c r="VNW24" s="62"/>
      <c r="VNX24" s="63"/>
      <c r="VNY24" s="64"/>
      <c r="VOD24" s="62"/>
      <c r="VOE24" s="63"/>
      <c r="VOF24" s="64"/>
      <c r="VOK24" s="62"/>
      <c r="VOL24" s="63"/>
      <c r="VOM24" s="64"/>
      <c r="VOR24" s="62"/>
      <c r="VOS24" s="63"/>
      <c r="VOT24" s="64"/>
      <c r="VOY24" s="62"/>
      <c r="VOZ24" s="63"/>
      <c r="VPA24" s="64"/>
      <c r="VPF24" s="62"/>
      <c r="VPG24" s="63"/>
      <c r="VPH24" s="64"/>
      <c r="VPM24" s="62"/>
      <c r="VPN24" s="63"/>
      <c r="VPO24" s="64"/>
      <c r="VPT24" s="62"/>
      <c r="VPU24" s="63"/>
      <c r="VPV24" s="64"/>
      <c r="VQA24" s="62"/>
      <c r="VQB24" s="63"/>
      <c r="VQC24" s="64"/>
      <c r="VQH24" s="62"/>
      <c r="VQI24" s="63"/>
      <c r="VQJ24" s="64"/>
      <c r="VQO24" s="62"/>
      <c r="VQP24" s="63"/>
      <c r="VQQ24" s="64"/>
      <c r="VQV24" s="62"/>
      <c r="VQW24" s="63"/>
      <c r="VQX24" s="64"/>
      <c r="VRC24" s="62"/>
      <c r="VRD24" s="63"/>
      <c r="VRE24" s="64"/>
      <c r="VRJ24" s="62"/>
      <c r="VRK24" s="63"/>
      <c r="VRL24" s="64"/>
      <c r="VRQ24" s="62"/>
      <c r="VRR24" s="63"/>
      <c r="VRS24" s="64"/>
      <c r="VRX24" s="62"/>
      <c r="VRY24" s="63"/>
      <c r="VRZ24" s="64"/>
      <c r="VSE24" s="62"/>
      <c r="VSF24" s="63"/>
      <c r="VSG24" s="64"/>
      <c r="VSL24" s="62"/>
      <c r="VSM24" s="63"/>
      <c r="VSN24" s="64"/>
      <c r="VSS24" s="62"/>
      <c r="VST24" s="63"/>
      <c r="VSU24" s="64"/>
      <c r="VSZ24" s="62"/>
      <c r="VTA24" s="63"/>
      <c r="VTB24" s="64"/>
      <c r="VTG24" s="62"/>
      <c r="VTH24" s="63"/>
      <c r="VTI24" s="64"/>
      <c r="VTN24" s="62"/>
      <c r="VTO24" s="63"/>
      <c r="VTP24" s="64"/>
      <c r="VTU24" s="62"/>
      <c r="VTV24" s="63"/>
      <c r="VTW24" s="64"/>
      <c r="VUB24" s="62"/>
      <c r="VUC24" s="63"/>
      <c r="VUD24" s="64"/>
      <c r="VUI24" s="62"/>
      <c r="VUJ24" s="63"/>
      <c r="VUK24" s="64"/>
      <c r="VUP24" s="62"/>
      <c r="VUQ24" s="63"/>
      <c r="VUR24" s="64"/>
      <c r="VUW24" s="62"/>
      <c r="VUX24" s="63"/>
      <c r="VUY24" s="64"/>
      <c r="VVD24" s="62"/>
      <c r="VVE24" s="63"/>
      <c r="VVF24" s="64"/>
      <c r="VVK24" s="62"/>
      <c r="VVL24" s="63"/>
      <c r="VVM24" s="64"/>
      <c r="VVR24" s="62"/>
      <c r="VVS24" s="63"/>
      <c r="VVT24" s="64"/>
      <c r="VVY24" s="62"/>
      <c r="VVZ24" s="63"/>
      <c r="VWA24" s="64"/>
      <c r="VWF24" s="62"/>
      <c r="VWG24" s="63"/>
      <c r="VWH24" s="64"/>
      <c r="VWM24" s="62"/>
      <c r="VWN24" s="63"/>
      <c r="VWO24" s="64"/>
      <c r="VWT24" s="62"/>
      <c r="VWU24" s="63"/>
      <c r="VWV24" s="64"/>
      <c r="VXA24" s="62"/>
      <c r="VXB24" s="63"/>
      <c r="VXC24" s="64"/>
      <c r="VXH24" s="62"/>
      <c r="VXI24" s="63"/>
      <c r="VXJ24" s="64"/>
      <c r="VXO24" s="62"/>
      <c r="VXP24" s="63"/>
      <c r="VXQ24" s="64"/>
      <c r="VXV24" s="62"/>
      <c r="VXW24" s="63"/>
      <c r="VXX24" s="64"/>
      <c r="VYC24" s="62"/>
      <c r="VYD24" s="63"/>
      <c r="VYE24" s="64"/>
      <c r="VYJ24" s="62"/>
      <c r="VYK24" s="63"/>
      <c r="VYL24" s="64"/>
      <c r="VYQ24" s="62"/>
      <c r="VYR24" s="63"/>
      <c r="VYS24" s="64"/>
      <c r="VYX24" s="62"/>
      <c r="VYY24" s="63"/>
      <c r="VYZ24" s="64"/>
      <c r="VZE24" s="62"/>
      <c r="VZF24" s="63"/>
      <c r="VZG24" s="64"/>
      <c r="VZL24" s="62"/>
      <c r="VZM24" s="63"/>
      <c r="VZN24" s="64"/>
      <c r="VZS24" s="62"/>
      <c r="VZT24" s="63"/>
      <c r="VZU24" s="64"/>
      <c r="VZZ24" s="62"/>
      <c r="WAA24" s="63"/>
      <c r="WAB24" s="64"/>
      <c r="WAG24" s="62"/>
      <c r="WAH24" s="63"/>
      <c r="WAI24" s="64"/>
      <c r="WAN24" s="62"/>
      <c r="WAO24" s="63"/>
      <c r="WAP24" s="64"/>
      <c r="WAU24" s="62"/>
      <c r="WAV24" s="63"/>
      <c r="WAW24" s="64"/>
      <c r="WBB24" s="62"/>
      <c r="WBC24" s="63"/>
      <c r="WBD24" s="64"/>
      <c r="WBI24" s="62"/>
      <c r="WBJ24" s="63"/>
      <c r="WBK24" s="64"/>
      <c r="WBP24" s="62"/>
      <c r="WBQ24" s="63"/>
      <c r="WBR24" s="64"/>
      <c r="WBW24" s="62"/>
      <c r="WBX24" s="63"/>
      <c r="WBY24" s="64"/>
      <c r="WCD24" s="62"/>
      <c r="WCE24" s="63"/>
      <c r="WCF24" s="64"/>
      <c r="WCK24" s="62"/>
      <c r="WCL24" s="63"/>
      <c r="WCM24" s="64"/>
      <c r="WCR24" s="62"/>
      <c r="WCS24" s="63"/>
      <c r="WCT24" s="64"/>
      <c r="WCY24" s="62"/>
      <c r="WCZ24" s="63"/>
      <c r="WDA24" s="64"/>
      <c r="WDF24" s="62"/>
      <c r="WDG24" s="63"/>
      <c r="WDH24" s="64"/>
      <c r="WDM24" s="62"/>
      <c r="WDN24" s="63"/>
      <c r="WDO24" s="64"/>
      <c r="WDT24" s="62"/>
      <c r="WDU24" s="63"/>
      <c r="WDV24" s="64"/>
      <c r="WEA24" s="62"/>
      <c r="WEB24" s="63"/>
      <c r="WEC24" s="64"/>
      <c r="WEH24" s="62"/>
      <c r="WEI24" s="63"/>
      <c r="WEJ24" s="64"/>
      <c r="WEO24" s="62"/>
      <c r="WEP24" s="63"/>
      <c r="WEQ24" s="64"/>
      <c r="WEV24" s="62"/>
      <c r="WEW24" s="63"/>
      <c r="WEX24" s="64"/>
      <c r="WFC24" s="62"/>
      <c r="WFD24" s="63"/>
      <c r="WFE24" s="64"/>
      <c r="WFJ24" s="62"/>
      <c r="WFK24" s="63"/>
      <c r="WFL24" s="64"/>
      <c r="WFQ24" s="62"/>
      <c r="WFR24" s="63"/>
      <c r="WFS24" s="64"/>
      <c r="WFX24" s="62"/>
      <c r="WFY24" s="63"/>
      <c r="WFZ24" s="64"/>
      <c r="WGE24" s="62"/>
      <c r="WGF24" s="63"/>
      <c r="WGG24" s="64"/>
      <c r="WGL24" s="62"/>
      <c r="WGM24" s="63"/>
      <c r="WGN24" s="64"/>
      <c r="WGS24" s="62"/>
      <c r="WGT24" s="63"/>
      <c r="WGU24" s="64"/>
      <c r="WGZ24" s="62"/>
      <c r="WHA24" s="63"/>
      <c r="WHB24" s="64"/>
      <c r="WHG24" s="62"/>
      <c r="WHH24" s="63"/>
      <c r="WHI24" s="64"/>
      <c r="WHN24" s="62"/>
      <c r="WHO24" s="63"/>
      <c r="WHP24" s="64"/>
      <c r="WHU24" s="62"/>
      <c r="WHV24" s="63"/>
      <c r="WHW24" s="64"/>
      <c r="WIB24" s="62"/>
      <c r="WIC24" s="63"/>
      <c r="WID24" s="64"/>
      <c r="WII24" s="62"/>
      <c r="WIJ24" s="63"/>
      <c r="WIK24" s="64"/>
      <c r="WIP24" s="62"/>
      <c r="WIQ24" s="63"/>
      <c r="WIR24" s="64"/>
      <c r="WIW24" s="62"/>
      <c r="WIX24" s="63"/>
      <c r="WIY24" s="64"/>
      <c r="WJD24" s="62"/>
      <c r="WJE24" s="63"/>
      <c r="WJF24" s="64"/>
      <c r="WJK24" s="62"/>
      <c r="WJL24" s="63"/>
      <c r="WJM24" s="64"/>
      <c r="WJR24" s="62"/>
      <c r="WJS24" s="63"/>
      <c r="WJT24" s="64"/>
      <c r="WJY24" s="62"/>
      <c r="WJZ24" s="63"/>
      <c r="WKA24" s="64"/>
      <c r="WKF24" s="62"/>
      <c r="WKG24" s="63"/>
      <c r="WKH24" s="64"/>
      <c r="WKM24" s="62"/>
      <c r="WKN24" s="63"/>
      <c r="WKO24" s="64"/>
      <c r="WKT24" s="62"/>
      <c r="WKU24" s="63"/>
      <c r="WKV24" s="64"/>
      <c r="WLA24" s="62"/>
      <c r="WLB24" s="63"/>
      <c r="WLC24" s="64"/>
      <c r="WLH24" s="62"/>
      <c r="WLI24" s="63"/>
      <c r="WLJ24" s="64"/>
      <c r="WLO24" s="62"/>
      <c r="WLP24" s="63"/>
      <c r="WLQ24" s="64"/>
      <c r="WLV24" s="62"/>
      <c r="WLW24" s="63"/>
      <c r="WLX24" s="64"/>
      <c r="WMC24" s="62"/>
      <c r="WMD24" s="63"/>
      <c r="WME24" s="64"/>
      <c r="WMJ24" s="62"/>
      <c r="WMK24" s="63"/>
      <c r="WML24" s="64"/>
      <c r="WMQ24" s="62"/>
      <c r="WMR24" s="63"/>
      <c r="WMS24" s="64"/>
      <c r="WMX24" s="62"/>
      <c r="WMY24" s="63"/>
      <c r="WMZ24" s="64"/>
      <c r="WNE24" s="62"/>
      <c r="WNF24" s="63"/>
      <c r="WNG24" s="64"/>
      <c r="WNL24" s="62"/>
      <c r="WNM24" s="63"/>
      <c r="WNN24" s="64"/>
      <c r="WNS24" s="62"/>
      <c r="WNT24" s="63"/>
      <c r="WNU24" s="64"/>
      <c r="WNZ24" s="62"/>
      <c r="WOA24" s="63"/>
      <c r="WOB24" s="64"/>
      <c r="WOG24" s="62"/>
      <c r="WOH24" s="63"/>
      <c r="WOI24" s="64"/>
      <c r="WON24" s="62"/>
      <c r="WOO24" s="63"/>
      <c r="WOP24" s="64"/>
      <c r="WOU24" s="62"/>
      <c r="WOV24" s="63"/>
      <c r="WOW24" s="64"/>
      <c r="WPB24" s="62"/>
      <c r="WPC24" s="63"/>
      <c r="WPD24" s="64"/>
      <c r="WPI24" s="62"/>
      <c r="WPJ24" s="63"/>
      <c r="WPK24" s="64"/>
      <c r="WPP24" s="62"/>
      <c r="WPQ24" s="63"/>
      <c r="WPR24" s="64"/>
      <c r="WPW24" s="62"/>
      <c r="WPX24" s="63"/>
      <c r="WPY24" s="64"/>
      <c r="WQD24" s="62"/>
      <c r="WQE24" s="63"/>
      <c r="WQF24" s="64"/>
      <c r="WQK24" s="62"/>
      <c r="WQL24" s="63"/>
      <c r="WQM24" s="64"/>
      <c r="WQR24" s="62"/>
      <c r="WQS24" s="63"/>
      <c r="WQT24" s="64"/>
      <c r="WQY24" s="62"/>
      <c r="WQZ24" s="63"/>
      <c r="WRA24" s="64"/>
      <c r="WRF24" s="62"/>
      <c r="WRG24" s="63"/>
      <c r="WRH24" s="64"/>
      <c r="WRM24" s="62"/>
      <c r="WRN24" s="63"/>
      <c r="WRO24" s="64"/>
      <c r="WRT24" s="62"/>
      <c r="WRU24" s="63"/>
      <c r="WRV24" s="64"/>
      <c r="WSA24" s="62"/>
      <c r="WSB24" s="63"/>
      <c r="WSC24" s="64"/>
      <c r="WSH24" s="62"/>
      <c r="WSI24" s="63"/>
      <c r="WSJ24" s="64"/>
      <c r="WSO24" s="62"/>
      <c r="WSP24" s="63"/>
      <c r="WSQ24" s="64"/>
      <c r="WSV24" s="62"/>
      <c r="WSW24" s="63"/>
      <c r="WSX24" s="64"/>
      <c r="WTC24" s="62"/>
      <c r="WTD24" s="63"/>
      <c r="WTE24" s="64"/>
      <c r="WTJ24" s="62"/>
      <c r="WTK24" s="63"/>
      <c r="WTL24" s="64"/>
      <c r="WTQ24" s="62"/>
      <c r="WTR24" s="63"/>
      <c r="WTS24" s="64"/>
      <c r="WTX24" s="62"/>
      <c r="WTY24" s="63"/>
      <c r="WTZ24" s="64"/>
      <c r="WUE24" s="62"/>
      <c r="WUF24" s="63"/>
      <c r="WUG24" s="64"/>
      <c r="WUL24" s="62"/>
      <c r="WUM24" s="63"/>
      <c r="WUN24" s="64"/>
      <c r="WUS24" s="62"/>
      <c r="WUT24" s="63"/>
      <c r="WUU24" s="64"/>
      <c r="WUZ24" s="62"/>
      <c r="WVA24" s="63"/>
      <c r="WVB24" s="64"/>
      <c r="WVG24" s="62"/>
      <c r="WVH24" s="63"/>
      <c r="WVI24" s="64"/>
      <c r="WVN24" s="62"/>
      <c r="WVO24" s="63"/>
      <c r="WVP24" s="64"/>
      <c r="WVU24" s="62"/>
      <c r="WVV24" s="63"/>
      <c r="WVW24" s="64"/>
      <c r="WWB24" s="62"/>
      <c r="WWC24" s="63"/>
      <c r="WWD24" s="64"/>
      <c r="WWI24" s="62"/>
      <c r="WWJ24" s="63"/>
      <c r="WWK24" s="64"/>
      <c r="WWP24" s="62"/>
      <c r="WWQ24" s="63"/>
      <c r="WWR24" s="64"/>
      <c r="WWW24" s="62"/>
      <c r="WWX24" s="63"/>
      <c r="WWY24" s="64"/>
      <c r="WXD24" s="62"/>
      <c r="WXE24" s="63"/>
      <c r="WXF24" s="64"/>
      <c r="WXK24" s="62"/>
      <c r="WXL24" s="63"/>
      <c r="WXM24" s="64"/>
      <c r="WXR24" s="62"/>
      <c r="WXS24" s="63"/>
      <c r="WXT24" s="64"/>
      <c r="WXY24" s="62"/>
      <c r="WXZ24" s="63"/>
      <c r="WYA24" s="64"/>
      <c r="WYF24" s="62"/>
      <c r="WYG24" s="63"/>
      <c r="WYH24" s="64"/>
      <c r="WYM24" s="62"/>
      <c r="WYN24" s="63"/>
      <c r="WYO24" s="64"/>
      <c r="WYT24" s="62"/>
      <c r="WYU24" s="63"/>
      <c r="WYV24" s="64"/>
      <c r="WZA24" s="62"/>
      <c r="WZB24" s="63"/>
      <c r="WZC24" s="64"/>
      <c r="WZH24" s="62"/>
      <c r="WZI24" s="63"/>
      <c r="WZJ24" s="64"/>
      <c r="WZO24" s="62"/>
      <c r="WZP24" s="63"/>
      <c r="WZQ24" s="64"/>
      <c r="WZV24" s="62"/>
      <c r="WZW24" s="63"/>
      <c r="WZX24" s="64"/>
      <c r="XAC24" s="62"/>
      <c r="XAD24" s="63"/>
      <c r="XAE24" s="64"/>
      <c r="XAJ24" s="62"/>
      <c r="XAK24" s="63"/>
      <c r="XAL24" s="64"/>
      <c r="XAQ24" s="62"/>
      <c r="XAR24" s="63"/>
      <c r="XAS24" s="64"/>
      <c r="XAX24" s="62"/>
      <c r="XAY24" s="63"/>
      <c r="XAZ24" s="64"/>
      <c r="XBE24" s="62"/>
      <c r="XBF24" s="63"/>
      <c r="XBG24" s="64"/>
      <c r="XBL24" s="62"/>
      <c r="XBM24" s="63"/>
      <c r="XBN24" s="64"/>
      <c r="XBS24" s="62"/>
      <c r="XBT24" s="63"/>
      <c r="XBU24" s="64"/>
      <c r="XBZ24" s="62"/>
      <c r="XCA24" s="63"/>
      <c r="XCB24" s="64"/>
      <c r="XCG24" s="62"/>
      <c r="XCH24" s="63"/>
      <c r="XCI24" s="64"/>
      <c r="XCN24" s="62"/>
      <c r="XCO24" s="63"/>
      <c r="XCP24" s="64"/>
      <c r="XCU24" s="62"/>
      <c r="XCV24" s="63"/>
      <c r="XCW24" s="64"/>
      <c r="XDB24" s="62"/>
      <c r="XDC24" s="63"/>
      <c r="XDD24" s="64"/>
      <c r="XDI24" s="62"/>
      <c r="XDJ24" s="63"/>
      <c r="XDK24" s="64"/>
      <c r="XDP24" s="62"/>
      <c r="XDQ24" s="63"/>
      <c r="XDR24" s="64"/>
      <c r="XDW24" s="62"/>
      <c r="XDX24" s="63"/>
      <c r="XDY24" s="64"/>
      <c r="XED24" s="62"/>
      <c r="XEE24" s="63"/>
      <c r="XEF24" s="64"/>
      <c r="XEK24" s="62"/>
      <c r="XEL24" s="63"/>
      <c r="XEM24" s="64"/>
      <c r="XER24" s="62"/>
      <c r="XES24" s="63"/>
      <c r="XET24" s="64"/>
      <c r="XEY24" s="62"/>
      <c r="XEZ24" s="63"/>
      <c r="XFA24" s="64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>
        <v>46269</v>
      </c>
      <c r="E25" s="76" cm="1">
        <f t="array" ref="E25">_xlfn.IFS(ISBLANK(Table9[[#This Row],[DISCHARGE DATE]]),0,NOT(ISBLANK(Table9[[#This Row],[DISCHARGE DATE]])),((Table9[[#This Row],[DISCHARGE DATE]]-Table9[[#This Row],[ADMISSION DATE]])+1))</f>
        <v>193</v>
      </c>
      <c r="F25" s="102">
        <f>Table9[[#This Row],[DAYS]]*20</f>
        <v>3860</v>
      </c>
      <c r="G25" s="90">
        <f>Table9[[#This Row],[DAYS]]*13</f>
        <v>2509</v>
      </c>
      <c r="H25" s="90">
        <f>Table9[[#This Row],[ACTUAL]]-Table9[[#This Row],[REAL]]</f>
        <v>1351</v>
      </c>
      <c r="I25" s="62" t="s">
        <v>1919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1919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1919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1919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1919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1919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3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1919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85" t="s">
        <v>1825</v>
      </c>
      <c r="B32" s="80" t="s">
        <v>1826</v>
      </c>
      <c r="C32" s="81">
        <v>46136</v>
      </c>
      <c r="D32" s="77">
        <v>46269</v>
      </c>
      <c r="E32" s="101" cm="1">
        <f t="array" ref="E32">_xlfn.IFS(ISBLANK(Table9[[#This Row],[DISCHARGE DATE]]),0,NOT(ISBLANK(Table9[[#This Row],[DISCHARGE DATE]])),((Table9[[#This Row],[DISCHARGE DATE]]-Table9[[#This Row],[ADMISSION DATE]])+1))</f>
        <v>134</v>
      </c>
      <c r="F32" s="102">
        <f>Table9[[#This Row],[DAYS]]*20</f>
        <v>2680</v>
      </c>
      <c r="G32" s="90">
        <f>Table9[[#This Row],[DAYS]]*13</f>
        <v>1742</v>
      </c>
      <c r="H32" s="90">
        <f>Table9[[#This Row],[ACTUAL]]-Table9[[#This Row],[REAL]]</f>
        <v>938</v>
      </c>
      <c r="I32" s="62" t="s">
        <v>1919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1919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3">
      <c r="A34" s="85" t="s">
        <v>1871</v>
      </c>
      <c r="B34" s="80" t="s">
        <v>1943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1919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85" t="s">
        <v>1877</v>
      </c>
      <c r="B35" s="80" t="s">
        <v>1878</v>
      </c>
      <c r="C35" s="81">
        <v>46171</v>
      </c>
      <c r="D35" s="77"/>
      <c r="E35" s="101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2">
        <f>Table9[[#This Row],[DAYS]]*20</f>
        <v>0</v>
      </c>
      <c r="G35" s="90">
        <f>Table9[[#This Row],[DAYS]]*13</f>
        <v>0</v>
      </c>
      <c r="H35" s="90">
        <f>Table9[[#This Row],[ACTUAL]]-Table9[[#This Row],[REAL]]</f>
        <v>0</v>
      </c>
      <c r="I35" s="62" t="s">
        <v>1919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1882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1919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1888</v>
      </c>
      <c r="B37" s="80" t="s">
        <v>1889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1919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1914</v>
      </c>
      <c r="B38" s="80" t="s">
        <v>1915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1919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1929</v>
      </c>
      <c r="B39" s="80" t="s">
        <v>1930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1919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1932</v>
      </c>
      <c r="B40" s="80" t="s">
        <v>1933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1919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1966</v>
      </c>
      <c r="B41" s="80" t="s">
        <v>1967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1919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1977</v>
      </c>
      <c r="B42" s="80" t="s">
        <v>1978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1919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5" t="s">
        <v>1969</v>
      </c>
      <c r="B43" s="80" t="s">
        <v>1970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1919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85" t="s">
        <v>1992</v>
      </c>
      <c r="B44" s="80" t="s">
        <v>1993</v>
      </c>
      <c r="C44" s="81">
        <v>46246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1919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85" t="s">
        <v>1998</v>
      </c>
      <c r="B45" s="80" t="s">
        <v>1999</v>
      </c>
      <c r="C45" s="81">
        <v>46254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1919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85" t="s">
        <v>2004</v>
      </c>
      <c r="B46" s="80" t="s">
        <v>2005</v>
      </c>
      <c r="C46" s="81">
        <v>46256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1919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5" t="s">
        <v>2006</v>
      </c>
      <c r="B47" s="80" t="s">
        <v>2007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 t="s">
        <v>1919</v>
      </c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2" x14ac:dyDescent="0.3">
      <c r="A48" s="85" t="s">
        <v>2009</v>
      </c>
      <c r="B48" s="80" t="s">
        <v>2010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 t="s">
        <v>1919</v>
      </c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16382" x14ac:dyDescent="0.3">
      <c r="A49" s="83" t="s">
        <v>2017</v>
      </c>
      <c r="B49" s="76" t="s">
        <v>2018</v>
      </c>
      <c r="C49" s="64">
        <v>46258</v>
      </c>
      <c r="D49" s="77"/>
      <c r="E49" s="101" cm="1">
        <f t="array" ref="E49">_xlfn.IFS(ISBLANK(Table9[[#This Row],[DISCHARGE DATE]]),0,NOT(ISBLANK(Table9[[#This Row],[DISCHARGE DATE]])),((Table9[[#This Row],[DISCHARGE DATE]]-Table9[[#This Row],[ADMISSION DATE]])+1))</f>
        <v>0</v>
      </c>
      <c r="F49" s="102">
        <f>Table9[[#This Row],[DAYS]]*20</f>
        <v>0</v>
      </c>
      <c r="G49" s="90">
        <f>Table9[[#This Row],[DAYS]]*13</f>
        <v>0</v>
      </c>
      <c r="H49" s="90">
        <f>Table9[[#This Row],[ACTUAL]]-Table9[[#This Row],[REAL]]</f>
        <v>0</v>
      </c>
      <c r="I49" s="62"/>
      <c r="M49" s="62"/>
      <c r="N49" s="63"/>
      <c r="O49" s="62"/>
      <c r="P49" s="63"/>
      <c r="Q49" s="62"/>
      <c r="R49" s="63"/>
      <c r="S49" s="62"/>
      <c r="T49" s="63"/>
      <c r="U49" s="62"/>
      <c r="V49" s="63"/>
      <c r="W49" s="62"/>
      <c r="X49" s="63"/>
      <c r="Y49" s="62"/>
      <c r="Z49" s="63"/>
      <c r="AA49" s="62"/>
      <c r="AB49" s="63"/>
      <c r="AC49" s="62"/>
      <c r="AD49" s="63"/>
      <c r="AE49" s="62"/>
      <c r="AF49" s="63"/>
      <c r="AG49" s="62"/>
      <c r="AH49" s="63"/>
      <c r="AI49" s="62"/>
      <c r="AJ49" s="63"/>
      <c r="AK49" s="62"/>
      <c r="AL49" s="63"/>
      <c r="AM49" s="62"/>
      <c r="AN49" s="63"/>
      <c r="AO49" s="62"/>
      <c r="AP49" s="63"/>
      <c r="AQ49" s="62"/>
      <c r="AR49" s="63"/>
      <c r="AS49" s="62"/>
      <c r="AT49" s="63"/>
      <c r="AU49" s="62"/>
      <c r="AV49" s="63"/>
      <c r="AW49" s="62"/>
      <c r="AX49" s="63"/>
      <c r="AY49" s="62"/>
      <c r="AZ49" s="63"/>
      <c r="BA49" s="62"/>
      <c r="BB49" s="63"/>
      <c r="BC49" s="62"/>
      <c r="BD49" s="63"/>
      <c r="BE49" s="62"/>
      <c r="BF49" s="63"/>
      <c r="BG49" s="62"/>
      <c r="BH49" s="63"/>
      <c r="BI49" s="62"/>
      <c r="BJ49" s="63"/>
      <c r="BK49" s="62"/>
      <c r="BL49" s="63"/>
      <c r="BM49" s="62"/>
      <c r="BN49" s="63"/>
      <c r="BO49" s="62"/>
      <c r="BP49" s="63"/>
      <c r="BQ49" s="62"/>
      <c r="BR49" s="63"/>
      <c r="BS49" s="62"/>
      <c r="BT49" s="63"/>
      <c r="BU49" s="62"/>
      <c r="BV49" s="63"/>
      <c r="BW49" s="62"/>
      <c r="BX49" s="63"/>
      <c r="BY49" s="62"/>
      <c r="BZ49" s="63"/>
      <c r="CA49" s="62"/>
      <c r="CB49" s="63"/>
      <c r="CC49" s="62"/>
      <c r="CD49" s="63"/>
      <c r="CE49" s="62"/>
      <c r="CF49" s="63"/>
      <c r="CG49" s="62"/>
      <c r="CH49" s="63"/>
      <c r="CI49" s="62"/>
      <c r="CJ49" s="63"/>
      <c r="CK49" s="62"/>
      <c r="CL49" s="63"/>
      <c r="CM49" s="62"/>
      <c r="CN49" s="63"/>
      <c r="CO49" s="62"/>
      <c r="CP49" s="63"/>
      <c r="CQ49" s="62"/>
      <c r="CR49" s="63"/>
      <c r="CS49" s="62"/>
      <c r="CT49" s="63"/>
      <c r="CU49" s="62"/>
      <c r="CV49" s="63"/>
      <c r="CW49" s="62"/>
      <c r="CX49" s="63"/>
      <c r="CY49" s="62"/>
      <c r="CZ49" s="63"/>
      <c r="DA49" s="62"/>
      <c r="DB49" s="63"/>
      <c r="DC49" s="62"/>
      <c r="DD49" s="63"/>
      <c r="DE49" s="62"/>
      <c r="DF49" s="63"/>
      <c r="DG49" s="62"/>
      <c r="DH49" s="63"/>
      <c r="DI49" s="62"/>
      <c r="DJ49" s="63"/>
      <c r="DK49" s="62"/>
      <c r="DL49" s="63"/>
      <c r="DM49" s="62"/>
      <c r="DN49" s="63"/>
      <c r="DO49" s="62"/>
      <c r="DP49" s="63"/>
      <c r="DQ49" s="62"/>
      <c r="DR49" s="63"/>
      <c r="DS49" s="62"/>
      <c r="DT49" s="63"/>
      <c r="DU49" s="62"/>
      <c r="DV49" s="63"/>
      <c r="DW49" s="62"/>
      <c r="DX49" s="63"/>
      <c r="DY49" s="62"/>
      <c r="DZ49" s="63"/>
      <c r="EA49" s="62"/>
      <c r="EB49" s="63"/>
      <c r="EC49" s="62"/>
      <c r="ED49" s="63"/>
      <c r="EE49" s="62"/>
      <c r="EF49" s="63"/>
      <c r="EG49" s="62"/>
      <c r="EH49" s="63"/>
      <c r="EI49" s="62"/>
      <c r="EJ49" s="63"/>
      <c r="EK49" s="62"/>
      <c r="EL49" s="63"/>
      <c r="EM49" s="62"/>
      <c r="EN49" s="63"/>
      <c r="EO49" s="62"/>
      <c r="EP49" s="63"/>
      <c r="EQ49" s="62"/>
      <c r="ER49" s="63"/>
      <c r="ES49" s="62"/>
      <c r="ET49" s="63"/>
      <c r="EU49" s="62"/>
      <c r="EV49" s="63"/>
      <c r="EW49" s="62"/>
      <c r="EX49" s="63"/>
      <c r="EY49" s="62"/>
      <c r="EZ49" s="63"/>
      <c r="FA49" s="62"/>
      <c r="FB49" s="63"/>
      <c r="FC49" s="62"/>
      <c r="FD49" s="63"/>
      <c r="FE49" s="62"/>
      <c r="FF49" s="63"/>
      <c r="FG49" s="62"/>
      <c r="FH49" s="63"/>
      <c r="FI49" s="62"/>
      <c r="FJ49" s="63"/>
      <c r="FK49" s="62"/>
      <c r="FL49" s="63"/>
      <c r="FM49" s="62"/>
      <c r="FN49" s="63"/>
      <c r="FO49" s="62"/>
      <c r="FP49" s="63"/>
      <c r="FQ49" s="62"/>
      <c r="FR49" s="63"/>
      <c r="FS49" s="62"/>
      <c r="FT49" s="63"/>
      <c r="FU49" s="62"/>
      <c r="FV49" s="63"/>
      <c r="FW49" s="62"/>
      <c r="FX49" s="63"/>
      <c r="FY49" s="62"/>
      <c r="FZ49" s="63"/>
      <c r="GA49" s="62"/>
      <c r="GB49" s="63"/>
      <c r="GC49" s="62"/>
      <c r="GD49" s="63"/>
      <c r="GE49" s="62"/>
      <c r="GF49" s="63"/>
      <c r="GG49" s="62"/>
      <c r="GH49" s="63"/>
      <c r="GI49" s="62"/>
      <c r="GJ49" s="63"/>
      <c r="GK49" s="62"/>
      <c r="GL49" s="63"/>
      <c r="GM49" s="62"/>
      <c r="GN49" s="63"/>
      <c r="GO49" s="62"/>
      <c r="GP49" s="63"/>
      <c r="GQ49" s="62"/>
      <c r="GR49" s="63"/>
      <c r="GS49" s="62"/>
      <c r="GT49" s="63"/>
      <c r="GU49" s="62"/>
      <c r="GV49" s="63"/>
      <c r="GW49" s="62"/>
      <c r="GX49" s="63"/>
      <c r="GY49" s="62"/>
      <c r="GZ49" s="63"/>
      <c r="HA49" s="62"/>
      <c r="HB49" s="63"/>
      <c r="HC49" s="62"/>
      <c r="HD49" s="63"/>
      <c r="HE49" s="62"/>
      <c r="HF49" s="63"/>
      <c r="HG49" s="62"/>
      <c r="HH49" s="63"/>
      <c r="HI49" s="62"/>
      <c r="HJ49" s="63"/>
      <c r="HK49" s="62"/>
      <c r="HL49" s="63"/>
      <c r="HM49" s="62"/>
      <c r="HN49" s="63"/>
      <c r="HO49" s="62"/>
      <c r="HP49" s="63"/>
      <c r="HQ49" s="62"/>
      <c r="HR49" s="63"/>
      <c r="HS49" s="62"/>
      <c r="HT49" s="63"/>
      <c r="HU49" s="62"/>
      <c r="HV49" s="63"/>
      <c r="HW49" s="62"/>
      <c r="HX49" s="63"/>
      <c r="HY49" s="62"/>
      <c r="HZ49" s="63"/>
      <c r="IA49" s="62"/>
      <c r="IB49" s="63"/>
      <c r="IC49" s="62"/>
      <c r="ID49" s="63"/>
      <c r="IE49" s="62"/>
      <c r="IF49" s="63"/>
      <c r="IG49" s="62"/>
      <c r="IH49" s="63"/>
      <c r="II49" s="62"/>
      <c r="IJ49" s="63"/>
      <c r="IK49" s="62"/>
      <c r="IL49" s="63"/>
      <c r="IM49" s="62"/>
      <c r="IN49" s="63"/>
      <c r="IO49" s="62"/>
      <c r="IP49" s="63"/>
      <c r="IQ49" s="62"/>
      <c r="IR49" s="63"/>
      <c r="IS49" s="62"/>
      <c r="IT49" s="63"/>
      <c r="IU49" s="62"/>
      <c r="IV49" s="63"/>
      <c r="IW49" s="62"/>
      <c r="IX49" s="63"/>
      <c r="IY49" s="62"/>
      <c r="IZ49" s="63"/>
      <c r="JA49" s="62"/>
      <c r="JB49" s="63"/>
      <c r="JC49" s="62"/>
      <c r="JD49" s="63"/>
      <c r="JE49" s="62"/>
      <c r="JF49" s="63"/>
      <c r="JG49" s="62"/>
      <c r="JH49" s="63"/>
      <c r="JI49" s="62"/>
      <c r="JJ49" s="63"/>
      <c r="JK49" s="62"/>
      <c r="JL49" s="63"/>
      <c r="JM49" s="62"/>
      <c r="JN49" s="63"/>
      <c r="JO49" s="62"/>
      <c r="JP49" s="63"/>
      <c r="JQ49" s="62"/>
      <c r="JR49" s="63"/>
      <c r="JS49" s="62"/>
      <c r="JT49" s="63"/>
      <c r="JU49" s="62"/>
      <c r="JV49" s="63"/>
      <c r="JW49" s="62"/>
      <c r="JX49" s="63"/>
      <c r="JY49" s="62"/>
      <c r="JZ49" s="63"/>
      <c r="KA49" s="62"/>
      <c r="KB49" s="63"/>
      <c r="KC49" s="62"/>
      <c r="KD49" s="63"/>
      <c r="KE49" s="62"/>
      <c r="KF49" s="63"/>
      <c r="KG49" s="62"/>
      <c r="KH49" s="63"/>
      <c r="KI49" s="62"/>
      <c r="KJ49" s="63"/>
      <c r="KK49" s="62"/>
      <c r="KL49" s="63"/>
      <c r="KM49" s="62"/>
      <c r="KN49" s="63"/>
      <c r="KO49" s="62"/>
      <c r="KP49" s="63"/>
      <c r="KQ49" s="62"/>
      <c r="KR49" s="63"/>
      <c r="KS49" s="62"/>
      <c r="KT49" s="63"/>
      <c r="KU49" s="62"/>
      <c r="KV49" s="63"/>
      <c r="KW49" s="62"/>
      <c r="KX49" s="63"/>
      <c r="KY49" s="62"/>
      <c r="KZ49" s="63"/>
      <c r="LA49" s="62"/>
      <c r="LB49" s="63"/>
      <c r="LC49" s="62"/>
      <c r="LD49" s="63"/>
      <c r="LE49" s="62"/>
      <c r="LF49" s="63"/>
      <c r="LG49" s="62"/>
      <c r="LH49" s="63"/>
      <c r="LI49" s="62"/>
      <c r="LJ49" s="63"/>
      <c r="LK49" s="62"/>
      <c r="LL49" s="63"/>
      <c r="LM49" s="62"/>
      <c r="LN49" s="63"/>
      <c r="LO49" s="62"/>
      <c r="LP49" s="63"/>
      <c r="LQ49" s="62"/>
      <c r="LR49" s="63"/>
      <c r="LS49" s="62"/>
      <c r="LT49" s="63"/>
      <c r="LU49" s="62"/>
      <c r="LV49" s="63"/>
      <c r="LW49" s="62"/>
      <c r="LX49" s="63"/>
      <c r="LY49" s="62"/>
      <c r="LZ49" s="63"/>
      <c r="MA49" s="62"/>
      <c r="MB49" s="63"/>
      <c r="MC49" s="62"/>
      <c r="MD49" s="63"/>
      <c r="ME49" s="62"/>
      <c r="MF49" s="63"/>
      <c r="MG49" s="62"/>
      <c r="MH49" s="63"/>
      <c r="MI49" s="62"/>
      <c r="MJ49" s="63"/>
      <c r="MK49" s="62"/>
      <c r="ML49" s="63"/>
      <c r="MM49" s="62"/>
      <c r="MN49" s="63"/>
      <c r="MO49" s="62"/>
      <c r="MP49" s="63"/>
      <c r="MQ49" s="62"/>
      <c r="MR49" s="63"/>
      <c r="MS49" s="62"/>
      <c r="MT49" s="63"/>
      <c r="MU49" s="62"/>
      <c r="MV49" s="63"/>
      <c r="MW49" s="62"/>
      <c r="MX49" s="63"/>
      <c r="MY49" s="62"/>
      <c r="MZ49" s="63"/>
      <c r="NA49" s="62"/>
      <c r="NB49" s="63"/>
      <c r="NC49" s="62"/>
      <c r="ND49" s="63"/>
      <c r="NE49" s="62"/>
      <c r="NF49" s="63"/>
      <c r="NG49" s="62"/>
      <c r="NH49" s="63"/>
      <c r="NI49" s="62"/>
      <c r="NJ49" s="63"/>
      <c r="NK49" s="62"/>
      <c r="NL49" s="63"/>
      <c r="NM49" s="62"/>
      <c r="NN49" s="63"/>
      <c r="NO49" s="62"/>
      <c r="NP49" s="63"/>
      <c r="NQ49" s="62"/>
      <c r="NR49" s="63"/>
      <c r="NS49" s="62"/>
      <c r="NT49" s="63"/>
      <c r="NU49" s="62"/>
      <c r="NV49" s="63"/>
      <c r="NW49" s="62"/>
      <c r="NX49" s="63"/>
      <c r="NY49" s="62"/>
      <c r="NZ49" s="63"/>
      <c r="OA49" s="62"/>
      <c r="OB49" s="63"/>
      <c r="OC49" s="62"/>
      <c r="OD49" s="63"/>
      <c r="OE49" s="62"/>
      <c r="OF49" s="63"/>
      <c r="OG49" s="62"/>
      <c r="OH49" s="63"/>
      <c r="OI49" s="62"/>
      <c r="OJ49" s="63"/>
      <c r="OK49" s="62"/>
      <c r="OL49" s="63"/>
      <c r="OM49" s="62"/>
      <c r="ON49" s="63"/>
      <c r="OO49" s="62"/>
      <c r="OP49" s="63"/>
      <c r="OQ49" s="62"/>
      <c r="OR49" s="63"/>
      <c r="OS49" s="62"/>
      <c r="OT49" s="63"/>
      <c r="OU49" s="62"/>
      <c r="OV49" s="63"/>
      <c r="OW49" s="62"/>
      <c r="OX49" s="63"/>
      <c r="OY49" s="62"/>
      <c r="OZ49" s="63"/>
      <c r="PA49" s="62"/>
      <c r="PB49" s="63"/>
      <c r="PC49" s="62"/>
      <c r="PD49" s="63"/>
      <c r="PE49" s="62"/>
      <c r="PF49" s="63"/>
      <c r="PG49" s="62"/>
      <c r="PH49" s="63"/>
      <c r="PI49" s="62"/>
      <c r="PJ49" s="63"/>
      <c r="PK49" s="62"/>
      <c r="PL49" s="63"/>
      <c r="PM49" s="62"/>
      <c r="PN49" s="63"/>
      <c r="PO49" s="62"/>
      <c r="PP49" s="63"/>
      <c r="PQ49" s="62"/>
      <c r="PR49" s="63"/>
      <c r="PS49" s="62"/>
      <c r="PT49" s="63"/>
      <c r="PU49" s="62"/>
      <c r="PV49" s="63"/>
      <c r="PW49" s="62"/>
      <c r="PX49" s="63"/>
      <c r="PY49" s="62"/>
      <c r="PZ49" s="63"/>
      <c r="QA49" s="62"/>
      <c r="QB49" s="63"/>
      <c r="QC49" s="62"/>
      <c r="QD49" s="63"/>
      <c r="QE49" s="62"/>
      <c r="QF49" s="63"/>
      <c r="QG49" s="62"/>
      <c r="QH49" s="63"/>
      <c r="QI49" s="62"/>
      <c r="QJ49" s="63"/>
      <c r="QK49" s="62"/>
      <c r="QL49" s="63"/>
      <c r="QM49" s="62"/>
      <c r="QN49" s="63"/>
      <c r="QO49" s="62"/>
      <c r="QP49" s="63"/>
      <c r="QQ49" s="62"/>
      <c r="QR49" s="63"/>
      <c r="QS49" s="62"/>
      <c r="QT49" s="63"/>
      <c r="QU49" s="62"/>
      <c r="QV49" s="63"/>
      <c r="QW49" s="62"/>
      <c r="QX49" s="63"/>
      <c r="QY49" s="62"/>
      <c r="QZ49" s="63"/>
      <c r="RA49" s="62"/>
      <c r="RB49" s="63"/>
      <c r="RC49" s="62"/>
      <c r="RD49" s="63"/>
      <c r="RE49" s="62"/>
      <c r="RF49" s="63"/>
      <c r="RG49" s="62"/>
      <c r="RH49" s="63"/>
      <c r="RI49" s="62"/>
      <c r="RJ49" s="63"/>
      <c r="RK49" s="62"/>
      <c r="RL49" s="63"/>
      <c r="RM49" s="62"/>
      <c r="RN49" s="63"/>
      <c r="RO49" s="62"/>
      <c r="RP49" s="63"/>
      <c r="RQ49" s="62"/>
      <c r="RR49" s="63"/>
      <c r="RS49" s="62"/>
      <c r="RT49" s="63"/>
      <c r="RU49" s="62"/>
      <c r="RV49" s="63"/>
      <c r="RW49" s="62"/>
      <c r="RX49" s="63"/>
      <c r="RY49" s="62"/>
      <c r="RZ49" s="63"/>
      <c r="SA49" s="62"/>
      <c r="SB49" s="63"/>
      <c r="SC49" s="62"/>
      <c r="SD49" s="63"/>
      <c r="SE49" s="62"/>
      <c r="SF49" s="63"/>
      <c r="SG49" s="62"/>
      <c r="SH49" s="63"/>
      <c r="SI49" s="62"/>
      <c r="SJ49" s="63"/>
      <c r="SK49" s="62"/>
      <c r="SL49" s="63"/>
      <c r="SM49" s="62"/>
      <c r="SN49" s="63"/>
      <c r="SO49" s="62"/>
      <c r="SP49" s="63"/>
      <c r="SQ49" s="62"/>
      <c r="SR49" s="63"/>
      <c r="SS49" s="62"/>
      <c r="ST49" s="63"/>
      <c r="SU49" s="62"/>
      <c r="SV49" s="63"/>
      <c r="SW49" s="62"/>
      <c r="SX49" s="63"/>
      <c r="SY49" s="62"/>
      <c r="SZ49" s="63"/>
      <c r="TA49" s="62"/>
      <c r="TB49" s="63"/>
      <c r="TC49" s="62"/>
      <c r="TD49" s="63"/>
      <c r="TE49" s="62"/>
      <c r="TF49" s="63"/>
      <c r="TG49" s="62"/>
      <c r="TH49" s="63"/>
      <c r="TI49" s="62"/>
      <c r="TJ49" s="63"/>
      <c r="TK49" s="62"/>
      <c r="TL49" s="63"/>
      <c r="TM49" s="62"/>
      <c r="TN49" s="63"/>
      <c r="TO49" s="62"/>
      <c r="TP49" s="63"/>
      <c r="TQ49" s="62"/>
      <c r="TR49" s="63"/>
      <c r="TS49" s="62"/>
      <c r="TT49" s="63"/>
      <c r="TU49" s="62"/>
      <c r="TV49" s="63"/>
      <c r="TW49" s="62"/>
      <c r="TX49" s="63"/>
      <c r="TY49" s="62"/>
      <c r="TZ49" s="63"/>
      <c r="UA49" s="62"/>
      <c r="UB49" s="63"/>
      <c r="UC49" s="62"/>
      <c r="UD49" s="63"/>
      <c r="UE49" s="62"/>
      <c r="UF49" s="63"/>
      <c r="UG49" s="62"/>
      <c r="UH49" s="63"/>
      <c r="UI49" s="62"/>
      <c r="UJ49" s="63"/>
      <c r="UK49" s="62"/>
      <c r="UL49" s="63"/>
      <c r="UM49" s="62"/>
      <c r="UN49" s="63"/>
      <c r="UO49" s="62"/>
      <c r="UP49" s="63"/>
      <c r="UQ49" s="62"/>
      <c r="UR49" s="63"/>
      <c r="US49" s="62"/>
      <c r="UT49" s="63"/>
      <c r="UU49" s="62"/>
      <c r="UV49" s="63"/>
      <c r="UW49" s="62"/>
      <c r="UX49" s="63"/>
      <c r="UY49" s="62"/>
      <c r="UZ49" s="63"/>
      <c r="VA49" s="62"/>
      <c r="VB49" s="63"/>
      <c r="VC49" s="62"/>
      <c r="VD49" s="63"/>
      <c r="VE49" s="62"/>
      <c r="VF49" s="63"/>
      <c r="VG49" s="62"/>
      <c r="VH49" s="63"/>
      <c r="VI49" s="62"/>
      <c r="VJ49" s="63"/>
      <c r="VK49" s="62"/>
      <c r="VL49" s="63"/>
      <c r="VM49" s="62"/>
      <c r="VN49" s="63"/>
      <c r="VO49" s="62"/>
      <c r="VP49" s="63"/>
      <c r="VQ49" s="62"/>
      <c r="VR49" s="63"/>
      <c r="VS49" s="62"/>
      <c r="VT49" s="63"/>
      <c r="VU49" s="62"/>
      <c r="VV49" s="63"/>
      <c r="VW49" s="62"/>
      <c r="VX49" s="63"/>
      <c r="VY49" s="62"/>
      <c r="VZ49" s="63"/>
      <c r="WA49" s="62"/>
      <c r="WB49" s="63"/>
      <c r="WC49" s="62"/>
      <c r="WD49" s="63"/>
      <c r="WE49" s="62"/>
      <c r="WF49" s="63"/>
      <c r="WG49" s="62"/>
      <c r="WH49" s="63"/>
      <c r="WI49" s="62"/>
      <c r="WJ49" s="63"/>
      <c r="WK49" s="62"/>
      <c r="WL49" s="63"/>
      <c r="WM49" s="62"/>
      <c r="WN49" s="63"/>
      <c r="WO49" s="62"/>
      <c r="WP49" s="63"/>
      <c r="WQ49" s="62"/>
      <c r="WR49" s="63"/>
      <c r="WS49" s="62"/>
      <c r="WT49" s="63"/>
      <c r="WU49" s="62"/>
      <c r="WV49" s="63"/>
      <c r="WW49" s="62"/>
      <c r="WX49" s="63"/>
      <c r="WY49" s="62"/>
      <c r="WZ49" s="63"/>
      <c r="XA49" s="62"/>
      <c r="XB49" s="63"/>
      <c r="XC49" s="62"/>
      <c r="XD49" s="63"/>
      <c r="XE49" s="62"/>
      <c r="XF49" s="63"/>
      <c r="XG49" s="62"/>
      <c r="XH49" s="63"/>
      <c r="XI49" s="62"/>
      <c r="XJ49" s="63"/>
      <c r="XK49" s="62"/>
      <c r="XL49" s="63"/>
      <c r="XM49" s="62"/>
      <c r="XN49" s="63"/>
      <c r="XO49" s="62"/>
      <c r="XP49" s="63"/>
      <c r="XQ49" s="62"/>
      <c r="XR49" s="63"/>
      <c r="XS49" s="62"/>
      <c r="XT49" s="63"/>
      <c r="XU49" s="62"/>
      <c r="XV49" s="63"/>
      <c r="XW49" s="62"/>
      <c r="XX49" s="63"/>
      <c r="XY49" s="62"/>
      <c r="XZ49" s="63"/>
      <c r="YA49" s="62"/>
      <c r="YB49" s="63"/>
      <c r="YC49" s="62"/>
      <c r="YD49" s="63"/>
      <c r="YE49" s="62"/>
      <c r="YF49" s="63"/>
      <c r="YG49" s="62"/>
      <c r="YH49" s="63"/>
      <c r="YI49" s="62"/>
      <c r="YJ49" s="63"/>
      <c r="YK49" s="62"/>
      <c r="YL49" s="63"/>
      <c r="YM49" s="62"/>
      <c r="YN49" s="63"/>
      <c r="YO49" s="62"/>
      <c r="YP49" s="63"/>
      <c r="YQ49" s="62"/>
      <c r="YR49" s="63"/>
      <c r="YS49" s="62"/>
      <c r="YT49" s="63"/>
      <c r="YU49" s="62"/>
      <c r="YV49" s="63"/>
      <c r="YW49" s="62"/>
      <c r="YX49" s="63"/>
      <c r="YY49" s="62"/>
      <c r="YZ49" s="63"/>
      <c r="ZA49" s="62"/>
      <c r="ZB49" s="63"/>
      <c r="ZC49" s="62"/>
      <c r="ZD49" s="63"/>
      <c r="ZE49" s="62"/>
      <c r="ZF49" s="63"/>
      <c r="ZG49" s="62"/>
      <c r="ZH49" s="63"/>
      <c r="ZI49" s="62"/>
      <c r="ZJ49" s="63"/>
      <c r="ZK49" s="62"/>
      <c r="ZL49" s="63"/>
      <c r="ZM49" s="62"/>
      <c r="ZN49" s="63"/>
      <c r="ZO49" s="62"/>
      <c r="ZP49" s="63"/>
      <c r="ZQ49" s="62"/>
      <c r="ZR49" s="63"/>
      <c r="ZS49" s="62"/>
      <c r="ZT49" s="63"/>
      <c r="ZU49" s="62"/>
      <c r="ZV49" s="63"/>
      <c r="ZW49" s="62"/>
      <c r="ZX49" s="63"/>
      <c r="ZY49" s="62"/>
      <c r="ZZ49" s="63"/>
      <c r="AAA49" s="62"/>
      <c r="AAB49" s="63"/>
      <c r="AAC49" s="62"/>
      <c r="AAD49" s="63"/>
      <c r="AAE49" s="62"/>
      <c r="AAF49" s="63"/>
      <c r="AAG49" s="62"/>
      <c r="AAH49" s="63"/>
      <c r="AAI49" s="62"/>
      <c r="AAJ49" s="63"/>
      <c r="AAK49" s="62"/>
      <c r="AAL49" s="63"/>
      <c r="AAM49" s="62"/>
      <c r="AAN49" s="63"/>
      <c r="AAO49" s="62"/>
      <c r="AAP49" s="63"/>
      <c r="AAQ49" s="62"/>
      <c r="AAR49" s="63"/>
      <c r="AAS49" s="62"/>
      <c r="AAT49" s="63"/>
      <c r="AAU49" s="62"/>
      <c r="AAV49" s="63"/>
      <c r="AAW49" s="62"/>
      <c r="AAX49" s="63"/>
      <c r="AAY49" s="62"/>
      <c r="AAZ49" s="63"/>
      <c r="ABA49" s="62"/>
      <c r="ABB49" s="63"/>
      <c r="ABC49" s="62"/>
      <c r="ABD49" s="63"/>
      <c r="ABE49" s="62"/>
      <c r="ABF49" s="63"/>
      <c r="ABG49" s="62"/>
      <c r="ABH49" s="63"/>
      <c r="ABI49" s="62"/>
      <c r="ABJ49" s="63"/>
      <c r="ABK49" s="62"/>
      <c r="ABL49" s="63"/>
      <c r="ABM49" s="62"/>
      <c r="ABN49" s="63"/>
      <c r="ABO49" s="62"/>
      <c r="ABP49" s="63"/>
      <c r="ABQ49" s="62"/>
      <c r="ABR49" s="63"/>
      <c r="ABS49" s="62"/>
      <c r="ABT49" s="63"/>
      <c r="ABU49" s="62"/>
      <c r="ABV49" s="63"/>
      <c r="ABW49" s="62"/>
      <c r="ABX49" s="63"/>
      <c r="ABY49" s="62"/>
      <c r="ABZ49" s="63"/>
      <c r="ACA49" s="62"/>
      <c r="ACB49" s="63"/>
      <c r="ACC49" s="62"/>
      <c r="ACD49" s="63"/>
      <c r="ACE49" s="62"/>
      <c r="ACF49" s="63"/>
      <c r="ACG49" s="62"/>
      <c r="ACH49" s="63"/>
      <c r="ACI49" s="62"/>
      <c r="ACJ49" s="63"/>
      <c r="ACK49" s="62"/>
      <c r="ACL49" s="63"/>
      <c r="ACM49" s="62"/>
      <c r="ACN49" s="63"/>
      <c r="ACO49" s="62"/>
      <c r="ACP49" s="63"/>
      <c r="ACQ49" s="62"/>
      <c r="ACR49" s="63"/>
      <c r="ACS49" s="62"/>
      <c r="ACT49" s="63"/>
      <c r="ACU49" s="62"/>
      <c r="ACV49" s="63"/>
      <c r="ACW49" s="62"/>
      <c r="ACX49" s="63"/>
      <c r="ACY49" s="62"/>
      <c r="ACZ49" s="63"/>
      <c r="ADA49" s="62"/>
      <c r="ADB49" s="63"/>
      <c r="ADC49" s="62"/>
      <c r="ADD49" s="63"/>
      <c r="ADE49" s="62"/>
      <c r="ADF49" s="63"/>
      <c r="ADG49" s="62"/>
      <c r="ADH49" s="63"/>
      <c r="ADI49" s="62"/>
      <c r="ADJ49" s="63"/>
      <c r="ADK49" s="62"/>
      <c r="ADL49" s="63"/>
      <c r="ADM49" s="62"/>
      <c r="ADN49" s="63"/>
      <c r="ADO49" s="62"/>
      <c r="ADP49" s="63"/>
      <c r="ADQ49" s="62"/>
      <c r="ADR49" s="63"/>
      <c r="ADS49" s="62"/>
      <c r="ADT49" s="63"/>
      <c r="ADU49" s="62"/>
      <c r="ADV49" s="63"/>
      <c r="ADW49" s="62"/>
      <c r="ADX49" s="63"/>
      <c r="ADY49" s="62"/>
      <c r="ADZ49" s="63"/>
      <c r="AEA49" s="62"/>
      <c r="AEB49" s="63"/>
      <c r="AEC49" s="62"/>
      <c r="AED49" s="63"/>
      <c r="AEE49" s="62"/>
      <c r="AEF49" s="63"/>
      <c r="AEG49" s="62"/>
      <c r="AEH49" s="63"/>
      <c r="AEI49" s="62"/>
      <c r="AEJ49" s="63"/>
      <c r="AEK49" s="62"/>
      <c r="AEL49" s="63"/>
      <c r="AEM49" s="62"/>
      <c r="AEN49" s="63"/>
      <c r="AEO49" s="62"/>
      <c r="AEP49" s="63"/>
      <c r="AEQ49" s="62"/>
      <c r="AER49" s="63"/>
      <c r="AES49" s="62"/>
      <c r="AET49" s="63"/>
      <c r="AEU49" s="62"/>
      <c r="AEV49" s="63"/>
      <c r="AEW49" s="62"/>
      <c r="AEX49" s="63"/>
      <c r="AEY49" s="62"/>
      <c r="AEZ49" s="63"/>
      <c r="AFA49" s="62"/>
      <c r="AFB49" s="63"/>
      <c r="AFC49" s="62"/>
      <c r="AFD49" s="63"/>
      <c r="AFE49" s="62"/>
      <c r="AFF49" s="63"/>
      <c r="AFG49" s="62"/>
      <c r="AFH49" s="63"/>
      <c r="AFI49" s="62"/>
      <c r="AFJ49" s="63"/>
      <c r="AFK49" s="62"/>
      <c r="AFL49" s="63"/>
      <c r="AFM49" s="62"/>
      <c r="AFN49" s="63"/>
      <c r="AFO49" s="62"/>
      <c r="AFP49" s="63"/>
      <c r="AFQ49" s="62"/>
      <c r="AFR49" s="63"/>
      <c r="AFS49" s="62"/>
      <c r="AFT49" s="63"/>
      <c r="AFU49" s="62"/>
      <c r="AFV49" s="63"/>
      <c r="AFW49" s="62"/>
      <c r="AFX49" s="63"/>
      <c r="AFY49" s="62"/>
      <c r="AFZ49" s="63"/>
      <c r="AGA49" s="62"/>
      <c r="AGB49" s="63"/>
      <c r="AGC49" s="62"/>
      <c r="AGD49" s="63"/>
      <c r="AGE49" s="62"/>
      <c r="AGF49" s="63"/>
      <c r="AGG49" s="62"/>
      <c r="AGH49" s="63"/>
      <c r="AGI49" s="62"/>
      <c r="AGJ49" s="63"/>
      <c r="AGK49" s="62"/>
      <c r="AGL49" s="63"/>
      <c r="AGM49" s="62"/>
      <c r="AGN49" s="63"/>
      <c r="AGO49" s="62"/>
      <c r="AGP49" s="63"/>
      <c r="AGQ49" s="62"/>
      <c r="AGR49" s="63"/>
      <c r="AGS49" s="62"/>
      <c r="AGT49" s="63"/>
      <c r="AGU49" s="62"/>
      <c r="AGV49" s="63"/>
      <c r="AGW49" s="62"/>
      <c r="AGX49" s="63"/>
      <c r="AGY49" s="62"/>
      <c r="AGZ49" s="63"/>
      <c r="AHA49" s="62"/>
      <c r="AHB49" s="63"/>
      <c r="AHC49" s="62"/>
      <c r="AHD49" s="63"/>
      <c r="AHE49" s="62"/>
      <c r="AHF49" s="63"/>
      <c r="AHG49" s="62"/>
      <c r="AHH49" s="63"/>
      <c r="AHI49" s="62"/>
      <c r="AHJ49" s="63"/>
      <c r="AHK49" s="62"/>
      <c r="AHL49" s="63"/>
      <c r="AHM49" s="62"/>
      <c r="AHN49" s="63"/>
      <c r="AHO49" s="62"/>
      <c r="AHP49" s="63"/>
      <c r="AHQ49" s="62"/>
      <c r="AHR49" s="63"/>
      <c r="AHS49" s="62"/>
      <c r="AHT49" s="63"/>
      <c r="AHU49" s="62"/>
      <c r="AHV49" s="63"/>
      <c r="AHW49" s="62"/>
      <c r="AHX49" s="63"/>
      <c r="AHY49" s="62"/>
      <c r="AHZ49" s="63"/>
      <c r="AIA49" s="62"/>
      <c r="AIB49" s="63"/>
      <c r="AIC49" s="62"/>
      <c r="AID49" s="63"/>
      <c r="AIE49" s="62"/>
      <c r="AIF49" s="63"/>
      <c r="AIG49" s="62"/>
      <c r="AIH49" s="63"/>
      <c r="AII49" s="62"/>
      <c r="AIJ49" s="63"/>
      <c r="AIK49" s="62"/>
      <c r="AIL49" s="63"/>
      <c r="AIM49" s="62"/>
      <c r="AIN49" s="63"/>
      <c r="AIO49" s="62"/>
      <c r="AIP49" s="63"/>
      <c r="AIQ49" s="62"/>
      <c r="AIR49" s="63"/>
      <c r="AIS49" s="62"/>
      <c r="AIT49" s="63"/>
      <c r="AIU49" s="62"/>
      <c r="AIV49" s="63"/>
      <c r="AIW49" s="62"/>
      <c r="AIX49" s="63"/>
      <c r="AIY49" s="62"/>
      <c r="AIZ49" s="63"/>
      <c r="AJA49" s="62"/>
      <c r="AJB49" s="63"/>
      <c r="AJC49" s="62"/>
      <c r="AJD49" s="63"/>
      <c r="AJE49" s="62"/>
      <c r="AJF49" s="63"/>
      <c r="AJG49" s="62"/>
      <c r="AJH49" s="63"/>
      <c r="AJI49" s="62"/>
      <c r="AJJ49" s="63"/>
      <c r="AJK49" s="62"/>
      <c r="AJL49" s="63"/>
      <c r="AJM49" s="62"/>
      <c r="AJN49" s="63"/>
      <c r="AJO49" s="62"/>
      <c r="AJP49" s="63"/>
      <c r="AJQ49" s="62"/>
      <c r="AJR49" s="63"/>
      <c r="AJS49" s="62"/>
      <c r="AJT49" s="63"/>
      <c r="AJU49" s="62"/>
      <c r="AJV49" s="63"/>
      <c r="AJW49" s="62"/>
      <c r="AJX49" s="63"/>
      <c r="AJY49" s="62"/>
      <c r="AJZ49" s="63"/>
      <c r="AKA49" s="62"/>
      <c r="AKB49" s="63"/>
      <c r="AKC49" s="62"/>
      <c r="AKD49" s="63"/>
      <c r="AKE49" s="62"/>
      <c r="AKF49" s="63"/>
      <c r="AKG49" s="62"/>
      <c r="AKH49" s="63"/>
      <c r="AKI49" s="62"/>
      <c r="AKJ49" s="63"/>
      <c r="AKK49" s="62"/>
      <c r="AKL49" s="63"/>
      <c r="AKM49" s="62"/>
      <c r="AKN49" s="63"/>
      <c r="AKO49" s="62"/>
      <c r="AKP49" s="63"/>
      <c r="AKQ49" s="62"/>
      <c r="AKR49" s="63"/>
      <c r="AKS49" s="62"/>
      <c r="AKT49" s="63"/>
      <c r="AKU49" s="62"/>
      <c r="AKV49" s="63"/>
      <c r="AKW49" s="62"/>
      <c r="AKX49" s="63"/>
      <c r="AKY49" s="62"/>
      <c r="AKZ49" s="63"/>
      <c r="ALA49" s="62"/>
      <c r="ALB49" s="63"/>
      <c r="ALC49" s="62"/>
      <c r="ALD49" s="63"/>
      <c r="ALE49" s="62"/>
      <c r="ALF49" s="63"/>
      <c r="ALG49" s="62"/>
      <c r="ALH49" s="63"/>
      <c r="ALI49" s="62"/>
      <c r="ALJ49" s="63"/>
      <c r="ALK49" s="62"/>
      <c r="ALL49" s="63"/>
      <c r="ALM49" s="62"/>
      <c r="ALN49" s="63"/>
      <c r="ALO49" s="62"/>
      <c r="ALP49" s="63"/>
      <c r="ALQ49" s="62"/>
      <c r="ALR49" s="63"/>
      <c r="ALS49" s="62"/>
      <c r="ALT49" s="63"/>
      <c r="ALU49" s="62"/>
      <c r="ALV49" s="63"/>
      <c r="ALW49" s="62"/>
      <c r="ALX49" s="63"/>
      <c r="ALY49" s="62"/>
      <c r="ALZ49" s="63"/>
      <c r="AMA49" s="62"/>
      <c r="AMB49" s="63"/>
      <c r="AMC49" s="62"/>
      <c r="AMD49" s="63"/>
      <c r="AME49" s="62"/>
      <c r="AMF49" s="63"/>
      <c r="AMG49" s="62"/>
      <c r="AMH49" s="63"/>
      <c r="AMI49" s="62"/>
      <c r="AMJ49" s="63"/>
      <c r="AMK49" s="62"/>
      <c r="AML49" s="63"/>
      <c r="AMM49" s="62"/>
      <c r="AMN49" s="63"/>
      <c r="AMO49" s="62"/>
      <c r="AMP49" s="63"/>
      <c r="AMQ49" s="62"/>
      <c r="AMR49" s="63"/>
      <c r="AMS49" s="62"/>
      <c r="AMT49" s="63"/>
      <c r="AMU49" s="62"/>
      <c r="AMV49" s="63"/>
      <c r="AMW49" s="62"/>
      <c r="AMX49" s="63"/>
      <c r="AMY49" s="62"/>
      <c r="AMZ49" s="63"/>
      <c r="ANA49" s="62"/>
      <c r="ANB49" s="63"/>
      <c r="ANC49" s="62"/>
      <c r="AND49" s="63"/>
      <c r="ANE49" s="62"/>
      <c r="ANF49" s="63"/>
      <c r="ANG49" s="62"/>
      <c r="ANH49" s="63"/>
      <c r="ANI49" s="62"/>
      <c r="ANJ49" s="63"/>
      <c r="ANK49" s="62"/>
      <c r="ANL49" s="63"/>
      <c r="ANM49" s="62"/>
      <c r="ANN49" s="63"/>
      <c r="ANO49" s="62"/>
      <c r="ANP49" s="63"/>
      <c r="ANQ49" s="62"/>
      <c r="ANR49" s="63"/>
      <c r="ANS49" s="62"/>
      <c r="ANT49" s="63"/>
      <c r="ANU49" s="62"/>
      <c r="ANV49" s="63"/>
      <c r="ANW49" s="62"/>
      <c r="ANX49" s="63"/>
      <c r="ANY49" s="62"/>
      <c r="ANZ49" s="63"/>
      <c r="AOA49" s="62"/>
      <c r="AOB49" s="63"/>
      <c r="AOC49" s="62"/>
      <c r="AOD49" s="63"/>
      <c r="AOE49" s="62"/>
      <c r="AOF49" s="63"/>
      <c r="AOG49" s="62"/>
      <c r="AOH49" s="63"/>
      <c r="AOI49" s="62"/>
      <c r="AOJ49" s="63"/>
      <c r="AOK49" s="62"/>
      <c r="AOL49" s="63"/>
      <c r="AOM49" s="62"/>
      <c r="AON49" s="63"/>
      <c r="AOO49" s="62"/>
      <c r="AOP49" s="63"/>
      <c r="AOQ49" s="62"/>
      <c r="AOR49" s="63"/>
      <c r="AOS49" s="62"/>
      <c r="AOT49" s="63"/>
      <c r="AOU49" s="62"/>
      <c r="AOV49" s="63"/>
      <c r="AOW49" s="62"/>
      <c r="AOX49" s="63"/>
      <c r="AOY49" s="62"/>
      <c r="AOZ49" s="63"/>
      <c r="APA49" s="62"/>
      <c r="APB49" s="63"/>
      <c r="APC49" s="62"/>
      <c r="APD49" s="63"/>
      <c r="APE49" s="62"/>
      <c r="APF49" s="63"/>
      <c r="APG49" s="62"/>
      <c r="APH49" s="63"/>
      <c r="API49" s="62"/>
      <c r="APJ49" s="63"/>
      <c r="APK49" s="62"/>
      <c r="APL49" s="63"/>
      <c r="APM49" s="62"/>
      <c r="APN49" s="63"/>
      <c r="APO49" s="62"/>
      <c r="APP49" s="63"/>
      <c r="APQ49" s="62"/>
      <c r="APR49" s="63"/>
      <c r="APS49" s="62"/>
      <c r="APT49" s="63"/>
      <c r="APU49" s="62"/>
      <c r="APV49" s="63"/>
      <c r="APW49" s="62"/>
      <c r="APX49" s="63"/>
      <c r="APY49" s="62"/>
      <c r="APZ49" s="63"/>
      <c r="AQA49" s="62"/>
      <c r="AQB49" s="63"/>
      <c r="AQC49" s="62"/>
      <c r="AQD49" s="63"/>
      <c r="AQE49" s="62"/>
      <c r="AQF49" s="63"/>
      <c r="AQG49" s="62"/>
      <c r="AQH49" s="63"/>
      <c r="AQI49" s="62"/>
      <c r="AQJ49" s="63"/>
      <c r="AQK49" s="62"/>
      <c r="AQL49" s="63"/>
      <c r="AQM49" s="62"/>
      <c r="AQN49" s="63"/>
      <c r="AQO49" s="62"/>
      <c r="AQP49" s="63"/>
      <c r="AQQ49" s="62"/>
      <c r="AQR49" s="63"/>
      <c r="AQS49" s="62"/>
      <c r="AQT49" s="63"/>
      <c r="AQU49" s="62"/>
      <c r="AQV49" s="63"/>
      <c r="AQW49" s="62"/>
      <c r="AQX49" s="63"/>
      <c r="AQY49" s="62"/>
      <c r="AQZ49" s="63"/>
      <c r="ARA49" s="62"/>
      <c r="ARB49" s="63"/>
      <c r="ARC49" s="62"/>
      <c r="ARD49" s="63"/>
      <c r="ARE49" s="62"/>
      <c r="ARF49" s="63"/>
      <c r="ARG49" s="62"/>
      <c r="ARH49" s="63"/>
      <c r="ARI49" s="62"/>
      <c r="ARJ49" s="63"/>
      <c r="ARK49" s="62"/>
      <c r="ARL49" s="63"/>
      <c r="ARM49" s="62"/>
      <c r="ARN49" s="63"/>
      <c r="ARO49" s="62"/>
      <c r="ARP49" s="63"/>
      <c r="ARQ49" s="62"/>
      <c r="ARR49" s="63"/>
      <c r="ARS49" s="62"/>
      <c r="ART49" s="63"/>
      <c r="ARU49" s="62"/>
      <c r="ARV49" s="63"/>
      <c r="ARW49" s="62"/>
      <c r="ARX49" s="63"/>
      <c r="ARY49" s="62"/>
      <c r="ARZ49" s="63"/>
      <c r="ASA49" s="62"/>
      <c r="ASB49" s="63"/>
      <c r="ASC49" s="62"/>
      <c r="ASD49" s="63"/>
      <c r="ASE49" s="62"/>
      <c r="ASF49" s="63"/>
      <c r="ASG49" s="62"/>
      <c r="ASH49" s="63"/>
      <c r="ASI49" s="62"/>
      <c r="ASJ49" s="63"/>
      <c r="ASK49" s="62"/>
      <c r="ASL49" s="63"/>
      <c r="ASM49" s="62"/>
      <c r="ASN49" s="63"/>
      <c r="ASO49" s="62"/>
      <c r="ASP49" s="63"/>
      <c r="ASQ49" s="62"/>
      <c r="ASR49" s="63"/>
      <c r="ASS49" s="62"/>
      <c r="AST49" s="63"/>
      <c r="ASU49" s="62"/>
      <c r="ASV49" s="63"/>
      <c r="ASW49" s="62"/>
      <c r="ASX49" s="63"/>
      <c r="ASY49" s="62"/>
      <c r="ASZ49" s="63"/>
      <c r="ATA49" s="62"/>
      <c r="ATB49" s="63"/>
      <c r="ATC49" s="62"/>
      <c r="ATD49" s="63"/>
      <c r="ATE49" s="62"/>
      <c r="ATF49" s="63"/>
      <c r="ATG49" s="62"/>
      <c r="ATH49" s="63"/>
      <c r="ATI49" s="62"/>
      <c r="ATJ49" s="63"/>
      <c r="ATK49" s="62"/>
      <c r="ATL49" s="63"/>
      <c r="ATM49" s="62"/>
      <c r="ATN49" s="63"/>
      <c r="ATO49" s="62"/>
      <c r="ATP49" s="63"/>
      <c r="ATQ49" s="62"/>
      <c r="ATR49" s="63"/>
      <c r="ATS49" s="62"/>
      <c r="ATT49" s="63"/>
      <c r="ATU49" s="62"/>
      <c r="ATV49" s="63"/>
      <c r="ATW49" s="62"/>
      <c r="ATX49" s="63"/>
      <c r="ATY49" s="62"/>
      <c r="ATZ49" s="63"/>
      <c r="AUA49" s="62"/>
      <c r="AUB49" s="63"/>
      <c r="AUC49" s="62"/>
      <c r="AUD49" s="63"/>
      <c r="AUE49" s="62"/>
      <c r="AUF49" s="63"/>
      <c r="AUG49" s="62"/>
      <c r="AUH49" s="63"/>
      <c r="AUI49" s="62"/>
      <c r="AUJ49" s="63"/>
      <c r="AUK49" s="62"/>
      <c r="AUL49" s="63"/>
      <c r="AUM49" s="62"/>
      <c r="AUN49" s="63"/>
      <c r="AUO49" s="62"/>
      <c r="AUP49" s="63"/>
      <c r="AUQ49" s="62"/>
      <c r="AUR49" s="63"/>
      <c r="AUS49" s="62"/>
      <c r="AUT49" s="63"/>
      <c r="AUU49" s="62"/>
      <c r="AUV49" s="63"/>
      <c r="AUW49" s="62"/>
      <c r="AUX49" s="63"/>
      <c r="AUY49" s="62"/>
      <c r="AUZ49" s="63"/>
      <c r="AVA49" s="62"/>
      <c r="AVB49" s="63"/>
      <c r="AVC49" s="62"/>
      <c r="AVD49" s="63"/>
      <c r="AVE49" s="62"/>
      <c r="AVF49" s="63"/>
      <c r="AVG49" s="62"/>
      <c r="AVH49" s="63"/>
      <c r="AVI49" s="62"/>
      <c r="AVJ49" s="63"/>
      <c r="AVK49" s="62"/>
      <c r="AVL49" s="63"/>
      <c r="AVM49" s="62"/>
      <c r="AVN49" s="63"/>
      <c r="AVO49" s="62"/>
      <c r="AVP49" s="63"/>
      <c r="AVQ49" s="62"/>
      <c r="AVR49" s="63"/>
      <c r="AVS49" s="62"/>
      <c r="AVT49" s="63"/>
      <c r="AVU49" s="62"/>
      <c r="AVV49" s="63"/>
      <c r="AVW49" s="62"/>
      <c r="AVX49" s="63"/>
      <c r="AVY49" s="62"/>
      <c r="AVZ49" s="63"/>
      <c r="AWA49" s="62"/>
      <c r="AWB49" s="63"/>
      <c r="AWC49" s="62"/>
      <c r="AWD49" s="63"/>
      <c r="AWE49" s="62"/>
      <c r="AWF49" s="63"/>
      <c r="AWG49" s="62"/>
      <c r="AWH49" s="63"/>
      <c r="AWI49" s="62"/>
      <c r="AWJ49" s="63"/>
      <c r="AWK49" s="62"/>
      <c r="AWL49" s="63"/>
      <c r="AWM49" s="62"/>
      <c r="AWN49" s="63"/>
      <c r="AWO49" s="62"/>
      <c r="AWP49" s="63"/>
      <c r="AWQ49" s="62"/>
      <c r="AWR49" s="63"/>
      <c r="AWS49" s="62"/>
      <c r="AWT49" s="63"/>
      <c r="AWU49" s="62"/>
      <c r="AWV49" s="63"/>
      <c r="AWW49" s="62"/>
      <c r="AWX49" s="63"/>
      <c r="AWY49" s="62"/>
      <c r="AWZ49" s="63"/>
      <c r="AXA49" s="62"/>
      <c r="AXB49" s="63"/>
      <c r="AXC49" s="62"/>
      <c r="AXD49" s="63"/>
      <c r="AXE49" s="62"/>
      <c r="AXF49" s="63"/>
      <c r="AXG49" s="62"/>
      <c r="AXH49" s="63"/>
      <c r="AXI49" s="62"/>
      <c r="AXJ49" s="63"/>
      <c r="AXK49" s="62"/>
      <c r="AXL49" s="63"/>
      <c r="AXM49" s="62"/>
      <c r="AXN49" s="63"/>
      <c r="AXO49" s="62"/>
      <c r="AXP49" s="63"/>
      <c r="AXQ49" s="62"/>
      <c r="AXR49" s="63"/>
      <c r="AXS49" s="62"/>
      <c r="AXT49" s="63"/>
      <c r="AXU49" s="62"/>
      <c r="AXV49" s="63"/>
      <c r="AXW49" s="62"/>
      <c r="AXX49" s="63"/>
      <c r="AXY49" s="62"/>
      <c r="AXZ49" s="63"/>
      <c r="AYA49" s="62"/>
      <c r="AYB49" s="63"/>
      <c r="AYC49" s="62"/>
      <c r="AYD49" s="63"/>
      <c r="AYE49" s="62"/>
      <c r="AYF49" s="63"/>
      <c r="AYG49" s="62"/>
      <c r="AYH49" s="63"/>
      <c r="AYI49" s="62"/>
      <c r="AYJ49" s="63"/>
      <c r="AYK49" s="62"/>
      <c r="AYL49" s="63"/>
      <c r="AYM49" s="62"/>
      <c r="AYN49" s="63"/>
      <c r="AYO49" s="62"/>
      <c r="AYP49" s="63"/>
      <c r="AYQ49" s="62"/>
      <c r="AYR49" s="63"/>
      <c r="AYS49" s="62"/>
      <c r="AYT49" s="63"/>
      <c r="AYU49" s="62"/>
      <c r="AYV49" s="63"/>
      <c r="AYW49" s="62"/>
      <c r="AYX49" s="63"/>
      <c r="AYY49" s="62"/>
      <c r="AYZ49" s="63"/>
      <c r="AZA49" s="62"/>
      <c r="AZB49" s="63"/>
      <c r="AZC49" s="62"/>
      <c r="AZD49" s="63"/>
      <c r="AZE49" s="62"/>
      <c r="AZF49" s="63"/>
      <c r="AZG49" s="62"/>
      <c r="AZH49" s="63"/>
      <c r="AZI49" s="62"/>
      <c r="AZJ49" s="63"/>
      <c r="AZK49" s="62"/>
      <c r="AZL49" s="63"/>
      <c r="AZM49" s="62"/>
      <c r="AZN49" s="63"/>
      <c r="AZO49" s="62"/>
      <c r="AZP49" s="63"/>
      <c r="AZQ49" s="62"/>
      <c r="AZR49" s="63"/>
      <c r="AZS49" s="62"/>
      <c r="AZT49" s="63"/>
      <c r="AZU49" s="62"/>
      <c r="AZV49" s="63"/>
      <c r="AZW49" s="62"/>
      <c r="AZX49" s="63"/>
      <c r="AZY49" s="62"/>
      <c r="AZZ49" s="63"/>
      <c r="BAA49" s="62"/>
      <c r="BAB49" s="63"/>
      <c r="BAC49" s="62"/>
      <c r="BAD49" s="63"/>
      <c r="BAE49" s="62"/>
      <c r="BAF49" s="63"/>
      <c r="BAG49" s="62"/>
      <c r="BAH49" s="63"/>
      <c r="BAI49" s="62"/>
      <c r="BAJ49" s="63"/>
      <c r="BAK49" s="62"/>
      <c r="BAL49" s="63"/>
      <c r="BAM49" s="62"/>
      <c r="BAN49" s="63"/>
      <c r="BAO49" s="62"/>
      <c r="BAP49" s="63"/>
      <c r="BAQ49" s="62"/>
      <c r="BAR49" s="63"/>
      <c r="BAS49" s="62"/>
      <c r="BAT49" s="63"/>
      <c r="BAU49" s="62"/>
      <c r="BAV49" s="63"/>
      <c r="BAW49" s="62"/>
      <c r="BAX49" s="63"/>
      <c r="BAY49" s="62"/>
      <c r="BAZ49" s="63"/>
      <c r="BBA49" s="62"/>
      <c r="BBB49" s="63"/>
      <c r="BBC49" s="62"/>
      <c r="BBD49" s="63"/>
      <c r="BBE49" s="62"/>
      <c r="BBF49" s="63"/>
      <c r="BBG49" s="62"/>
      <c r="BBH49" s="63"/>
      <c r="BBI49" s="62"/>
      <c r="BBJ49" s="63"/>
      <c r="BBK49" s="62"/>
      <c r="BBL49" s="63"/>
      <c r="BBM49" s="62"/>
      <c r="BBN49" s="63"/>
      <c r="BBO49" s="62"/>
      <c r="BBP49" s="63"/>
      <c r="BBQ49" s="62"/>
      <c r="BBR49" s="63"/>
      <c r="BBS49" s="62"/>
      <c r="BBT49" s="63"/>
      <c r="BBU49" s="62"/>
      <c r="BBV49" s="63"/>
      <c r="BBW49" s="62"/>
      <c r="BBX49" s="63"/>
      <c r="BBY49" s="62"/>
      <c r="BBZ49" s="63"/>
      <c r="BCA49" s="62"/>
      <c r="BCB49" s="63"/>
      <c r="BCC49" s="62"/>
      <c r="BCD49" s="63"/>
      <c r="BCE49" s="62"/>
      <c r="BCF49" s="63"/>
      <c r="BCG49" s="62"/>
      <c r="BCH49" s="63"/>
      <c r="BCI49" s="62"/>
      <c r="BCJ49" s="63"/>
      <c r="BCK49" s="62"/>
      <c r="BCL49" s="63"/>
      <c r="BCM49" s="62"/>
      <c r="BCN49" s="63"/>
      <c r="BCO49" s="62"/>
      <c r="BCP49" s="63"/>
      <c r="BCQ49" s="62"/>
      <c r="BCR49" s="63"/>
      <c r="BCS49" s="62"/>
      <c r="BCT49" s="63"/>
      <c r="BCU49" s="62"/>
      <c r="BCV49" s="63"/>
      <c r="BCW49" s="62"/>
      <c r="BCX49" s="63"/>
      <c r="BCY49" s="62"/>
      <c r="BCZ49" s="63"/>
      <c r="BDA49" s="62"/>
      <c r="BDB49" s="63"/>
      <c r="BDC49" s="62"/>
      <c r="BDD49" s="63"/>
      <c r="BDE49" s="62"/>
      <c r="BDF49" s="63"/>
      <c r="BDG49" s="62"/>
      <c r="BDH49" s="63"/>
      <c r="BDI49" s="62"/>
      <c r="BDJ49" s="63"/>
      <c r="BDK49" s="62"/>
      <c r="BDL49" s="63"/>
      <c r="BDM49" s="62"/>
      <c r="BDN49" s="63"/>
      <c r="BDO49" s="62"/>
      <c r="BDP49" s="63"/>
      <c r="BDQ49" s="62"/>
      <c r="BDR49" s="63"/>
      <c r="BDS49" s="62"/>
      <c r="BDT49" s="63"/>
      <c r="BDU49" s="62"/>
      <c r="BDV49" s="63"/>
      <c r="BDW49" s="62"/>
      <c r="BDX49" s="63"/>
      <c r="BDY49" s="62"/>
      <c r="BDZ49" s="63"/>
      <c r="BEA49" s="62"/>
      <c r="BEB49" s="63"/>
      <c r="BEC49" s="62"/>
      <c r="BED49" s="63"/>
      <c r="BEE49" s="62"/>
      <c r="BEF49" s="63"/>
      <c r="BEG49" s="62"/>
      <c r="BEH49" s="63"/>
      <c r="BEI49" s="62"/>
      <c r="BEJ49" s="63"/>
      <c r="BEK49" s="62"/>
      <c r="BEL49" s="63"/>
      <c r="BEM49" s="62"/>
      <c r="BEN49" s="63"/>
      <c r="BEO49" s="62"/>
      <c r="BEP49" s="63"/>
      <c r="BEQ49" s="62"/>
      <c r="BER49" s="63"/>
      <c r="BES49" s="62"/>
      <c r="BET49" s="63"/>
      <c r="BEU49" s="62"/>
      <c r="BEV49" s="63"/>
      <c r="BEW49" s="62"/>
      <c r="BEX49" s="63"/>
      <c r="BEY49" s="62"/>
      <c r="BEZ49" s="63"/>
      <c r="BFA49" s="62"/>
      <c r="BFB49" s="63"/>
      <c r="BFC49" s="62"/>
      <c r="BFD49" s="63"/>
      <c r="BFE49" s="62"/>
      <c r="BFF49" s="63"/>
      <c r="BFG49" s="62"/>
      <c r="BFH49" s="63"/>
      <c r="BFI49" s="62"/>
      <c r="BFJ49" s="63"/>
      <c r="BFK49" s="62"/>
      <c r="BFL49" s="63"/>
      <c r="BFM49" s="62"/>
      <c r="BFN49" s="63"/>
      <c r="BFO49" s="62"/>
      <c r="BFP49" s="63"/>
      <c r="BFQ49" s="62"/>
      <c r="BFR49" s="63"/>
      <c r="BFS49" s="62"/>
      <c r="BFT49" s="63"/>
      <c r="BFU49" s="62"/>
      <c r="BFV49" s="63"/>
      <c r="BFW49" s="62"/>
      <c r="BFX49" s="63"/>
      <c r="BFY49" s="62"/>
      <c r="BFZ49" s="63"/>
      <c r="BGA49" s="62"/>
      <c r="BGB49" s="63"/>
      <c r="BGC49" s="62"/>
      <c r="BGD49" s="63"/>
      <c r="BGE49" s="62"/>
      <c r="BGF49" s="63"/>
      <c r="BGG49" s="62"/>
      <c r="BGH49" s="63"/>
      <c r="BGI49" s="62"/>
      <c r="BGJ49" s="63"/>
      <c r="BGK49" s="62"/>
      <c r="BGL49" s="63"/>
      <c r="BGM49" s="62"/>
      <c r="BGN49" s="63"/>
      <c r="BGO49" s="62"/>
      <c r="BGP49" s="63"/>
      <c r="BGQ49" s="62"/>
      <c r="BGR49" s="63"/>
      <c r="BGS49" s="62"/>
      <c r="BGT49" s="63"/>
      <c r="BGU49" s="62"/>
      <c r="BGV49" s="63"/>
      <c r="BGW49" s="62"/>
      <c r="BGX49" s="63"/>
      <c r="BGY49" s="62"/>
      <c r="BGZ49" s="63"/>
      <c r="BHA49" s="62"/>
      <c r="BHB49" s="63"/>
      <c r="BHC49" s="62"/>
      <c r="BHD49" s="63"/>
      <c r="BHE49" s="62"/>
      <c r="BHF49" s="63"/>
      <c r="BHG49" s="62"/>
      <c r="BHH49" s="63"/>
      <c r="BHI49" s="62"/>
      <c r="BHJ49" s="63"/>
      <c r="BHK49" s="62"/>
      <c r="BHL49" s="63"/>
      <c r="BHM49" s="62"/>
      <c r="BHN49" s="63"/>
      <c r="BHO49" s="62"/>
      <c r="BHP49" s="63"/>
      <c r="BHQ49" s="62"/>
      <c r="BHR49" s="63"/>
      <c r="BHS49" s="62"/>
      <c r="BHT49" s="63"/>
      <c r="BHU49" s="62"/>
      <c r="BHV49" s="63"/>
      <c r="BHW49" s="62"/>
      <c r="BHX49" s="63"/>
      <c r="BHY49" s="62"/>
      <c r="BHZ49" s="63"/>
      <c r="BIA49" s="62"/>
      <c r="BIB49" s="63"/>
      <c r="BIC49" s="62"/>
      <c r="BID49" s="63"/>
      <c r="BIE49" s="62"/>
      <c r="BIF49" s="63"/>
      <c r="BIG49" s="62"/>
      <c r="BIH49" s="63"/>
      <c r="BII49" s="62"/>
      <c r="BIJ49" s="63"/>
      <c r="BIK49" s="62"/>
      <c r="BIL49" s="63"/>
      <c r="BIM49" s="62"/>
      <c r="BIN49" s="63"/>
      <c r="BIO49" s="62"/>
      <c r="BIP49" s="63"/>
      <c r="BIQ49" s="62"/>
      <c r="BIR49" s="63"/>
      <c r="BIS49" s="62"/>
      <c r="BIT49" s="63"/>
      <c r="BIU49" s="62"/>
      <c r="BIV49" s="63"/>
      <c r="BIW49" s="62"/>
      <c r="BIX49" s="63"/>
      <c r="BIY49" s="62"/>
      <c r="BIZ49" s="63"/>
      <c r="BJA49" s="62"/>
      <c r="BJB49" s="63"/>
      <c r="BJC49" s="62"/>
      <c r="BJD49" s="63"/>
      <c r="BJE49" s="62"/>
      <c r="BJF49" s="63"/>
      <c r="BJG49" s="62"/>
      <c r="BJH49" s="63"/>
      <c r="BJI49" s="62"/>
      <c r="BJJ49" s="63"/>
      <c r="BJK49" s="62"/>
      <c r="BJL49" s="63"/>
      <c r="BJM49" s="62"/>
      <c r="BJN49" s="63"/>
      <c r="BJO49" s="62"/>
      <c r="BJP49" s="63"/>
      <c r="BJQ49" s="62"/>
      <c r="BJR49" s="63"/>
      <c r="BJS49" s="62"/>
      <c r="BJT49" s="63"/>
      <c r="BJU49" s="62"/>
      <c r="BJV49" s="63"/>
      <c r="BJW49" s="62"/>
      <c r="BJX49" s="63"/>
      <c r="BJY49" s="62"/>
      <c r="BJZ49" s="63"/>
      <c r="BKA49" s="62"/>
      <c r="BKB49" s="63"/>
      <c r="BKC49" s="62"/>
      <c r="BKD49" s="63"/>
      <c r="BKE49" s="62"/>
      <c r="BKF49" s="63"/>
      <c r="BKG49" s="62"/>
      <c r="BKH49" s="63"/>
      <c r="BKI49" s="62"/>
      <c r="BKJ49" s="63"/>
      <c r="BKK49" s="62"/>
      <c r="BKL49" s="63"/>
      <c r="BKM49" s="62"/>
      <c r="BKN49" s="63"/>
      <c r="BKO49" s="62"/>
      <c r="BKP49" s="63"/>
      <c r="BKQ49" s="62"/>
      <c r="BKR49" s="63"/>
      <c r="BKS49" s="62"/>
      <c r="BKT49" s="63"/>
      <c r="BKU49" s="62"/>
      <c r="BKV49" s="63"/>
      <c r="BKW49" s="62"/>
      <c r="BKX49" s="63"/>
      <c r="BKY49" s="62"/>
      <c r="BKZ49" s="63"/>
      <c r="BLA49" s="62"/>
      <c r="BLB49" s="63"/>
      <c r="BLC49" s="62"/>
      <c r="BLD49" s="63"/>
      <c r="BLE49" s="62"/>
      <c r="BLF49" s="63"/>
      <c r="BLG49" s="62"/>
      <c r="BLH49" s="63"/>
      <c r="BLI49" s="62"/>
      <c r="BLJ49" s="63"/>
      <c r="BLK49" s="62"/>
      <c r="BLL49" s="63"/>
      <c r="BLM49" s="62"/>
      <c r="BLN49" s="63"/>
      <c r="BLO49" s="62"/>
      <c r="BLP49" s="63"/>
      <c r="BLQ49" s="62"/>
      <c r="BLR49" s="63"/>
      <c r="BLS49" s="62"/>
      <c r="BLT49" s="63"/>
      <c r="BLU49" s="62"/>
      <c r="BLV49" s="63"/>
      <c r="BLW49" s="62"/>
      <c r="BLX49" s="63"/>
      <c r="BLY49" s="62"/>
      <c r="BLZ49" s="63"/>
      <c r="BMA49" s="62"/>
      <c r="BMB49" s="63"/>
      <c r="BMC49" s="62"/>
      <c r="BMD49" s="63"/>
      <c r="BME49" s="62"/>
      <c r="BMF49" s="63"/>
      <c r="BMG49" s="62"/>
      <c r="BMH49" s="63"/>
      <c r="BMI49" s="62"/>
      <c r="BMJ49" s="63"/>
      <c r="BMK49" s="62"/>
      <c r="BML49" s="63"/>
      <c r="BMM49" s="62"/>
      <c r="BMN49" s="63"/>
      <c r="BMO49" s="62"/>
      <c r="BMP49" s="63"/>
      <c r="BMQ49" s="62"/>
      <c r="BMR49" s="63"/>
      <c r="BMS49" s="62"/>
      <c r="BMT49" s="63"/>
      <c r="BMU49" s="62"/>
      <c r="BMV49" s="63"/>
      <c r="BMW49" s="62"/>
      <c r="BMX49" s="63"/>
      <c r="BMY49" s="62"/>
      <c r="BMZ49" s="63"/>
      <c r="BNA49" s="62"/>
      <c r="BNB49" s="63"/>
      <c r="BNC49" s="62"/>
      <c r="BND49" s="63"/>
      <c r="BNE49" s="62"/>
      <c r="BNF49" s="63"/>
      <c r="BNG49" s="62"/>
      <c r="BNH49" s="63"/>
      <c r="BNI49" s="62"/>
      <c r="BNJ49" s="63"/>
      <c r="BNK49" s="62"/>
      <c r="BNL49" s="63"/>
      <c r="BNM49" s="62"/>
      <c r="BNN49" s="63"/>
      <c r="BNO49" s="62"/>
      <c r="BNP49" s="63"/>
      <c r="BNQ49" s="62"/>
      <c r="BNR49" s="63"/>
      <c r="BNS49" s="62"/>
      <c r="BNT49" s="63"/>
      <c r="BNU49" s="62"/>
      <c r="BNV49" s="63"/>
      <c r="BNW49" s="62"/>
      <c r="BNX49" s="63"/>
      <c r="BNY49" s="62"/>
      <c r="BNZ49" s="63"/>
      <c r="BOA49" s="62"/>
      <c r="BOB49" s="63"/>
      <c r="BOC49" s="62"/>
      <c r="BOD49" s="63"/>
      <c r="BOE49" s="62"/>
      <c r="BOF49" s="63"/>
      <c r="BOG49" s="62"/>
      <c r="BOH49" s="63"/>
      <c r="BOI49" s="62"/>
      <c r="BOJ49" s="63"/>
      <c r="BOK49" s="62"/>
      <c r="BOL49" s="63"/>
      <c r="BOM49" s="62"/>
      <c r="BON49" s="63"/>
      <c r="BOO49" s="62"/>
      <c r="BOP49" s="63"/>
      <c r="BOQ49" s="62"/>
      <c r="BOR49" s="63"/>
      <c r="BOS49" s="62"/>
      <c r="BOT49" s="63"/>
      <c r="BOU49" s="62"/>
      <c r="BOV49" s="63"/>
      <c r="BOW49" s="62"/>
      <c r="BOX49" s="63"/>
      <c r="BOY49" s="62"/>
      <c r="BOZ49" s="63"/>
      <c r="BPA49" s="62"/>
      <c r="BPB49" s="63"/>
      <c r="BPC49" s="62"/>
      <c r="BPD49" s="63"/>
      <c r="BPE49" s="62"/>
      <c r="BPF49" s="63"/>
      <c r="BPG49" s="62"/>
      <c r="BPH49" s="63"/>
      <c r="BPI49" s="62"/>
      <c r="BPJ49" s="63"/>
      <c r="BPK49" s="62"/>
      <c r="BPL49" s="63"/>
      <c r="BPM49" s="62"/>
      <c r="BPN49" s="63"/>
      <c r="BPO49" s="62"/>
      <c r="BPP49" s="63"/>
      <c r="BPQ49" s="62"/>
      <c r="BPR49" s="63"/>
      <c r="BPS49" s="62"/>
      <c r="BPT49" s="63"/>
      <c r="BPU49" s="62"/>
      <c r="BPV49" s="63"/>
      <c r="BPW49" s="62"/>
      <c r="BPX49" s="63"/>
      <c r="BPY49" s="62"/>
      <c r="BPZ49" s="63"/>
      <c r="BQA49" s="62"/>
      <c r="BQB49" s="63"/>
      <c r="BQC49" s="62"/>
      <c r="BQD49" s="63"/>
      <c r="BQE49" s="62"/>
      <c r="BQF49" s="63"/>
      <c r="BQG49" s="62"/>
      <c r="BQH49" s="63"/>
      <c r="BQI49" s="62"/>
      <c r="BQJ49" s="63"/>
      <c r="BQK49" s="62"/>
      <c r="BQL49" s="63"/>
      <c r="BQM49" s="62"/>
      <c r="BQN49" s="63"/>
      <c r="BQO49" s="62"/>
      <c r="BQP49" s="63"/>
      <c r="BQQ49" s="62"/>
      <c r="BQR49" s="63"/>
      <c r="BQS49" s="62"/>
      <c r="BQT49" s="63"/>
      <c r="BQU49" s="62"/>
      <c r="BQV49" s="63"/>
      <c r="BQW49" s="62"/>
      <c r="BQX49" s="63"/>
      <c r="BQY49" s="62"/>
      <c r="BQZ49" s="63"/>
      <c r="BRA49" s="62"/>
      <c r="BRB49" s="63"/>
      <c r="BRC49" s="62"/>
      <c r="BRD49" s="63"/>
      <c r="BRE49" s="62"/>
      <c r="BRF49" s="63"/>
      <c r="BRG49" s="62"/>
      <c r="BRH49" s="63"/>
      <c r="BRI49" s="62"/>
      <c r="BRJ49" s="63"/>
      <c r="BRK49" s="62"/>
      <c r="BRL49" s="63"/>
      <c r="BRM49" s="62"/>
      <c r="BRN49" s="63"/>
      <c r="BRO49" s="62"/>
      <c r="BRP49" s="63"/>
      <c r="BRQ49" s="62"/>
      <c r="BRR49" s="63"/>
      <c r="BRS49" s="62"/>
      <c r="BRT49" s="63"/>
      <c r="BRU49" s="62"/>
      <c r="BRV49" s="63"/>
      <c r="BRW49" s="62"/>
      <c r="BRX49" s="63"/>
      <c r="BRY49" s="62"/>
      <c r="BRZ49" s="63"/>
      <c r="BSA49" s="62"/>
      <c r="BSB49" s="63"/>
      <c r="BSC49" s="62"/>
      <c r="BSD49" s="63"/>
      <c r="BSE49" s="62"/>
      <c r="BSF49" s="63"/>
      <c r="BSG49" s="62"/>
      <c r="BSH49" s="63"/>
      <c r="BSI49" s="62"/>
      <c r="BSJ49" s="63"/>
      <c r="BSK49" s="62"/>
      <c r="BSL49" s="63"/>
      <c r="BSM49" s="62"/>
      <c r="BSN49" s="63"/>
      <c r="BSO49" s="62"/>
      <c r="BSP49" s="63"/>
      <c r="BSQ49" s="62"/>
      <c r="BSR49" s="63"/>
      <c r="BSS49" s="62"/>
      <c r="BST49" s="63"/>
      <c r="BSU49" s="62"/>
      <c r="BSV49" s="63"/>
      <c r="BSW49" s="62"/>
      <c r="BSX49" s="63"/>
      <c r="BSY49" s="62"/>
      <c r="BSZ49" s="63"/>
      <c r="BTA49" s="62"/>
      <c r="BTB49" s="63"/>
      <c r="BTC49" s="62"/>
      <c r="BTD49" s="63"/>
      <c r="BTE49" s="62"/>
      <c r="BTF49" s="63"/>
      <c r="BTG49" s="62"/>
      <c r="BTH49" s="63"/>
      <c r="BTI49" s="62"/>
      <c r="BTJ49" s="63"/>
      <c r="BTK49" s="62"/>
      <c r="BTL49" s="63"/>
      <c r="BTM49" s="62"/>
      <c r="BTN49" s="63"/>
      <c r="BTO49" s="62"/>
      <c r="BTP49" s="63"/>
      <c r="BTQ49" s="62"/>
      <c r="BTR49" s="63"/>
      <c r="BTS49" s="62"/>
      <c r="BTT49" s="63"/>
      <c r="BTU49" s="62"/>
      <c r="BTV49" s="63"/>
      <c r="BTW49" s="62"/>
      <c r="BTX49" s="63"/>
      <c r="BTY49" s="62"/>
      <c r="BTZ49" s="63"/>
      <c r="BUA49" s="62"/>
      <c r="BUB49" s="63"/>
      <c r="BUC49" s="62"/>
      <c r="BUD49" s="63"/>
      <c r="BUE49" s="62"/>
      <c r="BUF49" s="63"/>
      <c r="BUG49" s="62"/>
      <c r="BUH49" s="63"/>
      <c r="BUI49" s="62"/>
      <c r="BUJ49" s="63"/>
      <c r="BUK49" s="62"/>
      <c r="BUL49" s="63"/>
      <c r="BUM49" s="62"/>
      <c r="BUN49" s="63"/>
      <c r="BUO49" s="62"/>
      <c r="BUP49" s="63"/>
      <c r="BUQ49" s="62"/>
      <c r="BUR49" s="63"/>
      <c r="BUS49" s="62"/>
      <c r="BUT49" s="63"/>
      <c r="BUU49" s="62"/>
      <c r="BUV49" s="63"/>
      <c r="BUW49" s="62"/>
      <c r="BUX49" s="63"/>
      <c r="BUY49" s="62"/>
      <c r="BUZ49" s="63"/>
      <c r="BVA49" s="62"/>
      <c r="BVB49" s="63"/>
      <c r="BVC49" s="62"/>
      <c r="BVD49" s="63"/>
      <c r="BVE49" s="62"/>
      <c r="BVF49" s="63"/>
      <c r="BVG49" s="62"/>
      <c r="BVH49" s="63"/>
      <c r="BVI49" s="62"/>
      <c r="BVJ49" s="63"/>
      <c r="BVK49" s="62"/>
      <c r="BVL49" s="63"/>
      <c r="BVM49" s="62"/>
      <c r="BVN49" s="63"/>
      <c r="BVO49" s="62"/>
      <c r="BVP49" s="63"/>
      <c r="BVQ49" s="62"/>
      <c r="BVR49" s="63"/>
      <c r="BVS49" s="62"/>
      <c r="BVT49" s="63"/>
      <c r="BVU49" s="62"/>
      <c r="BVV49" s="63"/>
      <c r="BVW49" s="62"/>
      <c r="BVX49" s="63"/>
      <c r="BVY49" s="62"/>
      <c r="BVZ49" s="63"/>
      <c r="BWA49" s="62"/>
      <c r="BWB49" s="63"/>
      <c r="BWC49" s="62"/>
      <c r="BWD49" s="63"/>
      <c r="BWE49" s="62"/>
      <c r="BWF49" s="63"/>
      <c r="BWG49" s="62"/>
      <c r="BWH49" s="63"/>
      <c r="BWI49" s="62"/>
      <c r="BWJ49" s="63"/>
      <c r="BWK49" s="62"/>
      <c r="BWL49" s="63"/>
      <c r="BWM49" s="62"/>
      <c r="BWN49" s="63"/>
      <c r="BWO49" s="62"/>
      <c r="BWP49" s="63"/>
      <c r="BWQ49" s="62"/>
      <c r="BWR49" s="63"/>
      <c r="BWS49" s="62"/>
      <c r="BWT49" s="63"/>
      <c r="BWU49" s="62"/>
      <c r="BWV49" s="63"/>
      <c r="BWW49" s="62"/>
      <c r="BWX49" s="63"/>
      <c r="BWY49" s="62"/>
      <c r="BWZ49" s="63"/>
      <c r="BXA49" s="62"/>
      <c r="BXB49" s="63"/>
      <c r="BXC49" s="62"/>
      <c r="BXD49" s="63"/>
      <c r="BXE49" s="62"/>
      <c r="BXF49" s="63"/>
      <c r="BXG49" s="62"/>
      <c r="BXH49" s="63"/>
      <c r="BXI49" s="62"/>
      <c r="BXJ49" s="63"/>
      <c r="BXK49" s="62"/>
      <c r="BXL49" s="63"/>
      <c r="BXM49" s="62"/>
      <c r="BXN49" s="63"/>
      <c r="BXO49" s="62"/>
      <c r="BXP49" s="63"/>
      <c r="BXQ49" s="62"/>
      <c r="BXR49" s="63"/>
      <c r="BXS49" s="62"/>
      <c r="BXT49" s="63"/>
      <c r="BXU49" s="62"/>
      <c r="BXV49" s="63"/>
      <c r="BXW49" s="62"/>
      <c r="BXX49" s="63"/>
      <c r="BXY49" s="62"/>
      <c r="BXZ49" s="63"/>
      <c r="BYA49" s="62"/>
      <c r="BYB49" s="63"/>
      <c r="BYC49" s="62"/>
      <c r="BYD49" s="63"/>
      <c r="BYE49" s="62"/>
      <c r="BYF49" s="63"/>
      <c r="BYG49" s="62"/>
      <c r="BYH49" s="63"/>
      <c r="BYI49" s="62"/>
      <c r="BYJ49" s="63"/>
      <c r="BYK49" s="62"/>
      <c r="BYL49" s="63"/>
      <c r="BYM49" s="62"/>
      <c r="BYN49" s="63"/>
      <c r="BYO49" s="62"/>
      <c r="BYP49" s="63"/>
      <c r="BYQ49" s="62"/>
      <c r="BYR49" s="63"/>
      <c r="BYS49" s="62"/>
      <c r="BYT49" s="63"/>
      <c r="BYU49" s="62"/>
      <c r="BYV49" s="63"/>
      <c r="BYW49" s="62"/>
      <c r="BYX49" s="63"/>
      <c r="BYY49" s="62"/>
      <c r="BYZ49" s="63"/>
      <c r="BZA49" s="62"/>
      <c r="BZB49" s="63"/>
      <c r="BZC49" s="62"/>
      <c r="BZD49" s="63"/>
      <c r="BZE49" s="62"/>
      <c r="BZF49" s="63"/>
      <c r="BZG49" s="62"/>
      <c r="BZH49" s="63"/>
      <c r="BZI49" s="62"/>
      <c r="BZJ49" s="63"/>
      <c r="BZK49" s="62"/>
      <c r="BZL49" s="63"/>
      <c r="BZM49" s="62"/>
      <c r="BZN49" s="63"/>
      <c r="BZO49" s="62"/>
      <c r="BZP49" s="63"/>
      <c r="BZQ49" s="62"/>
      <c r="BZR49" s="63"/>
      <c r="BZS49" s="62"/>
      <c r="BZT49" s="63"/>
      <c r="BZU49" s="62"/>
      <c r="BZV49" s="63"/>
      <c r="BZW49" s="62"/>
      <c r="BZX49" s="63"/>
      <c r="BZY49" s="62"/>
      <c r="BZZ49" s="63"/>
      <c r="CAA49" s="62"/>
      <c r="CAB49" s="63"/>
      <c r="CAC49" s="62"/>
      <c r="CAD49" s="63"/>
      <c r="CAE49" s="62"/>
      <c r="CAF49" s="63"/>
      <c r="CAG49" s="62"/>
      <c r="CAH49" s="63"/>
      <c r="CAI49" s="62"/>
      <c r="CAJ49" s="63"/>
      <c r="CAK49" s="62"/>
      <c r="CAL49" s="63"/>
      <c r="CAM49" s="62"/>
      <c r="CAN49" s="63"/>
      <c r="CAO49" s="62"/>
      <c r="CAP49" s="63"/>
      <c r="CAQ49" s="62"/>
      <c r="CAR49" s="63"/>
      <c r="CAS49" s="62"/>
      <c r="CAT49" s="63"/>
      <c r="CAU49" s="62"/>
      <c r="CAV49" s="63"/>
      <c r="CAW49" s="62"/>
      <c r="CAX49" s="63"/>
      <c r="CAY49" s="62"/>
      <c r="CAZ49" s="63"/>
      <c r="CBA49" s="62"/>
      <c r="CBB49" s="63"/>
      <c r="CBC49" s="62"/>
      <c r="CBD49" s="63"/>
      <c r="CBE49" s="62"/>
      <c r="CBF49" s="63"/>
      <c r="CBG49" s="62"/>
      <c r="CBH49" s="63"/>
      <c r="CBI49" s="62"/>
      <c r="CBJ49" s="63"/>
      <c r="CBK49" s="62"/>
      <c r="CBL49" s="63"/>
      <c r="CBM49" s="62"/>
      <c r="CBN49" s="63"/>
      <c r="CBO49" s="62"/>
      <c r="CBP49" s="63"/>
      <c r="CBQ49" s="62"/>
      <c r="CBR49" s="63"/>
      <c r="CBS49" s="62"/>
      <c r="CBT49" s="63"/>
      <c r="CBU49" s="62"/>
      <c r="CBV49" s="63"/>
      <c r="CBW49" s="62"/>
      <c r="CBX49" s="63"/>
      <c r="CBY49" s="62"/>
      <c r="CBZ49" s="63"/>
      <c r="CCA49" s="62"/>
      <c r="CCB49" s="63"/>
      <c r="CCC49" s="62"/>
      <c r="CCD49" s="63"/>
      <c r="CCE49" s="62"/>
      <c r="CCF49" s="63"/>
      <c r="CCG49" s="62"/>
      <c r="CCH49" s="63"/>
      <c r="CCI49" s="62"/>
      <c r="CCJ49" s="63"/>
      <c r="CCK49" s="62"/>
      <c r="CCL49" s="63"/>
      <c r="CCM49" s="62"/>
      <c r="CCN49" s="63"/>
      <c r="CCO49" s="62"/>
      <c r="CCP49" s="63"/>
      <c r="CCQ49" s="62"/>
      <c r="CCR49" s="63"/>
      <c r="CCS49" s="62"/>
      <c r="CCT49" s="63"/>
      <c r="CCU49" s="62"/>
      <c r="CCV49" s="63"/>
      <c r="CCW49" s="62"/>
      <c r="CCX49" s="63"/>
      <c r="CCY49" s="62"/>
      <c r="CCZ49" s="63"/>
      <c r="CDA49" s="62"/>
      <c r="CDB49" s="63"/>
      <c r="CDC49" s="62"/>
      <c r="CDD49" s="63"/>
      <c r="CDE49" s="62"/>
      <c r="CDF49" s="63"/>
      <c r="CDG49" s="62"/>
      <c r="CDH49" s="63"/>
      <c r="CDI49" s="62"/>
      <c r="CDJ49" s="63"/>
      <c r="CDK49" s="62"/>
      <c r="CDL49" s="63"/>
      <c r="CDM49" s="62"/>
      <c r="CDN49" s="63"/>
      <c r="CDO49" s="62"/>
      <c r="CDP49" s="63"/>
      <c r="CDQ49" s="62"/>
      <c r="CDR49" s="63"/>
      <c r="CDS49" s="62"/>
      <c r="CDT49" s="63"/>
      <c r="CDU49" s="62"/>
      <c r="CDV49" s="63"/>
      <c r="CDW49" s="62"/>
      <c r="CDX49" s="63"/>
      <c r="CDY49" s="62"/>
      <c r="CDZ49" s="63"/>
      <c r="CEA49" s="62"/>
      <c r="CEB49" s="63"/>
      <c r="CEC49" s="62"/>
      <c r="CED49" s="63"/>
      <c r="CEE49" s="62"/>
      <c r="CEF49" s="63"/>
      <c r="CEG49" s="62"/>
      <c r="CEH49" s="63"/>
      <c r="CEI49" s="62"/>
      <c r="CEJ49" s="63"/>
      <c r="CEK49" s="62"/>
      <c r="CEL49" s="63"/>
      <c r="CEM49" s="62"/>
      <c r="CEN49" s="63"/>
      <c r="CEO49" s="62"/>
      <c r="CEP49" s="63"/>
      <c r="CEQ49" s="62"/>
      <c r="CER49" s="63"/>
      <c r="CES49" s="62"/>
      <c r="CET49" s="63"/>
      <c r="CEU49" s="62"/>
      <c r="CEV49" s="63"/>
      <c r="CEW49" s="62"/>
      <c r="CEX49" s="63"/>
      <c r="CEY49" s="62"/>
      <c r="CEZ49" s="63"/>
      <c r="CFA49" s="62"/>
      <c r="CFB49" s="63"/>
      <c r="CFC49" s="62"/>
      <c r="CFD49" s="63"/>
      <c r="CFE49" s="62"/>
      <c r="CFF49" s="63"/>
      <c r="CFG49" s="62"/>
      <c r="CFH49" s="63"/>
      <c r="CFI49" s="62"/>
      <c r="CFJ49" s="63"/>
      <c r="CFK49" s="62"/>
      <c r="CFL49" s="63"/>
      <c r="CFM49" s="62"/>
      <c r="CFN49" s="63"/>
      <c r="CFO49" s="62"/>
      <c r="CFP49" s="63"/>
      <c r="CFQ49" s="62"/>
      <c r="CFR49" s="63"/>
      <c r="CFS49" s="62"/>
      <c r="CFT49" s="63"/>
      <c r="CFU49" s="62"/>
      <c r="CFV49" s="63"/>
      <c r="CFW49" s="62"/>
      <c r="CFX49" s="63"/>
      <c r="CFY49" s="62"/>
      <c r="CFZ49" s="63"/>
      <c r="CGA49" s="62"/>
      <c r="CGB49" s="63"/>
      <c r="CGC49" s="62"/>
      <c r="CGD49" s="63"/>
      <c r="CGE49" s="62"/>
      <c r="CGF49" s="63"/>
      <c r="CGG49" s="62"/>
      <c r="CGH49" s="63"/>
      <c r="CGI49" s="62"/>
      <c r="CGJ49" s="63"/>
      <c r="CGK49" s="62"/>
      <c r="CGL49" s="63"/>
      <c r="CGM49" s="62"/>
      <c r="CGN49" s="63"/>
      <c r="CGO49" s="62"/>
      <c r="CGP49" s="63"/>
      <c r="CGQ49" s="62"/>
      <c r="CGR49" s="63"/>
      <c r="CGS49" s="62"/>
      <c r="CGT49" s="63"/>
      <c r="CGU49" s="62"/>
      <c r="CGV49" s="63"/>
      <c r="CGW49" s="62"/>
      <c r="CGX49" s="63"/>
      <c r="CGY49" s="62"/>
      <c r="CGZ49" s="63"/>
      <c r="CHA49" s="62"/>
      <c r="CHB49" s="63"/>
      <c r="CHC49" s="62"/>
      <c r="CHD49" s="63"/>
      <c r="CHE49" s="62"/>
      <c r="CHF49" s="63"/>
      <c r="CHG49" s="62"/>
      <c r="CHH49" s="63"/>
      <c r="CHI49" s="62"/>
      <c r="CHJ49" s="63"/>
      <c r="CHK49" s="62"/>
      <c r="CHL49" s="63"/>
      <c r="CHM49" s="62"/>
      <c r="CHN49" s="63"/>
      <c r="CHO49" s="62"/>
      <c r="CHP49" s="63"/>
      <c r="CHQ49" s="62"/>
      <c r="CHR49" s="63"/>
      <c r="CHS49" s="62"/>
      <c r="CHT49" s="63"/>
      <c r="CHU49" s="62"/>
      <c r="CHV49" s="63"/>
      <c r="CHW49" s="62"/>
      <c r="CHX49" s="63"/>
      <c r="CHY49" s="62"/>
      <c r="CHZ49" s="63"/>
      <c r="CIA49" s="62"/>
      <c r="CIB49" s="63"/>
      <c r="CIC49" s="62"/>
      <c r="CID49" s="63"/>
      <c r="CIE49" s="62"/>
      <c r="CIF49" s="63"/>
      <c r="CIG49" s="62"/>
      <c r="CIH49" s="63"/>
      <c r="CII49" s="62"/>
      <c r="CIJ49" s="63"/>
      <c r="CIK49" s="62"/>
      <c r="CIL49" s="63"/>
      <c r="CIM49" s="62"/>
      <c r="CIN49" s="63"/>
      <c r="CIO49" s="62"/>
      <c r="CIP49" s="63"/>
      <c r="CIQ49" s="62"/>
      <c r="CIR49" s="63"/>
      <c r="CIS49" s="62"/>
      <c r="CIT49" s="63"/>
      <c r="CIU49" s="62"/>
      <c r="CIV49" s="63"/>
      <c r="CIW49" s="62"/>
      <c r="CIX49" s="63"/>
      <c r="CIY49" s="62"/>
      <c r="CIZ49" s="63"/>
      <c r="CJA49" s="62"/>
      <c r="CJB49" s="63"/>
      <c r="CJC49" s="62"/>
      <c r="CJD49" s="63"/>
      <c r="CJE49" s="62"/>
      <c r="CJF49" s="63"/>
      <c r="CJG49" s="62"/>
      <c r="CJH49" s="63"/>
      <c r="CJI49" s="62"/>
      <c r="CJJ49" s="63"/>
      <c r="CJK49" s="62"/>
      <c r="CJL49" s="63"/>
      <c r="CJM49" s="62"/>
      <c r="CJN49" s="63"/>
      <c r="CJO49" s="62"/>
      <c r="CJP49" s="63"/>
      <c r="CJQ49" s="62"/>
      <c r="CJR49" s="63"/>
      <c r="CJS49" s="62"/>
      <c r="CJT49" s="63"/>
      <c r="CJU49" s="62"/>
      <c r="CJV49" s="63"/>
      <c r="CJW49" s="62"/>
      <c r="CJX49" s="63"/>
      <c r="CJY49" s="62"/>
      <c r="CJZ49" s="63"/>
      <c r="CKA49" s="62"/>
      <c r="CKB49" s="63"/>
      <c r="CKC49" s="62"/>
      <c r="CKD49" s="63"/>
      <c r="CKE49" s="62"/>
      <c r="CKF49" s="63"/>
      <c r="CKG49" s="62"/>
      <c r="CKH49" s="63"/>
      <c r="CKI49" s="62"/>
      <c r="CKJ49" s="63"/>
      <c r="CKK49" s="62"/>
      <c r="CKL49" s="63"/>
      <c r="CKM49" s="62"/>
      <c r="CKN49" s="63"/>
      <c r="CKO49" s="62"/>
      <c r="CKP49" s="63"/>
      <c r="CKQ49" s="62"/>
      <c r="CKR49" s="63"/>
      <c r="CKS49" s="62"/>
      <c r="CKT49" s="63"/>
      <c r="CKU49" s="62"/>
      <c r="CKV49" s="63"/>
      <c r="CKW49" s="62"/>
      <c r="CKX49" s="63"/>
      <c r="CKY49" s="62"/>
      <c r="CKZ49" s="63"/>
      <c r="CLA49" s="62"/>
      <c r="CLB49" s="63"/>
      <c r="CLC49" s="62"/>
      <c r="CLD49" s="63"/>
      <c r="CLE49" s="62"/>
      <c r="CLF49" s="63"/>
      <c r="CLG49" s="62"/>
      <c r="CLH49" s="63"/>
      <c r="CLI49" s="62"/>
      <c r="CLJ49" s="63"/>
      <c r="CLK49" s="62"/>
      <c r="CLL49" s="63"/>
      <c r="CLM49" s="62"/>
      <c r="CLN49" s="63"/>
      <c r="CLO49" s="62"/>
      <c r="CLP49" s="63"/>
      <c r="CLQ49" s="62"/>
      <c r="CLR49" s="63"/>
      <c r="CLS49" s="62"/>
      <c r="CLT49" s="63"/>
      <c r="CLU49" s="62"/>
      <c r="CLV49" s="63"/>
      <c r="CLW49" s="62"/>
      <c r="CLX49" s="63"/>
      <c r="CLY49" s="62"/>
      <c r="CLZ49" s="63"/>
      <c r="CMA49" s="62"/>
      <c r="CMB49" s="63"/>
      <c r="CMC49" s="62"/>
      <c r="CMD49" s="63"/>
      <c r="CME49" s="62"/>
      <c r="CMF49" s="63"/>
      <c r="CMG49" s="62"/>
      <c r="CMH49" s="63"/>
      <c r="CMI49" s="62"/>
      <c r="CMJ49" s="63"/>
      <c r="CMK49" s="62"/>
      <c r="CML49" s="63"/>
      <c r="CMM49" s="62"/>
      <c r="CMN49" s="63"/>
      <c r="CMO49" s="62"/>
      <c r="CMP49" s="63"/>
      <c r="CMQ49" s="62"/>
      <c r="CMR49" s="63"/>
      <c r="CMS49" s="62"/>
      <c r="CMT49" s="63"/>
      <c r="CMU49" s="62"/>
      <c r="CMV49" s="63"/>
      <c r="CMW49" s="62"/>
      <c r="CMX49" s="63"/>
      <c r="CMY49" s="62"/>
      <c r="CMZ49" s="63"/>
      <c r="CNA49" s="62"/>
      <c r="CNB49" s="63"/>
      <c r="CNC49" s="62"/>
      <c r="CND49" s="63"/>
      <c r="CNE49" s="62"/>
      <c r="CNF49" s="63"/>
      <c r="CNG49" s="62"/>
      <c r="CNH49" s="63"/>
      <c r="CNI49" s="62"/>
      <c r="CNJ49" s="63"/>
      <c r="CNK49" s="62"/>
      <c r="CNL49" s="63"/>
      <c r="CNM49" s="62"/>
      <c r="CNN49" s="63"/>
      <c r="CNO49" s="62"/>
      <c r="CNP49" s="63"/>
      <c r="CNQ49" s="62"/>
      <c r="CNR49" s="63"/>
      <c r="CNS49" s="62"/>
      <c r="CNT49" s="63"/>
      <c r="CNU49" s="62"/>
      <c r="CNV49" s="63"/>
      <c r="CNW49" s="62"/>
      <c r="CNX49" s="63"/>
      <c r="CNY49" s="62"/>
      <c r="CNZ49" s="63"/>
      <c r="COA49" s="62"/>
      <c r="COB49" s="63"/>
      <c r="COC49" s="62"/>
      <c r="COD49" s="63"/>
      <c r="COE49" s="62"/>
      <c r="COF49" s="63"/>
      <c r="COG49" s="62"/>
      <c r="COH49" s="63"/>
      <c r="COI49" s="62"/>
      <c r="COJ49" s="63"/>
      <c r="COK49" s="62"/>
      <c r="COL49" s="63"/>
      <c r="COM49" s="62"/>
      <c r="CON49" s="63"/>
      <c r="COO49" s="62"/>
      <c r="COP49" s="63"/>
      <c r="COQ49" s="62"/>
      <c r="COR49" s="63"/>
      <c r="COS49" s="62"/>
      <c r="COT49" s="63"/>
      <c r="COU49" s="62"/>
      <c r="COV49" s="63"/>
      <c r="COW49" s="62"/>
      <c r="COX49" s="63"/>
      <c r="COY49" s="62"/>
      <c r="COZ49" s="63"/>
      <c r="CPA49" s="62"/>
      <c r="CPB49" s="63"/>
      <c r="CPC49" s="62"/>
      <c r="CPD49" s="63"/>
      <c r="CPE49" s="62"/>
      <c r="CPF49" s="63"/>
      <c r="CPG49" s="62"/>
      <c r="CPH49" s="63"/>
      <c r="CPI49" s="62"/>
      <c r="CPJ49" s="63"/>
      <c r="CPK49" s="62"/>
      <c r="CPL49" s="63"/>
      <c r="CPM49" s="62"/>
      <c r="CPN49" s="63"/>
      <c r="CPO49" s="62"/>
      <c r="CPP49" s="63"/>
      <c r="CPQ49" s="62"/>
      <c r="CPR49" s="63"/>
      <c r="CPS49" s="62"/>
      <c r="CPT49" s="63"/>
      <c r="CPU49" s="62"/>
      <c r="CPV49" s="63"/>
      <c r="CPW49" s="62"/>
      <c r="CPX49" s="63"/>
      <c r="CPY49" s="62"/>
      <c r="CPZ49" s="63"/>
      <c r="CQA49" s="62"/>
      <c r="CQB49" s="63"/>
      <c r="CQC49" s="62"/>
      <c r="CQD49" s="63"/>
      <c r="CQE49" s="62"/>
      <c r="CQF49" s="63"/>
      <c r="CQG49" s="62"/>
      <c r="CQH49" s="63"/>
      <c r="CQI49" s="62"/>
      <c r="CQJ49" s="63"/>
      <c r="CQK49" s="62"/>
      <c r="CQL49" s="63"/>
      <c r="CQM49" s="62"/>
      <c r="CQN49" s="63"/>
      <c r="CQO49" s="62"/>
      <c r="CQP49" s="63"/>
      <c r="CQQ49" s="62"/>
      <c r="CQR49" s="63"/>
      <c r="CQS49" s="62"/>
      <c r="CQT49" s="63"/>
      <c r="CQU49" s="62"/>
      <c r="CQV49" s="63"/>
      <c r="CQW49" s="62"/>
      <c r="CQX49" s="63"/>
      <c r="CQY49" s="62"/>
      <c r="CQZ49" s="63"/>
      <c r="CRA49" s="62"/>
      <c r="CRB49" s="63"/>
      <c r="CRC49" s="62"/>
      <c r="CRD49" s="63"/>
      <c r="CRE49" s="62"/>
      <c r="CRF49" s="63"/>
      <c r="CRG49" s="62"/>
      <c r="CRH49" s="63"/>
      <c r="CRI49" s="62"/>
      <c r="CRJ49" s="63"/>
      <c r="CRK49" s="62"/>
      <c r="CRL49" s="63"/>
      <c r="CRM49" s="62"/>
      <c r="CRN49" s="63"/>
      <c r="CRO49" s="62"/>
      <c r="CRP49" s="63"/>
      <c r="CRQ49" s="62"/>
      <c r="CRR49" s="63"/>
      <c r="CRS49" s="62"/>
      <c r="CRT49" s="63"/>
      <c r="CRU49" s="62"/>
      <c r="CRV49" s="63"/>
      <c r="CRW49" s="62"/>
      <c r="CRX49" s="63"/>
      <c r="CRY49" s="62"/>
      <c r="CRZ49" s="63"/>
      <c r="CSA49" s="62"/>
      <c r="CSB49" s="63"/>
      <c r="CSC49" s="62"/>
      <c r="CSD49" s="63"/>
      <c r="CSE49" s="62"/>
      <c r="CSF49" s="63"/>
      <c r="CSG49" s="62"/>
      <c r="CSH49" s="63"/>
      <c r="CSI49" s="62"/>
      <c r="CSJ49" s="63"/>
      <c r="CSK49" s="62"/>
      <c r="CSL49" s="63"/>
      <c r="CSM49" s="62"/>
      <c r="CSN49" s="63"/>
      <c r="CSO49" s="62"/>
      <c r="CSP49" s="63"/>
      <c r="CSQ49" s="62"/>
      <c r="CSR49" s="63"/>
      <c r="CSS49" s="62"/>
      <c r="CST49" s="63"/>
      <c r="CSU49" s="62"/>
      <c r="CSV49" s="63"/>
      <c r="CSW49" s="62"/>
      <c r="CSX49" s="63"/>
      <c r="CSY49" s="62"/>
      <c r="CSZ49" s="63"/>
      <c r="CTA49" s="62"/>
      <c r="CTB49" s="63"/>
      <c r="CTC49" s="62"/>
      <c r="CTD49" s="63"/>
      <c r="CTE49" s="62"/>
      <c r="CTF49" s="63"/>
      <c r="CTG49" s="62"/>
      <c r="CTH49" s="63"/>
      <c r="CTI49" s="62"/>
      <c r="CTJ49" s="63"/>
      <c r="CTK49" s="62"/>
      <c r="CTL49" s="63"/>
      <c r="CTM49" s="62"/>
      <c r="CTN49" s="63"/>
      <c r="CTO49" s="62"/>
      <c r="CTP49" s="63"/>
      <c r="CTQ49" s="62"/>
      <c r="CTR49" s="63"/>
      <c r="CTS49" s="62"/>
      <c r="CTT49" s="63"/>
      <c r="CTU49" s="62"/>
      <c r="CTV49" s="63"/>
      <c r="CTW49" s="62"/>
      <c r="CTX49" s="63"/>
      <c r="CTY49" s="62"/>
      <c r="CTZ49" s="63"/>
      <c r="CUA49" s="62"/>
      <c r="CUB49" s="63"/>
      <c r="CUC49" s="62"/>
      <c r="CUD49" s="63"/>
      <c r="CUE49" s="62"/>
      <c r="CUF49" s="63"/>
      <c r="CUG49" s="62"/>
      <c r="CUH49" s="63"/>
      <c r="CUI49" s="62"/>
      <c r="CUJ49" s="63"/>
      <c r="CUK49" s="62"/>
      <c r="CUL49" s="63"/>
      <c r="CUM49" s="62"/>
      <c r="CUN49" s="63"/>
      <c r="CUO49" s="62"/>
      <c r="CUP49" s="63"/>
      <c r="CUQ49" s="62"/>
      <c r="CUR49" s="63"/>
      <c r="CUS49" s="62"/>
      <c r="CUT49" s="63"/>
      <c r="CUU49" s="62"/>
      <c r="CUV49" s="63"/>
      <c r="CUW49" s="62"/>
      <c r="CUX49" s="63"/>
      <c r="CUY49" s="62"/>
      <c r="CUZ49" s="63"/>
      <c r="CVA49" s="62"/>
      <c r="CVB49" s="63"/>
      <c r="CVC49" s="62"/>
      <c r="CVD49" s="63"/>
      <c r="CVE49" s="62"/>
      <c r="CVF49" s="63"/>
      <c r="CVG49" s="62"/>
      <c r="CVH49" s="63"/>
      <c r="CVI49" s="62"/>
      <c r="CVJ49" s="63"/>
      <c r="CVK49" s="62"/>
      <c r="CVL49" s="63"/>
      <c r="CVM49" s="62"/>
      <c r="CVN49" s="63"/>
      <c r="CVO49" s="62"/>
      <c r="CVP49" s="63"/>
      <c r="CVQ49" s="62"/>
      <c r="CVR49" s="63"/>
      <c r="CVS49" s="62"/>
      <c r="CVT49" s="63"/>
      <c r="CVU49" s="62"/>
      <c r="CVV49" s="63"/>
      <c r="CVW49" s="62"/>
      <c r="CVX49" s="63"/>
      <c r="CVY49" s="62"/>
      <c r="CVZ49" s="63"/>
      <c r="CWA49" s="62"/>
      <c r="CWB49" s="63"/>
      <c r="CWC49" s="62"/>
      <c r="CWD49" s="63"/>
      <c r="CWE49" s="62"/>
      <c r="CWF49" s="63"/>
      <c r="CWG49" s="62"/>
      <c r="CWH49" s="63"/>
      <c r="CWI49" s="62"/>
      <c r="CWJ49" s="63"/>
      <c r="CWK49" s="62"/>
      <c r="CWL49" s="63"/>
      <c r="CWM49" s="62"/>
      <c r="CWN49" s="63"/>
      <c r="CWO49" s="62"/>
      <c r="CWP49" s="63"/>
      <c r="CWQ49" s="62"/>
      <c r="CWR49" s="63"/>
      <c r="CWS49" s="62"/>
      <c r="CWT49" s="63"/>
      <c r="CWU49" s="62"/>
      <c r="CWV49" s="63"/>
      <c r="CWW49" s="62"/>
      <c r="CWX49" s="63"/>
      <c r="CWY49" s="62"/>
      <c r="CWZ49" s="63"/>
      <c r="CXA49" s="62"/>
      <c r="CXB49" s="63"/>
      <c r="CXC49" s="62"/>
      <c r="CXD49" s="63"/>
      <c r="CXE49" s="62"/>
      <c r="CXF49" s="63"/>
      <c r="CXG49" s="62"/>
      <c r="CXH49" s="63"/>
      <c r="CXI49" s="62"/>
      <c r="CXJ49" s="63"/>
      <c r="CXK49" s="62"/>
      <c r="CXL49" s="63"/>
      <c r="CXM49" s="62"/>
      <c r="CXN49" s="63"/>
      <c r="CXO49" s="62"/>
      <c r="CXP49" s="63"/>
      <c r="CXQ49" s="62"/>
      <c r="CXR49" s="63"/>
      <c r="CXS49" s="62"/>
      <c r="CXT49" s="63"/>
      <c r="CXU49" s="62"/>
      <c r="CXV49" s="63"/>
      <c r="CXW49" s="62"/>
      <c r="CXX49" s="63"/>
      <c r="CXY49" s="62"/>
      <c r="CXZ49" s="63"/>
      <c r="CYA49" s="62"/>
      <c r="CYB49" s="63"/>
      <c r="CYC49" s="62"/>
      <c r="CYD49" s="63"/>
      <c r="CYE49" s="62"/>
      <c r="CYF49" s="63"/>
      <c r="CYG49" s="62"/>
      <c r="CYH49" s="63"/>
      <c r="CYI49" s="62"/>
      <c r="CYJ49" s="63"/>
      <c r="CYK49" s="62"/>
      <c r="CYL49" s="63"/>
      <c r="CYM49" s="62"/>
      <c r="CYN49" s="63"/>
      <c r="CYO49" s="62"/>
      <c r="CYP49" s="63"/>
      <c r="CYQ49" s="62"/>
      <c r="CYR49" s="63"/>
      <c r="CYS49" s="62"/>
      <c r="CYT49" s="63"/>
      <c r="CYU49" s="62"/>
      <c r="CYV49" s="63"/>
      <c r="CYW49" s="62"/>
      <c r="CYX49" s="63"/>
      <c r="CYY49" s="62"/>
      <c r="CYZ49" s="63"/>
      <c r="CZA49" s="62"/>
      <c r="CZB49" s="63"/>
      <c r="CZC49" s="62"/>
      <c r="CZD49" s="63"/>
      <c r="CZE49" s="62"/>
      <c r="CZF49" s="63"/>
      <c r="CZG49" s="62"/>
      <c r="CZH49" s="63"/>
      <c r="CZI49" s="62"/>
      <c r="CZJ49" s="63"/>
      <c r="CZK49" s="62"/>
      <c r="CZL49" s="63"/>
      <c r="CZM49" s="62"/>
      <c r="CZN49" s="63"/>
      <c r="CZO49" s="62"/>
      <c r="CZP49" s="63"/>
      <c r="CZQ49" s="62"/>
      <c r="CZR49" s="63"/>
      <c r="CZS49" s="62"/>
      <c r="CZT49" s="63"/>
      <c r="CZU49" s="62"/>
      <c r="CZV49" s="63"/>
      <c r="CZW49" s="62"/>
      <c r="CZX49" s="63"/>
      <c r="CZY49" s="62"/>
      <c r="CZZ49" s="63"/>
      <c r="DAA49" s="62"/>
      <c r="DAB49" s="63"/>
      <c r="DAC49" s="62"/>
      <c r="DAD49" s="63"/>
      <c r="DAE49" s="62"/>
      <c r="DAF49" s="63"/>
      <c r="DAG49" s="62"/>
      <c r="DAH49" s="63"/>
      <c r="DAI49" s="62"/>
      <c r="DAJ49" s="63"/>
      <c r="DAK49" s="62"/>
      <c r="DAL49" s="63"/>
      <c r="DAM49" s="62"/>
      <c r="DAN49" s="63"/>
      <c r="DAO49" s="62"/>
      <c r="DAP49" s="63"/>
      <c r="DAQ49" s="62"/>
      <c r="DAR49" s="63"/>
      <c r="DAS49" s="62"/>
      <c r="DAT49" s="63"/>
      <c r="DAU49" s="62"/>
      <c r="DAV49" s="63"/>
      <c r="DAW49" s="62"/>
      <c r="DAX49" s="63"/>
      <c r="DAY49" s="62"/>
      <c r="DAZ49" s="63"/>
      <c r="DBA49" s="62"/>
      <c r="DBB49" s="63"/>
      <c r="DBC49" s="62"/>
      <c r="DBD49" s="63"/>
      <c r="DBE49" s="62"/>
      <c r="DBF49" s="63"/>
      <c r="DBG49" s="62"/>
      <c r="DBH49" s="63"/>
      <c r="DBI49" s="62"/>
      <c r="DBJ49" s="63"/>
      <c r="DBK49" s="62"/>
      <c r="DBL49" s="63"/>
      <c r="DBM49" s="62"/>
      <c r="DBN49" s="63"/>
      <c r="DBO49" s="62"/>
      <c r="DBP49" s="63"/>
      <c r="DBQ49" s="62"/>
      <c r="DBR49" s="63"/>
      <c r="DBS49" s="62"/>
      <c r="DBT49" s="63"/>
      <c r="DBU49" s="62"/>
      <c r="DBV49" s="63"/>
      <c r="DBW49" s="62"/>
      <c r="DBX49" s="63"/>
      <c r="DBY49" s="62"/>
      <c r="DBZ49" s="63"/>
      <c r="DCA49" s="62"/>
      <c r="DCB49" s="63"/>
      <c r="DCC49" s="62"/>
      <c r="DCD49" s="63"/>
      <c r="DCE49" s="62"/>
      <c r="DCF49" s="63"/>
      <c r="DCG49" s="62"/>
      <c r="DCH49" s="63"/>
      <c r="DCI49" s="62"/>
      <c r="DCJ49" s="63"/>
      <c r="DCK49" s="62"/>
      <c r="DCL49" s="63"/>
      <c r="DCM49" s="62"/>
      <c r="DCN49" s="63"/>
      <c r="DCO49" s="62"/>
      <c r="DCP49" s="63"/>
      <c r="DCQ49" s="62"/>
      <c r="DCR49" s="63"/>
      <c r="DCS49" s="62"/>
      <c r="DCT49" s="63"/>
      <c r="DCU49" s="62"/>
      <c r="DCV49" s="63"/>
      <c r="DCW49" s="62"/>
      <c r="DCX49" s="63"/>
      <c r="DCY49" s="62"/>
      <c r="DCZ49" s="63"/>
      <c r="DDA49" s="62"/>
      <c r="DDB49" s="63"/>
      <c r="DDC49" s="62"/>
      <c r="DDD49" s="63"/>
      <c r="DDE49" s="62"/>
      <c r="DDF49" s="63"/>
      <c r="DDG49" s="62"/>
      <c r="DDH49" s="63"/>
      <c r="DDI49" s="62"/>
      <c r="DDJ49" s="63"/>
      <c r="DDK49" s="62"/>
      <c r="DDL49" s="63"/>
      <c r="DDM49" s="62"/>
      <c r="DDN49" s="63"/>
      <c r="DDO49" s="62"/>
      <c r="DDP49" s="63"/>
      <c r="DDQ49" s="62"/>
      <c r="DDR49" s="63"/>
      <c r="DDS49" s="62"/>
      <c r="DDT49" s="63"/>
      <c r="DDU49" s="62"/>
      <c r="DDV49" s="63"/>
      <c r="DDW49" s="62"/>
      <c r="DDX49" s="63"/>
      <c r="DDY49" s="62"/>
      <c r="DDZ49" s="63"/>
      <c r="DEA49" s="62"/>
      <c r="DEB49" s="63"/>
      <c r="DEC49" s="62"/>
      <c r="DED49" s="63"/>
      <c r="DEE49" s="62"/>
      <c r="DEF49" s="63"/>
      <c r="DEG49" s="62"/>
      <c r="DEH49" s="63"/>
      <c r="DEI49" s="62"/>
      <c r="DEJ49" s="63"/>
      <c r="DEK49" s="62"/>
      <c r="DEL49" s="63"/>
      <c r="DEM49" s="62"/>
      <c r="DEN49" s="63"/>
      <c r="DEO49" s="62"/>
      <c r="DEP49" s="63"/>
      <c r="DEQ49" s="62"/>
      <c r="DER49" s="63"/>
      <c r="DES49" s="62"/>
      <c r="DET49" s="63"/>
      <c r="DEU49" s="62"/>
      <c r="DEV49" s="63"/>
      <c r="DEW49" s="62"/>
      <c r="DEX49" s="63"/>
      <c r="DEY49" s="62"/>
      <c r="DEZ49" s="63"/>
      <c r="DFA49" s="62"/>
      <c r="DFB49" s="63"/>
      <c r="DFC49" s="62"/>
      <c r="DFD49" s="63"/>
      <c r="DFE49" s="62"/>
      <c r="DFF49" s="63"/>
      <c r="DFG49" s="62"/>
      <c r="DFH49" s="63"/>
      <c r="DFI49" s="62"/>
      <c r="DFJ49" s="63"/>
      <c r="DFK49" s="62"/>
      <c r="DFL49" s="63"/>
      <c r="DFM49" s="62"/>
      <c r="DFN49" s="63"/>
      <c r="DFO49" s="62"/>
      <c r="DFP49" s="63"/>
      <c r="DFQ49" s="62"/>
      <c r="DFR49" s="63"/>
      <c r="DFS49" s="62"/>
      <c r="DFT49" s="63"/>
      <c r="DFU49" s="62"/>
      <c r="DFV49" s="63"/>
      <c r="DFW49" s="62"/>
      <c r="DFX49" s="63"/>
      <c r="DFY49" s="62"/>
      <c r="DFZ49" s="63"/>
      <c r="DGA49" s="62"/>
      <c r="DGB49" s="63"/>
      <c r="DGC49" s="62"/>
      <c r="DGD49" s="63"/>
      <c r="DGE49" s="62"/>
      <c r="DGF49" s="63"/>
      <c r="DGG49" s="62"/>
      <c r="DGH49" s="63"/>
      <c r="DGI49" s="62"/>
      <c r="DGJ49" s="63"/>
      <c r="DGK49" s="62"/>
      <c r="DGL49" s="63"/>
      <c r="DGM49" s="62"/>
      <c r="DGN49" s="63"/>
      <c r="DGO49" s="62"/>
      <c r="DGP49" s="63"/>
      <c r="DGQ49" s="62"/>
      <c r="DGR49" s="63"/>
      <c r="DGS49" s="62"/>
      <c r="DGT49" s="63"/>
      <c r="DGU49" s="62"/>
      <c r="DGV49" s="63"/>
      <c r="DGW49" s="62"/>
      <c r="DGX49" s="63"/>
      <c r="DGY49" s="62"/>
      <c r="DGZ49" s="63"/>
      <c r="DHA49" s="62"/>
      <c r="DHB49" s="63"/>
      <c r="DHC49" s="62"/>
      <c r="DHD49" s="63"/>
      <c r="DHE49" s="62"/>
      <c r="DHF49" s="63"/>
      <c r="DHG49" s="62"/>
      <c r="DHH49" s="63"/>
      <c r="DHI49" s="62"/>
      <c r="DHJ49" s="63"/>
      <c r="DHK49" s="62"/>
      <c r="DHL49" s="63"/>
      <c r="DHM49" s="62"/>
      <c r="DHN49" s="63"/>
      <c r="DHO49" s="62"/>
      <c r="DHP49" s="63"/>
      <c r="DHQ49" s="62"/>
      <c r="DHR49" s="63"/>
      <c r="DHS49" s="62"/>
      <c r="DHT49" s="63"/>
      <c r="DHU49" s="62"/>
      <c r="DHV49" s="63"/>
      <c r="DHW49" s="62"/>
      <c r="DHX49" s="63"/>
      <c r="DHY49" s="62"/>
      <c r="DHZ49" s="63"/>
      <c r="DIA49" s="62"/>
      <c r="DIB49" s="63"/>
      <c r="DIC49" s="62"/>
      <c r="DID49" s="63"/>
      <c r="DIE49" s="62"/>
      <c r="DIF49" s="63"/>
      <c r="DIG49" s="62"/>
      <c r="DIH49" s="63"/>
      <c r="DII49" s="62"/>
      <c r="DIJ49" s="63"/>
      <c r="DIK49" s="62"/>
      <c r="DIL49" s="63"/>
      <c r="DIM49" s="62"/>
      <c r="DIN49" s="63"/>
      <c r="DIO49" s="62"/>
      <c r="DIP49" s="63"/>
      <c r="DIQ49" s="62"/>
      <c r="DIR49" s="63"/>
      <c r="DIS49" s="62"/>
      <c r="DIT49" s="63"/>
      <c r="DIU49" s="62"/>
      <c r="DIV49" s="63"/>
      <c r="DIW49" s="62"/>
      <c r="DIX49" s="63"/>
      <c r="DIY49" s="62"/>
      <c r="DIZ49" s="63"/>
      <c r="DJA49" s="62"/>
      <c r="DJB49" s="63"/>
      <c r="DJC49" s="62"/>
      <c r="DJD49" s="63"/>
      <c r="DJE49" s="62"/>
      <c r="DJF49" s="63"/>
      <c r="DJG49" s="62"/>
      <c r="DJH49" s="63"/>
      <c r="DJI49" s="62"/>
      <c r="DJJ49" s="63"/>
      <c r="DJK49" s="62"/>
      <c r="DJL49" s="63"/>
      <c r="DJM49" s="62"/>
      <c r="DJN49" s="63"/>
      <c r="DJO49" s="62"/>
      <c r="DJP49" s="63"/>
      <c r="DJQ49" s="62"/>
      <c r="DJR49" s="63"/>
      <c r="DJS49" s="62"/>
      <c r="DJT49" s="63"/>
      <c r="DJU49" s="62"/>
      <c r="DJV49" s="63"/>
      <c r="DJW49" s="62"/>
      <c r="DJX49" s="63"/>
      <c r="DJY49" s="62"/>
      <c r="DJZ49" s="63"/>
      <c r="DKA49" s="62"/>
      <c r="DKB49" s="63"/>
      <c r="DKC49" s="62"/>
      <c r="DKD49" s="63"/>
      <c r="DKE49" s="62"/>
      <c r="DKF49" s="63"/>
      <c r="DKG49" s="62"/>
      <c r="DKH49" s="63"/>
      <c r="DKI49" s="62"/>
      <c r="DKJ49" s="63"/>
      <c r="DKK49" s="62"/>
      <c r="DKL49" s="63"/>
      <c r="DKM49" s="62"/>
      <c r="DKN49" s="63"/>
      <c r="DKO49" s="62"/>
      <c r="DKP49" s="63"/>
      <c r="DKQ49" s="62"/>
      <c r="DKR49" s="63"/>
      <c r="DKS49" s="62"/>
      <c r="DKT49" s="63"/>
      <c r="DKU49" s="62"/>
      <c r="DKV49" s="63"/>
      <c r="DKW49" s="62"/>
      <c r="DKX49" s="63"/>
      <c r="DKY49" s="62"/>
      <c r="DKZ49" s="63"/>
      <c r="DLA49" s="62"/>
      <c r="DLB49" s="63"/>
      <c r="DLC49" s="62"/>
      <c r="DLD49" s="63"/>
      <c r="DLE49" s="62"/>
      <c r="DLF49" s="63"/>
      <c r="DLG49" s="62"/>
      <c r="DLH49" s="63"/>
      <c r="DLI49" s="62"/>
      <c r="DLJ49" s="63"/>
      <c r="DLK49" s="62"/>
      <c r="DLL49" s="63"/>
      <c r="DLM49" s="62"/>
      <c r="DLN49" s="63"/>
      <c r="DLO49" s="62"/>
      <c r="DLP49" s="63"/>
      <c r="DLQ49" s="62"/>
      <c r="DLR49" s="63"/>
      <c r="DLS49" s="62"/>
      <c r="DLT49" s="63"/>
      <c r="DLU49" s="62"/>
      <c r="DLV49" s="63"/>
      <c r="DLW49" s="62"/>
      <c r="DLX49" s="63"/>
      <c r="DLY49" s="62"/>
      <c r="DLZ49" s="63"/>
      <c r="DMA49" s="62"/>
      <c r="DMB49" s="63"/>
      <c r="DMC49" s="62"/>
      <c r="DMD49" s="63"/>
      <c r="DME49" s="62"/>
      <c r="DMF49" s="63"/>
      <c r="DMG49" s="62"/>
      <c r="DMH49" s="63"/>
      <c r="DMI49" s="62"/>
      <c r="DMJ49" s="63"/>
      <c r="DMK49" s="62"/>
      <c r="DML49" s="63"/>
      <c r="DMM49" s="62"/>
      <c r="DMN49" s="63"/>
      <c r="DMO49" s="62"/>
      <c r="DMP49" s="63"/>
      <c r="DMQ49" s="62"/>
      <c r="DMR49" s="63"/>
      <c r="DMS49" s="62"/>
      <c r="DMT49" s="63"/>
      <c r="DMU49" s="62"/>
      <c r="DMV49" s="63"/>
      <c r="DMW49" s="62"/>
      <c r="DMX49" s="63"/>
      <c r="DMY49" s="62"/>
      <c r="DMZ49" s="63"/>
      <c r="DNA49" s="62"/>
      <c r="DNB49" s="63"/>
      <c r="DNC49" s="62"/>
      <c r="DND49" s="63"/>
      <c r="DNE49" s="62"/>
      <c r="DNF49" s="63"/>
      <c r="DNG49" s="62"/>
      <c r="DNH49" s="63"/>
      <c r="DNI49" s="62"/>
      <c r="DNJ49" s="63"/>
      <c r="DNK49" s="62"/>
      <c r="DNL49" s="63"/>
      <c r="DNM49" s="62"/>
      <c r="DNN49" s="63"/>
      <c r="DNO49" s="62"/>
      <c r="DNP49" s="63"/>
      <c r="DNQ49" s="62"/>
      <c r="DNR49" s="63"/>
      <c r="DNS49" s="62"/>
      <c r="DNT49" s="63"/>
      <c r="DNU49" s="62"/>
      <c r="DNV49" s="63"/>
      <c r="DNW49" s="62"/>
      <c r="DNX49" s="63"/>
      <c r="DNY49" s="62"/>
      <c r="DNZ49" s="63"/>
      <c r="DOA49" s="62"/>
      <c r="DOB49" s="63"/>
      <c r="DOC49" s="62"/>
      <c r="DOD49" s="63"/>
      <c r="DOE49" s="62"/>
      <c r="DOF49" s="63"/>
      <c r="DOG49" s="62"/>
      <c r="DOH49" s="63"/>
      <c r="DOI49" s="62"/>
      <c r="DOJ49" s="63"/>
      <c r="DOK49" s="62"/>
      <c r="DOL49" s="63"/>
      <c r="DOM49" s="62"/>
      <c r="DON49" s="63"/>
      <c r="DOO49" s="62"/>
      <c r="DOP49" s="63"/>
      <c r="DOQ49" s="62"/>
      <c r="DOR49" s="63"/>
      <c r="DOS49" s="62"/>
      <c r="DOT49" s="63"/>
      <c r="DOU49" s="62"/>
      <c r="DOV49" s="63"/>
      <c r="DOW49" s="62"/>
      <c r="DOX49" s="63"/>
      <c r="DOY49" s="62"/>
      <c r="DOZ49" s="63"/>
      <c r="DPA49" s="62"/>
      <c r="DPB49" s="63"/>
      <c r="DPC49" s="62"/>
      <c r="DPD49" s="63"/>
      <c r="DPE49" s="62"/>
      <c r="DPF49" s="63"/>
      <c r="DPG49" s="62"/>
      <c r="DPH49" s="63"/>
      <c r="DPI49" s="62"/>
      <c r="DPJ49" s="63"/>
      <c r="DPK49" s="62"/>
      <c r="DPL49" s="63"/>
      <c r="DPM49" s="62"/>
      <c r="DPN49" s="63"/>
      <c r="DPO49" s="62"/>
      <c r="DPP49" s="63"/>
      <c r="DPQ49" s="62"/>
      <c r="DPR49" s="63"/>
      <c r="DPS49" s="62"/>
      <c r="DPT49" s="63"/>
      <c r="DPU49" s="62"/>
      <c r="DPV49" s="63"/>
      <c r="DPW49" s="62"/>
      <c r="DPX49" s="63"/>
      <c r="DPY49" s="62"/>
      <c r="DPZ49" s="63"/>
      <c r="DQA49" s="62"/>
      <c r="DQB49" s="63"/>
      <c r="DQC49" s="62"/>
      <c r="DQD49" s="63"/>
      <c r="DQE49" s="62"/>
      <c r="DQF49" s="63"/>
      <c r="DQG49" s="62"/>
      <c r="DQH49" s="63"/>
      <c r="DQI49" s="62"/>
      <c r="DQJ49" s="63"/>
      <c r="DQK49" s="62"/>
      <c r="DQL49" s="63"/>
      <c r="DQM49" s="62"/>
      <c r="DQN49" s="63"/>
      <c r="DQO49" s="62"/>
      <c r="DQP49" s="63"/>
      <c r="DQQ49" s="62"/>
      <c r="DQR49" s="63"/>
      <c r="DQS49" s="62"/>
      <c r="DQT49" s="63"/>
      <c r="DQU49" s="62"/>
      <c r="DQV49" s="63"/>
      <c r="DQW49" s="62"/>
      <c r="DQX49" s="63"/>
      <c r="DQY49" s="62"/>
      <c r="DQZ49" s="63"/>
      <c r="DRA49" s="62"/>
      <c r="DRB49" s="63"/>
      <c r="DRC49" s="62"/>
      <c r="DRD49" s="63"/>
      <c r="DRE49" s="62"/>
      <c r="DRF49" s="63"/>
      <c r="DRG49" s="62"/>
      <c r="DRH49" s="63"/>
      <c r="DRI49" s="62"/>
      <c r="DRJ49" s="63"/>
      <c r="DRK49" s="62"/>
      <c r="DRL49" s="63"/>
      <c r="DRM49" s="62"/>
      <c r="DRN49" s="63"/>
      <c r="DRO49" s="62"/>
      <c r="DRP49" s="63"/>
      <c r="DRQ49" s="62"/>
      <c r="DRR49" s="63"/>
      <c r="DRS49" s="62"/>
      <c r="DRT49" s="63"/>
      <c r="DRU49" s="62"/>
      <c r="DRV49" s="63"/>
      <c r="DRW49" s="62"/>
      <c r="DRX49" s="63"/>
      <c r="DRY49" s="62"/>
      <c r="DRZ49" s="63"/>
      <c r="DSA49" s="62"/>
      <c r="DSB49" s="63"/>
      <c r="DSC49" s="62"/>
      <c r="DSD49" s="63"/>
      <c r="DSE49" s="62"/>
      <c r="DSF49" s="63"/>
      <c r="DSG49" s="62"/>
      <c r="DSH49" s="63"/>
      <c r="DSI49" s="62"/>
      <c r="DSJ49" s="63"/>
      <c r="DSK49" s="62"/>
      <c r="DSL49" s="63"/>
      <c r="DSM49" s="62"/>
      <c r="DSN49" s="63"/>
      <c r="DSO49" s="62"/>
      <c r="DSP49" s="63"/>
      <c r="DSQ49" s="62"/>
      <c r="DSR49" s="63"/>
      <c r="DSS49" s="62"/>
      <c r="DST49" s="63"/>
      <c r="DSU49" s="62"/>
      <c r="DSV49" s="63"/>
      <c r="DSW49" s="62"/>
      <c r="DSX49" s="63"/>
      <c r="DSY49" s="62"/>
      <c r="DSZ49" s="63"/>
      <c r="DTA49" s="62"/>
      <c r="DTB49" s="63"/>
      <c r="DTC49" s="62"/>
      <c r="DTD49" s="63"/>
      <c r="DTE49" s="62"/>
      <c r="DTF49" s="63"/>
      <c r="DTG49" s="62"/>
      <c r="DTH49" s="63"/>
      <c r="DTI49" s="62"/>
      <c r="DTJ49" s="63"/>
      <c r="DTK49" s="62"/>
      <c r="DTL49" s="63"/>
      <c r="DTM49" s="62"/>
      <c r="DTN49" s="63"/>
      <c r="DTO49" s="62"/>
      <c r="DTP49" s="63"/>
      <c r="DTQ49" s="62"/>
      <c r="DTR49" s="63"/>
      <c r="DTS49" s="62"/>
      <c r="DTT49" s="63"/>
      <c r="DTU49" s="62"/>
      <c r="DTV49" s="63"/>
      <c r="DTW49" s="62"/>
      <c r="DTX49" s="63"/>
      <c r="DTY49" s="62"/>
      <c r="DTZ49" s="63"/>
      <c r="DUA49" s="62"/>
      <c r="DUB49" s="63"/>
      <c r="DUC49" s="62"/>
      <c r="DUD49" s="63"/>
      <c r="DUE49" s="62"/>
      <c r="DUF49" s="63"/>
      <c r="DUG49" s="62"/>
      <c r="DUH49" s="63"/>
      <c r="DUI49" s="62"/>
      <c r="DUJ49" s="63"/>
      <c r="DUK49" s="62"/>
      <c r="DUL49" s="63"/>
      <c r="DUM49" s="62"/>
      <c r="DUN49" s="63"/>
      <c r="DUO49" s="62"/>
      <c r="DUP49" s="63"/>
      <c r="DUQ49" s="62"/>
      <c r="DUR49" s="63"/>
      <c r="DUS49" s="62"/>
      <c r="DUT49" s="63"/>
      <c r="DUU49" s="62"/>
      <c r="DUV49" s="63"/>
      <c r="DUW49" s="62"/>
      <c r="DUX49" s="63"/>
      <c r="DUY49" s="62"/>
      <c r="DUZ49" s="63"/>
      <c r="DVA49" s="62"/>
      <c r="DVB49" s="63"/>
      <c r="DVC49" s="62"/>
      <c r="DVD49" s="63"/>
      <c r="DVE49" s="62"/>
      <c r="DVF49" s="63"/>
      <c r="DVG49" s="62"/>
      <c r="DVH49" s="63"/>
      <c r="DVI49" s="62"/>
      <c r="DVJ49" s="63"/>
      <c r="DVK49" s="62"/>
      <c r="DVL49" s="63"/>
      <c r="DVM49" s="62"/>
      <c r="DVN49" s="63"/>
      <c r="DVO49" s="62"/>
      <c r="DVP49" s="63"/>
      <c r="DVQ49" s="62"/>
      <c r="DVR49" s="63"/>
      <c r="DVS49" s="62"/>
      <c r="DVT49" s="63"/>
      <c r="DVU49" s="62"/>
      <c r="DVV49" s="63"/>
      <c r="DVW49" s="62"/>
      <c r="DVX49" s="63"/>
      <c r="DVY49" s="62"/>
      <c r="DVZ49" s="63"/>
      <c r="DWA49" s="62"/>
      <c r="DWB49" s="63"/>
      <c r="DWC49" s="62"/>
      <c r="DWD49" s="63"/>
      <c r="DWE49" s="62"/>
      <c r="DWF49" s="63"/>
      <c r="DWG49" s="62"/>
      <c r="DWH49" s="63"/>
      <c r="DWI49" s="62"/>
      <c r="DWJ49" s="63"/>
      <c r="DWK49" s="62"/>
      <c r="DWL49" s="63"/>
      <c r="DWM49" s="62"/>
      <c r="DWN49" s="63"/>
      <c r="DWO49" s="62"/>
      <c r="DWP49" s="63"/>
      <c r="DWQ49" s="62"/>
      <c r="DWR49" s="63"/>
      <c r="DWS49" s="62"/>
      <c r="DWT49" s="63"/>
      <c r="DWU49" s="62"/>
      <c r="DWV49" s="63"/>
      <c r="DWW49" s="62"/>
      <c r="DWX49" s="63"/>
      <c r="DWY49" s="62"/>
      <c r="DWZ49" s="63"/>
      <c r="DXA49" s="62"/>
      <c r="DXB49" s="63"/>
      <c r="DXC49" s="62"/>
      <c r="DXD49" s="63"/>
      <c r="DXE49" s="62"/>
      <c r="DXF49" s="63"/>
      <c r="DXG49" s="62"/>
      <c r="DXH49" s="63"/>
      <c r="DXI49" s="62"/>
      <c r="DXJ49" s="63"/>
      <c r="DXK49" s="62"/>
      <c r="DXL49" s="63"/>
      <c r="DXM49" s="62"/>
      <c r="DXN49" s="63"/>
      <c r="DXO49" s="62"/>
      <c r="DXP49" s="63"/>
      <c r="DXQ49" s="62"/>
      <c r="DXR49" s="63"/>
      <c r="DXS49" s="62"/>
      <c r="DXT49" s="63"/>
      <c r="DXU49" s="62"/>
      <c r="DXV49" s="63"/>
      <c r="DXW49" s="62"/>
      <c r="DXX49" s="63"/>
      <c r="DXY49" s="62"/>
      <c r="DXZ49" s="63"/>
      <c r="DYA49" s="62"/>
      <c r="DYB49" s="63"/>
      <c r="DYC49" s="62"/>
      <c r="DYD49" s="63"/>
      <c r="DYE49" s="62"/>
      <c r="DYF49" s="63"/>
      <c r="DYG49" s="62"/>
      <c r="DYH49" s="63"/>
      <c r="DYI49" s="62"/>
      <c r="DYJ49" s="63"/>
      <c r="DYK49" s="62"/>
      <c r="DYL49" s="63"/>
      <c r="DYM49" s="62"/>
      <c r="DYN49" s="63"/>
      <c r="DYO49" s="62"/>
      <c r="DYP49" s="63"/>
      <c r="DYQ49" s="62"/>
      <c r="DYR49" s="63"/>
      <c r="DYS49" s="62"/>
      <c r="DYT49" s="63"/>
      <c r="DYU49" s="62"/>
      <c r="DYV49" s="63"/>
      <c r="DYW49" s="62"/>
      <c r="DYX49" s="63"/>
      <c r="DYY49" s="62"/>
      <c r="DYZ49" s="63"/>
      <c r="DZA49" s="62"/>
      <c r="DZB49" s="63"/>
      <c r="DZC49" s="62"/>
      <c r="DZD49" s="63"/>
      <c r="DZE49" s="62"/>
      <c r="DZF49" s="63"/>
      <c r="DZG49" s="62"/>
      <c r="DZH49" s="63"/>
      <c r="DZI49" s="62"/>
      <c r="DZJ49" s="63"/>
      <c r="DZK49" s="62"/>
      <c r="DZL49" s="63"/>
      <c r="DZM49" s="62"/>
      <c r="DZN49" s="63"/>
      <c r="DZO49" s="62"/>
      <c r="DZP49" s="63"/>
      <c r="DZQ49" s="62"/>
      <c r="DZR49" s="63"/>
      <c r="DZS49" s="62"/>
      <c r="DZT49" s="63"/>
      <c r="DZU49" s="62"/>
      <c r="DZV49" s="63"/>
      <c r="DZW49" s="62"/>
      <c r="DZX49" s="63"/>
      <c r="DZY49" s="62"/>
      <c r="DZZ49" s="63"/>
      <c r="EAA49" s="62"/>
      <c r="EAB49" s="63"/>
      <c r="EAC49" s="62"/>
      <c r="EAD49" s="63"/>
      <c r="EAE49" s="62"/>
      <c r="EAF49" s="63"/>
      <c r="EAG49" s="62"/>
      <c r="EAH49" s="63"/>
      <c r="EAI49" s="62"/>
      <c r="EAJ49" s="63"/>
      <c r="EAK49" s="62"/>
      <c r="EAL49" s="63"/>
      <c r="EAM49" s="62"/>
      <c r="EAN49" s="63"/>
      <c r="EAO49" s="62"/>
      <c r="EAP49" s="63"/>
      <c r="EAQ49" s="62"/>
      <c r="EAR49" s="63"/>
      <c r="EAS49" s="62"/>
      <c r="EAT49" s="63"/>
      <c r="EAU49" s="62"/>
      <c r="EAV49" s="63"/>
      <c r="EAW49" s="62"/>
      <c r="EAX49" s="63"/>
      <c r="EAY49" s="62"/>
      <c r="EAZ49" s="63"/>
      <c r="EBA49" s="62"/>
      <c r="EBB49" s="63"/>
      <c r="EBC49" s="62"/>
      <c r="EBD49" s="63"/>
      <c r="EBE49" s="62"/>
      <c r="EBF49" s="63"/>
      <c r="EBG49" s="62"/>
      <c r="EBH49" s="63"/>
      <c r="EBI49" s="62"/>
      <c r="EBJ49" s="63"/>
      <c r="EBK49" s="62"/>
      <c r="EBL49" s="63"/>
      <c r="EBM49" s="62"/>
      <c r="EBN49" s="63"/>
      <c r="EBO49" s="62"/>
      <c r="EBP49" s="63"/>
      <c r="EBQ49" s="62"/>
      <c r="EBR49" s="63"/>
      <c r="EBS49" s="62"/>
      <c r="EBT49" s="63"/>
      <c r="EBU49" s="62"/>
      <c r="EBV49" s="63"/>
      <c r="EBW49" s="62"/>
      <c r="EBX49" s="63"/>
      <c r="EBY49" s="62"/>
      <c r="EBZ49" s="63"/>
      <c r="ECA49" s="62"/>
      <c r="ECB49" s="63"/>
      <c r="ECC49" s="62"/>
      <c r="ECD49" s="63"/>
      <c r="ECE49" s="62"/>
      <c r="ECF49" s="63"/>
      <c r="ECG49" s="62"/>
      <c r="ECH49" s="63"/>
      <c r="ECI49" s="62"/>
      <c r="ECJ49" s="63"/>
      <c r="ECK49" s="62"/>
      <c r="ECL49" s="63"/>
      <c r="ECM49" s="62"/>
      <c r="ECN49" s="63"/>
      <c r="ECO49" s="62"/>
      <c r="ECP49" s="63"/>
      <c r="ECQ49" s="62"/>
      <c r="ECR49" s="63"/>
      <c r="ECS49" s="62"/>
      <c r="ECT49" s="63"/>
      <c r="ECU49" s="62"/>
      <c r="ECV49" s="63"/>
      <c r="ECW49" s="62"/>
      <c r="ECX49" s="63"/>
      <c r="ECY49" s="62"/>
      <c r="ECZ49" s="63"/>
      <c r="EDA49" s="62"/>
      <c r="EDB49" s="63"/>
      <c r="EDC49" s="62"/>
      <c r="EDD49" s="63"/>
      <c r="EDE49" s="62"/>
      <c r="EDF49" s="63"/>
      <c r="EDG49" s="62"/>
      <c r="EDH49" s="63"/>
      <c r="EDI49" s="62"/>
      <c r="EDJ49" s="63"/>
      <c r="EDK49" s="62"/>
      <c r="EDL49" s="63"/>
      <c r="EDM49" s="62"/>
      <c r="EDN49" s="63"/>
      <c r="EDO49" s="62"/>
      <c r="EDP49" s="63"/>
      <c r="EDQ49" s="62"/>
      <c r="EDR49" s="63"/>
      <c r="EDS49" s="62"/>
      <c r="EDT49" s="63"/>
      <c r="EDU49" s="62"/>
      <c r="EDV49" s="63"/>
      <c r="EDW49" s="62"/>
      <c r="EDX49" s="63"/>
      <c r="EDY49" s="62"/>
      <c r="EDZ49" s="63"/>
      <c r="EEA49" s="62"/>
      <c r="EEB49" s="63"/>
      <c r="EEC49" s="62"/>
      <c r="EED49" s="63"/>
      <c r="EEE49" s="62"/>
      <c r="EEF49" s="63"/>
      <c r="EEG49" s="62"/>
      <c r="EEH49" s="63"/>
      <c r="EEI49" s="62"/>
      <c r="EEJ49" s="63"/>
      <c r="EEK49" s="62"/>
      <c r="EEL49" s="63"/>
      <c r="EEM49" s="62"/>
      <c r="EEN49" s="63"/>
      <c r="EEO49" s="62"/>
      <c r="EEP49" s="63"/>
      <c r="EEQ49" s="62"/>
      <c r="EER49" s="63"/>
      <c r="EES49" s="62"/>
      <c r="EET49" s="63"/>
      <c r="EEU49" s="62"/>
      <c r="EEV49" s="63"/>
      <c r="EEW49" s="62"/>
      <c r="EEX49" s="63"/>
      <c r="EEY49" s="62"/>
      <c r="EEZ49" s="63"/>
      <c r="EFA49" s="62"/>
      <c r="EFB49" s="63"/>
      <c r="EFC49" s="62"/>
      <c r="EFD49" s="63"/>
      <c r="EFE49" s="62"/>
      <c r="EFF49" s="63"/>
      <c r="EFG49" s="62"/>
      <c r="EFH49" s="63"/>
      <c r="EFI49" s="62"/>
      <c r="EFJ49" s="63"/>
      <c r="EFK49" s="62"/>
      <c r="EFL49" s="63"/>
      <c r="EFM49" s="62"/>
      <c r="EFN49" s="63"/>
      <c r="EFO49" s="62"/>
      <c r="EFP49" s="63"/>
      <c r="EFQ49" s="62"/>
      <c r="EFR49" s="63"/>
      <c r="EFS49" s="62"/>
      <c r="EFT49" s="63"/>
      <c r="EFU49" s="62"/>
      <c r="EFV49" s="63"/>
      <c r="EFW49" s="62"/>
      <c r="EFX49" s="63"/>
      <c r="EFY49" s="62"/>
      <c r="EFZ49" s="63"/>
      <c r="EGA49" s="62"/>
      <c r="EGB49" s="63"/>
      <c r="EGC49" s="62"/>
      <c r="EGD49" s="63"/>
      <c r="EGE49" s="62"/>
      <c r="EGF49" s="63"/>
      <c r="EGG49" s="62"/>
      <c r="EGH49" s="63"/>
      <c r="EGI49" s="62"/>
      <c r="EGJ49" s="63"/>
      <c r="EGK49" s="62"/>
      <c r="EGL49" s="63"/>
      <c r="EGM49" s="62"/>
      <c r="EGN49" s="63"/>
      <c r="EGO49" s="62"/>
      <c r="EGP49" s="63"/>
      <c r="EGQ49" s="62"/>
      <c r="EGR49" s="63"/>
      <c r="EGS49" s="62"/>
      <c r="EGT49" s="63"/>
      <c r="EGU49" s="62"/>
      <c r="EGV49" s="63"/>
      <c r="EGW49" s="62"/>
      <c r="EGX49" s="63"/>
      <c r="EGY49" s="62"/>
      <c r="EGZ49" s="63"/>
      <c r="EHA49" s="62"/>
      <c r="EHB49" s="63"/>
      <c r="EHC49" s="62"/>
      <c r="EHD49" s="63"/>
      <c r="EHE49" s="62"/>
      <c r="EHF49" s="63"/>
      <c r="EHG49" s="62"/>
      <c r="EHH49" s="63"/>
      <c r="EHI49" s="62"/>
      <c r="EHJ49" s="63"/>
      <c r="EHK49" s="62"/>
      <c r="EHL49" s="63"/>
      <c r="EHM49" s="62"/>
      <c r="EHN49" s="63"/>
      <c r="EHO49" s="62"/>
      <c r="EHP49" s="63"/>
      <c r="EHQ49" s="62"/>
      <c r="EHR49" s="63"/>
      <c r="EHS49" s="62"/>
      <c r="EHT49" s="63"/>
      <c r="EHU49" s="62"/>
      <c r="EHV49" s="63"/>
      <c r="EHW49" s="62"/>
      <c r="EHX49" s="63"/>
      <c r="EHY49" s="62"/>
      <c r="EHZ49" s="63"/>
      <c r="EIA49" s="62"/>
      <c r="EIB49" s="63"/>
      <c r="EIC49" s="62"/>
      <c r="EID49" s="63"/>
      <c r="EIE49" s="62"/>
      <c r="EIF49" s="63"/>
      <c r="EIG49" s="62"/>
      <c r="EIH49" s="63"/>
      <c r="EII49" s="62"/>
      <c r="EIJ49" s="63"/>
      <c r="EIK49" s="62"/>
      <c r="EIL49" s="63"/>
      <c r="EIM49" s="62"/>
      <c r="EIN49" s="63"/>
      <c r="EIO49" s="62"/>
      <c r="EIP49" s="63"/>
      <c r="EIQ49" s="62"/>
      <c r="EIR49" s="63"/>
      <c r="EIS49" s="62"/>
      <c r="EIT49" s="63"/>
      <c r="EIU49" s="62"/>
      <c r="EIV49" s="63"/>
      <c r="EIW49" s="62"/>
      <c r="EIX49" s="63"/>
      <c r="EIY49" s="62"/>
      <c r="EIZ49" s="63"/>
      <c r="EJA49" s="62"/>
      <c r="EJB49" s="63"/>
      <c r="EJC49" s="62"/>
      <c r="EJD49" s="63"/>
      <c r="EJE49" s="62"/>
      <c r="EJF49" s="63"/>
      <c r="EJG49" s="62"/>
      <c r="EJH49" s="63"/>
      <c r="EJI49" s="62"/>
      <c r="EJJ49" s="63"/>
      <c r="EJK49" s="62"/>
      <c r="EJL49" s="63"/>
      <c r="EJM49" s="62"/>
      <c r="EJN49" s="63"/>
      <c r="EJO49" s="62"/>
      <c r="EJP49" s="63"/>
      <c r="EJQ49" s="62"/>
      <c r="EJR49" s="63"/>
      <c r="EJS49" s="62"/>
      <c r="EJT49" s="63"/>
      <c r="EJU49" s="62"/>
      <c r="EJV49" s="63"/>
      <c r="EJW49" s="62"/>
      <c r="EJX49" s="63"/>
      <c r="EJY49" s="62"/>
      <c r="EJZ49" s="63"/>
      <c r="EKA49" s="62"/>
      <c r="EKB49" s="63"/>
      <c r="EKC49" s="62"/>
      <c r="EKD49" s="63"/>
      <c r="EKE49" s="62"/>
      <c r="EKF49" s="63"/>
      <c r="EKG49" s="62"/>
      <c r="EKH49" s="63"/>
      <c r="EKI49" s="62"/>
      <c r="EKJ49" s="63"/>
      <c r="EKK49" s="62"/>
      <c r="EKL49" s="63"/>
      <c r="EKM49" s="62"/>
      <c r="EKN49" s="63"/>
      <c r="EKO49" s="62"/>
      <c r="EKP49" s="63"/>
      <c r="EKQ49" s="62"/>
      <c r="EKR49" s="63"/>
      <c r="EKS49" s="62"/>
      <c r="EKT49" s="63"/>
      <c r="EKU49" s="62"/>
      <c r="EKV49" s="63"/>
      <c r="EKW49" s="62"/>
      <c r="EKX49" s="63"/>
      <c r="EKY49" s="62"/>
      <c r="EKZ49" s="63"/>
      <c r="ELA49" s="62"/>
      <c r="ELB49" s="63"/>
      <c r="ELC49" s="62"/>
      <c r="ELD49" s="63"/>
      <c r="ELE49" s="62"/>
      <c r="ELF49" s="63"/>
      <c r="ELG49" s="62"/>
      <c r="ELH49" s="63"/>
      <c r="ELI49" s="62"/>
      <c r="ELJ49" s="63"/>
      <c r="ELK49" s="62"/>
      <c r="ELL49" s="63"/>
      <c r="ELM49" s="62"/>
      <c r="ELN49" s="63"/>
      <c r="ELO49" s="62"/>
      <c r="ELP49" s="63"/>
      <c r="ELQ49" s="62"/>
      <c r="ELR49" s="63"/>
      <c r="ELS49" s="62"/>
      <c r="ELT49" s="63"/>
      <c r="ELU49" s="62"/>
      <c r="ELV49" s="63"/>
      <c r="ELW49" s="62"/>
      <c r="ELX49" s="63"/>
      <c r="ELY49" s="62"/>
      <c r="ELZ49" s="63"/>
      <c r="EMA49" s="62"/>
      <c r="EMB49" s="63"/>
      <c r="EMC49" s="62"/>
      <c r="EMD49" s="63"/>
      <c r="EME49" s="62"/>
      <c r="EMF49" s="63"/>
      <c r="EMG49" s="62"/>
      <c r="EMH49" s="63"/>
      <c r="EMI49" s="62"/>
      <c r="EMJ49" s="63"/>
      <c r="EMK49" s="62"/>
      <c r="EML49" s="63"/>
      <c r="EMM49" s="62"/>
      <c r="EMN49" s="63"/>
      <c r="EMO49" s="62"/>
      <c r="EMP49" s="63"/>
      <c r="EMQ49" s="62"/>
      <c r="EMR49" s="63"/>
      <c r="EMS49" s="62"/>
      <c r="EMT49" s="63"/>
      <c r="EMU49" s="62"/>
      <c r="EMV49" s="63"/>
      <c r="EMW49" s="62"/>
      <c r="EMX49" s="63"/>
      <c r="EMY49" s="62"/>
      <c r="EMZ49" s="63"/>
      <c r="ENA49" s="62"/>
      <c r="ENB49" s="63"/>
      <c r="ENC49" s="62"/>
      <c r="END49" s="63"/>
      <c r="ENE49" s="62"/>
      <c r="ENF49" s="63"/>
      <c r="ENG49" s="62"/>
      <c r="ENH49" s="63"/>
      <c r="ENI49" s="62"/>
      <c r="ENJ49" s="63"/>
      <c r="ENK49" s="62"/>
      <c r="ENL49" s="63"/>
      <c r="ENM49" s="62"/>
      <c r="ENN49" s="63"/>
      <c r="ENO49" s="62"/>
      <c r="ENP49" s="63"/>
      <c r="ENQ49" s="62"/>
      <c r="ENR49" s="63"/>
      <c r="ENS49" s="62"/>
      <c r="ENT49" s="63"/>
      <c r="ENU49" s="62"/>
      <c r="ENV49" s="63"/>
      <c r="ENW49" s="62"/>
      <c r="ENX49" s="63"/>
      <c r="ENY49" s="62"/>
      <c r="ENZ49" s="63"/>
      <c r="EOA49" s="62"/>
      <c r="EOB49" s="63"/>
      <c r="EOC49" s="62"/>
      <c r="EOD49" s="63"/>
      <c r="EOE49" s="62"/>
      <c r="EOF49" s="63"/>
      <c r="EOG49" s="62"/>
      <c r="EOH49" s="63"/>
      <c r="EOI49" s="62"/>
      <c r="EOJ49" s="63"/>
      <c r="EOK49" s="62"/>
      <c r="EOL49" s="63"/>
      <c r="EOM49" s="62"/>
      <c r="EON49" s="63"/>
      <c r="EOO49" s="62"/>
      <c r="EOP49" s="63"/>
      <c r="EOQ49" s="62"/>
      <c r="EOR49" s="63"/>
      <c r="EOS49" s="62"/>
      <c r="EOT49" s="63"/>
      <c r="EOU49" s="62"/>
      <c r="EOV49" s="63"/>
      <c r="EOW49" s="62"/>
      <c r="EOX49" s="63"/>
      <c r="EOY49" s="62"/>
      <c r="EOZ49" s="63"/>
      <c r="EPA49" s="62"/>
      <c r="EPB49" s="63"/>
      <c r="EPC49" s="62"/>
      <c r="EPD49" s="63"/>
      <c r="EPE49" s="62"/>
      <c r="EPF49" s="63"/>
      <c r="EPG49" s="62"/>
      <c r="EPH49" s="63"/>
      <c r="EPI49" s="62"/>
      <c r="EPJ49" s="63"/>
      <c r="EPK49" s="62"/>
      <c r="EPL49" s="63"/>
      <c r="EPM49" s="62"/>
      <c r="EPN49" s="63"/>
      <c r="EPO49" s="62"/>
      <c r="EPP49" s="63"/>
      <c r="EPQ49" s="62"/>
      <c r="EPR49" s="63"/>
      <c r="EPS49" s="62"/>
      <c r="EPT49" s="63"/>
      <c r="EPU49" s="62"/>
      <c r="EPV49" s="63"/>
      <c r="EPW49" s="62"/>
      <c r="EPX49" s="63"/>
      <c r="EPY49" s="62"/>
      <c r="EPZ49" s="63"/>
      <c r="EQA49" s="62"/>
      <c r="EQB49" s="63"/>
      <c r="EQC49" s="62"/>
      <c r="EQD49" s="63"/>
      <c r="EQE49" s="62"/>
      <c r="EQF49" s="63"/>
      <c r="EQG49" s="62"/>
      <c r="EQH49" s="63"/>
      <c r="EQI49" s="62"/>
      <c r="EQJ49" s="63"/>
      <c r="EQK49" s="62"/>
      <c r="EQL49" s="63"/>
      <c r="EQM49" s="62"/>
      <c r="EQN49" s="63"/>
      <c r="EQO49" s="62"/>
      <c r="EQP49" s="63"/>
      <c r="EQQ49" s="62"/>
      <c r="EQR49" s="63"/>
      <c r="EQS49" s="62"/>
      <c r="EQT49" s="63"/>
      <c r="EQU49" s="62"/>
      <c r="EQV49" s="63"/>
      <c r="EQW49" s="62"/>
      <c r="EQX49" s="63"/>
      <c r="EQY49" s="62"/>
      <c r="EQZ49" s="63"/>
      <c r="ERA49" s="62"/>
      <c r="ERB49" s="63"/>
      <c r="ERC49" s="62"/>
      <c r="ERD49" s="63"/>
      <c r="ERE49" s="62"/>
      <c r="ERF49" s="63"/>
      <c r="ERG49" s="62"/>
      <c r="ERH49" s="63"/>
      <c r="ERI49" s="62"/>
      <c r="ERJ49" s="63"/>
      <c r="ERK49" s="62"/>
      <c r="ERL49" s="63"/>
      <c r="ERM49" s="62"/>
      <c r="ERN49" s="63"/>
      <c r="ERO49" s="62"/>
      <c r="ERP49" s="63"/>
      <c r="ERQ49" s="62"/>
      <c r="ERR49" s="63"/>
      <c r="ERS49" s="62"/>
      <c r="ERT49" s="63"/>
      <c r="ERU49" s="62"/>
      <c r="ERV49" s="63"/>
      <c r="ERW49" s="62"/>
      <c r="ERX49" s="63"/>
      <c r="ERY49" s="62"/>
      <c r="ERZ49" s="63"/>
      <c r="ESA49" s="62"/>
      <c r="ESB49" s="63"/>
      <c r="ESC49" s="62"/>
      <c r="ESD49" s="63"/>
      <c r="ESE49" s="62"/>
      <c r="ESF49" s="63"/>
      <c r="ESG49" s="62"/>
      <c r="ESH49" s="63"/>
      <c r="ESI49" s="62"/>
      <c r="ESJ49" s="63"/>
      <c r="ESK49" s="62"/>
      <c r="ESL49" s="63"/>
      <c r="ESM49" s="62"/>
      <c r="ESN49" s="63"/>
      <c r="ESO49" s="62"/>
      <c r="ESP49" s="63"/>
      <c r="ESQ49" s="62"/>
      <c r="ESR49" s="63"/>
      <c r="ESS49" s="62"/>
      <c r="EST49" s="63"/>
      <c r="ESU49" s="62"/>
      <c r="ESV49" s="63"/>
      <c r="ESW49" s="62"/>
      <c r="ESX49" s="63"/>
      <c r="ESY49" s="62"/>
      <c r="ESZ49" s="63"/>
      <c r="ETA49" s="62"/>
      <c r="ETB49" s="63"/>
      <c r="ETC49" s="62"/>
      <c r="ETD49" s="63"/>
      <c r="ETE49" s="62"/>
      <c r="ETF49" s="63"/>
      <c r="ETG49" s="62"/>
      <c r="ETH49" s="63"/>
      <c r="ETI49" s="62"/>
      <c r="ETJ49" s="63"/>
      <c r="ETK49" s="62"/>
      <c r="ETL49" s="63"/>
      <c r="ETM49" s="62"/>
      <c r="ETN49" s="63"/>
      <c r="ETO49" s="62"/>
      <c r="ETP49" s="63"/>
      <c r="ETQ49" s="62"/>
      <c r="ETR49" s="63"/>
      <c r="ETS49" s="62"/>
      <c r="ETT49" s="63"/>
      <c r="ETU49" s="62"/>
      <c r="ETV49" s="63"/>
      <c r="ETW49" s="62"/>
      <c r="ETX49" s="63"/>
      <c r="ETY49" s="62"/>
      <c r="ETZ49" s="63"/>
      <c r="EUA49" s="62"/>
      <c r="EUB49" s="63"/>
      <c r="EUC49" s="62"/>
      <c r="EUD49" s="63"/>
      <c r="EUE49" s="62"/>
      <c r="EUF49" s="63"/>
      <c r="EUG49" s="62"/>
      <c r="EUH49" s="63"/>
      <c r="EUI49" s="62"/>
      <c r="EUJ49" s="63"/>
      <c r="EUK49" s="62"/>
      <c r="EUL49" s="63"/>
      <c r="EUM49" s="62"/>
      <c r="EUN49" s="63"/>
      <c r="EUO49" s="62"/>
      <c r="EUP49" s="63"/>
      <c r="EUQ49" s="62"/>
      <c r="EUR49" s="63"/>
      <c r="EUS49" s="62"/>
      <c r="EUT49" s="63"/>
      <c r="EUU49" s="62"/>
      <c r="EUV49" s="63"/>
      <c r="EUW49" s="62"/>
      <c r="EUX49" s="63"/>
      <c r="EUY49" s="62"/>
      <c r="EUZ49" s="63"/>
      <c r="EVA49" s="62"/>
      <c r="EVB49" s="63"/>
      <c r="EVC49" s="62"/>
      <c r="EVD49" s="63"/>
      <c r="EVE49" s="62"/>
      <c r="EVF49" s="63"/>
      <c r="EVG49" s="62"/>
      <c r="EVH49" s="63"/>
      <c r="EVI49" s="62"/>
      <c r="EVJ49" s="63"/>
      <c r="EVK49" s="62"/>
      <c r="EVL49" s="63"/>
      <c r="EVM49" s="62"/>
      <c r="EVN49" s="63"/>
      <c r="EVO49" s="62"/>
      <c r="EVP49" s="63"/>
      <c r="EVQ49" s="62"/>
      <c r="EVR49" s="63"/>
      <c r="EVS49" s="62"/>
      <c r="EVT49" s="63"/>
      <c r="EVU49" s="62"/>
      <c r="EVV49" s="63"/>
      <c r="EVW49" s="62"/>
      <c r="EVX49" s="63"/>
      <c r="EVY49" s="62"/>
      <c r="EVZ49" s="63"/>
      <c r="EWA49" s="62"/>
      <c r="EWB49" s="63"/>
      <c r="EWC49" s="62"/>
      <c r="EWD49" s="63"/>
      <c r="EWE49" s="62"/>
      <c r="EWF49" s="63"/>
      <c r="EWG49" s="62"/>
      <c r="EWH49" s="63"/>
      <c r="EWI49" s="62"/>
      <c r="EWJ49" s="63"/>
      <c r="EWK49" s="62"/>
      <c r="EWL49" s="63"/>
      <c r="EWM49" s="62"/>
      <c r="EWN49" s="63"/>
      <c r="EWO49" s="62"/>
      <c r="EWP49" s="63"/>
      <c r="EWQ49" s="62"/>
      <c r="EWR49" s="63"/>
      <c r="EWS49" s="62"/>
      <c r="EWT49" s="63"/>
      <c r="EWU49" s="62"/>
      <c r="EWV49" s="63"/>
      <c r="EWW49" s="62"/>
      <c r="EWX49" s="63"/>
      <c r="EWY49" s="62"/>
      <c r="EWZ49" s="63"/>
      <c r="EXA49" s="62"/>
      <c r="EXB49" s="63"/>
      <c r="EXC49" s="62"/>
      <c r="EXD49" s="63"/>
      <c r="EXE49" s="62"/>
      <c r="EXF49" s="63"/>
      <c r="EXG49" s="62"/>
      <c r="EXH49" s="63"/>
      <c r="EXI49" s="62"/>
      <c r="EXJ49" s="63"/>
      <c r="EXK49" s="62"/>
      <c r="EXL49" s="63"/>
      <c r="EXM49" s="62"/>
      <c r="EXN49" s="63"/>
      <c r="EXO49" s="62"/>
      <c r="EXP49" s="63"/>
      <c r="EXQ49" s="62"/>
      <c r="EXR49" s="63"/>
      <c r="EXS49" s="62"/>
      <c r="EXT49" s="63"/>
      <c r="EXU49" s="62"/>
      <c r="EXV49" s="63"/>
      <c r="EXW49" s="62"/>
      <c r="EXX49" s="63"/>
      <c r="EXY49" s="62"/>
      <c r="EXZ49" s="63"/>
      <c r="EYA49" s="62"/>
      <c r="EYB49" s="63"/>
      <c r="EYC49" s="62"/>
      <c r="EYD49" s="63"/>
      <c r="EYE49" s="62"/>
      <c r="EYF49" s="63"/>
      <c r="EYG49" s="62"/>
      <c r="EYH49" s="63"/>
      <c r="EYI49" s="62"/>
      <c r="EYJ49" s="63"/>
      <c r="EYK49" s="62"/>
      <c r="EYL49" s="63"/>
      <c r="EYM49" s="62"/>
      <c r="EYN49" s="63"/>
      <c r="EYO49" s="62"/>
      <c r="EYP49" s="63"/>
      <c r="EYQ49" s="62"/>
      <c r="EYR49" s="63"/>
      <c r="EYS49" s="62"/>
      <c r="EYT49" s="63"/>
      <c r="EYU49" s="62"/>
      <c r="EYV49" s="63"/>
      <c r="EYW49" s="62"/>
      <c r="EYX49" s="63"/>
      <c r="EYY49" s="62"/>
      <c r="EYZ49" s="63"/>
      <c r="EZA49" s="62"/>
      <c r="EZB49" s="63"/>
      <c r="EZC49" s="62"/>
      <c r="EZD49" s="63"/>
      <c r="EZE49" s="62"/>
      <c r="EZF49" s="63"/>
      <c r="EZG49" s="62"/>
      <c r="EZH49" s="63"/>
      <c r="EZI49" s="62"/>
      <c r="EZJ49" s="63"/>
      <c r="EZK49" s="62"/>
      <c r="EZL49" s="63"/>
      <c r="EZM49" s="62"/>
      <c r="EZN49" s="63"/>
      <c r="EZO49" s="62"/>
      <c r="EZP49" s="63"/>
      <c r="EZQ49" s="62"/>
      <c r="EZR49" s="63"/>
      <c r="EZS49" s="62"/>
      <c r="EZT49" s="63"/>
      <c r="EZU49" s="62"/>
      <c r="EZV49" s="63"/>
      <c r="EZW49" s="62"/>
      <c r="EZX49" s="63"/>
      <c r="EZY49" s="62"/>
      <c r="EZZ49" s="63"/>
      <c r="FAA49" s="62"/>
      <c r="FAB49" s="63"/>
      <c r="FAC49" s="62"/>
      <c r="FAD49" s="63"/>
      <c r="FAE49" s="62"/>
      <c r="FAF49" s="63"/>
      <c r="FAG49" s="62"/>
      <c r="FAH49" s="63"/>
      <c r="FAI49" s="62"/>
      <c r="FAJ49" s="63"/>
      <c r="FAK49" s="62"/>
      <c r="FAL49" s="63"/>
      <c r="FAM49" s="62"/>
      <c r="FAN49" s="63"/>
      <c r="FAO49" s="62"/>
      <c r="FAP49" s="63"/>
      <c r="FAQ49" s="62"/>
      <c r="FAR49" s="63"/>
      <c r="FAS49" s="62"/>
      <c r="FAT49" s="63"/>
      <c r="FAU49" s="62"/>
      <c r="FAV49" s="63"/>
      <c r="FAW49" s="62"/>
      <c r="FAX49" s="63"/>
      <c r="FAY49" s="62"/>
      <c r="FAZ49" s="63"/>
      <c r="FBA49" s="62"/>
      <c r="FBB49" s="63"/>
      <c r="FBC49" s="62"/>
      <c r="FBD49" s="63"/>
      <c r="FBE49" s="62"/>
      <c r="FBF49" s="63"/>
      <c r="FBG49" s="62"/>
      <c r="FBH49" s="63"/>
      <c r="FBI49" s="62"/>
      <c r="FBJ49" s="63"/>
      <c r="FBK49" s="62"/>
      <c r="FBL49" s="63"/>
      <c r="FBM49" s="62"/>
      <c r="FBN49" s="63"/>
      <c r="FBO49" s="62"/>
      <c r="FBP49" s="63"/>
      <c r="FBQ49" s="62"/>
      <c r="FBR49" s="63"/>
      <c r="FBS49" s="62"/>
      <c r="FBT49" s="63"/>
      <c r="FBU49" s="62"/>
      <c r="FBV49" s="63"/>
      <c r="FBW49" s="62"/>
      <c r="FBX49" s="63"/>
      <c r="FBY49" s="62"/>
      <c r="FBZ49" s="63"/>
      <c r="FCA49" s="62"/>
      <c r="FCB49" s="63"/>
      <c r="FCC49" s="62"/>
      <c r="FCD49" s="63"/>
      <c r="FCE49" s="62"/>
      <c r="FCF49" s="63"/>
      <c r="FCG49" s="62"/>
      <c r="FCH49" s="63"/>
      <c r="FCI49" s="62"/>
      <c r="FCJ49" s="63"/>
      <c r="FCK49" s="62"/>
      <c r="FCL49" s="63"/>
      <c r="FCM49" s="62"/>
      <c r="FCN49" s="63"/>
      <c r="FCO49" s="62"/>
      <c r="FCP49" s="63"/>
      <c r="FCQ49" s="62"/>
      <c r="FCR49" s="63"/>
      <c r="FCS49" s="62"/>
      <c r="FCT49" s="63"/>
      <c r="FCU49" s="62"/>
      <c r="FCV49" s="63"/>
      <c r="FCW49" s="62"/>
      <c r="FCX49" s="63"/>
      <c r="FCY49" s="62"/>
      <c r="FCZ49" s="63"/>
      <c r="FDA49" s="62"/>
      <c r="FDB49" s="63"/>
      <c r="FDC49" s="62"/>
      <c r="FDD49" s="63"/>
      <c r="FDE49" s="62"/>
      <c r="FDF49" s="63"/>
      <c r="FDG49" s="62"/>
      <c r="FDH49" s="63"/>
      <c r="FDI49" s="62"/>
      <c r="FDJ49" s="63"/>
      <c r="FDK49" s="62"/>
      <c r="FDL49" s="63"/>
      <c r="FDM49" s="62"/>
      <c r="FDN49" s="63"/>
      <c r="FDO49" s="62"/>
      <c r="FDP49" s="63"/>
      <c r="FDQ49" s="62"/>
      <c r="FDR49" s="63"/>
      <c r="FDS49" s="62"/>
      <c r="FDT49" s="63"/>
      <c r="FDU49" s="62"/>
      <c r="FDV49" s="63"/>
      <c r="FDW49" s="62"/>
      <c r="FDX49" s="63"/>
      <c r="FDY49" s="62"/>
      <c r="FDZ49" s="63"/>
      <c r="FEA49" s="62"/>
      <c r="FEB49" s="63"/>
      <c r="FEC49" s="62"/>
      <c r="FED49" s="63"/>
      <c r="FEE49" s="62"/>
      <c r="FEF49" s="63"/>
      <c r="FEG49" s="62"/>
      <c r="FEH49" s="63"/>
      <c r="FEI49" s="62"/>
      <c r="FEJ49" s="63"/>
      <c r="FEK49" s="62"/>
      <c r="FEL49" s="63"/>
      <c r="FEM49" s="62"/>
      <c r="FEN49" s="63"/>
      <c r="FEO49" s="62"/>
      <c r="FEP49" s="63"/>
      <c r="FEQ49" s="62"/>
      <c r="FER49" s="63"/>
      <c r="FES49" s="62"/>
      <c r="FET49" s="63"/>
      <c r="FEU49" s="62"/>
      <c r="FEV49" s="63"/>
      <c r="FEW49" s="62"/>
      <c r="FEX49" s="63"/>
      <c r="FEY49" s="62"/>
      <c r="FEZ49" s="63"/>
      <c r="FFA49" s="62"/>
      <c r="FFB49" s="63"/>
      <c r="FFC49" s="62"/>
      <c r="FFD49" s="63"/>
      <c r="FFE49" s="62"/>
      <c r="FFF49" s="63"/>
      <c r="FFG49" s="62"/>
      <c r="FFH49" s="63"/>
      <c r="FFI49" s="62"/>
      <c r="FFJ49" s="63"/>
      <c r="FFK49" s="62"/>
      <c r="FFL49" s="63"/>
      <c r="FFM49" s="62"/>
      <c r="FFN49" s="63"/>
      <c r="FFO49" s="62"/>
      <c r="FFP49" s="63"/>
      <c r="FFQ49" s="62"/>
      <c r="FFR49" s="63"/>
      <c r="FFS49" s="62"/>
      <c r="FFT49" s="63"/>
      <c r="FFU49" s="62"/>
      <c r="FFV49" s="63"/>
      <c r="FFW49" s="62"/>
      <c r="FFX49" s="63"/>
      <c r="FFY49" s="62"/>
      <c r="FFZ49" s="63"/>
      <c r="FGA49" s="62"/>
      <c r="FGB49" s="63"/>
      <c r="FGC49" s="62"/>
      <c r="FGD49" s="63"/>
      <c r="FGE49" s="62"/>
      <c r="FGF49" s="63"/>
      <c r="FGG49" s="62"/>
      <c r="FGH49" s="63"/>
      <c r="FGI49" s="62"/>
      <c r="FGJ49" s="63"/>
      <c r="FGK49" s="62"/>
      <c r="FGL49" s="63"/>
      <c r="FGM49" s="62"/>
      <c r="FGN49" s="63"/>
      <c r="FGO49" s="62"/>
      <c r="FGP49" s="63"/>
      <c r="FGQ49" s="62"/>
      <c r="FGR49" s="63"/>
      <c r="FGS49" s="62"/>
      <c r="FGT49" s="63"/>
      <c r="FGU49" s="62"/>
      <c r="FGV49" s="63"/>
      <c r="FGW49" s="62"/>
      <c r="FGX49" s="63"/>
      <c r="FGY49" s="62"/>
      <c r="FGZ49" s="63"/>
      <c r="FHA49" s="62"/>
      <c r="FHB49" s="63"/>
      <c r="FHC49" s="62"/>
      <c r="FHD49" s="63"/>
      <c r="FHE49" s="62"/>
      <c r="FHF49" s="63"/>
      <c r="FHG49" s="62"/>
      <c r="FHH49" s="63"/>
      <c r="FHI49" s="62"/>
      <c r="FHJ49" s="63"/>
      <c r="FHK49" s="62"/>
      <c r="FHL49" s="63"/>
      <c r="FHM49" s="62"/>
      <c r="FHN49" s="63"/>
      <c r="FHO49" s="62"/>
      <c r="FHP49" s="63"/>
      <c r="FHQ49" s="62"/>
      <c r="FHR49" s="63"/>
      <c r="FHS49" s="62"/>
      <c r="FHT49" s="63"/>
      <c r="FHU49" s="62"/>
      <c r="FHV49" s="63"/>
      <c r="FHW49" s="62"/>
      <c r="FHX49" s="63"/>
      <c r="FHY49" s="62"/>
      <c r="FHZ49" s="63"/>
      <c r="FIA49" s="62"/>
      <c r="FIB49" s="63"/>
      <c r="FIC49" s="62"/>
      <c r="FID49" s="63"/>
      <c r="FIE49" s="62"/>
      <c r="FIF49" s="63"/>
      <c r="FIG49" s="62"/>
      <c r="FIH49" s="63"/>
      <c r="FII49" s="62"/>
      <c r="FIJ49" s="63"/>
      <c r="FIK49" s="62"/>
      <c r="FIL49" s="63"/>
      <c r="FIM49" s="62"/>
      <c r="FIN49" s="63"/>
      <c r="FIO49" s="62"/>
      <c r="FIP49" s="63"/>
      <c r="FIQ49" s="62"/>
      <c r="FIR49" s="63"/>
      <c r="FIS49" s="62"/>
      <c r="FIT49" s="63"/>
      <c r="FIU49" s="62"/>
      <c r="FIV49" s="63"/>
      <c r="FIW49" s="62"/>
      <c r="FIX49" s="63"/>
      <c r="FIY49" s="62"/>
      <c r="FIZ49" s="63"/>
      <c r="FJA49" s="62"/>
      <c r="FJB49" s="63"/>
      <c r="FJC49" s="62"/>
      <c r="FJD49" s="63"/>
      <c r="FJE49" s="62"/>
      <c r="FJF49" s="63"/>
      <c r="FJG49" s="62"/>
      <c r="FJH49" s="63"/>
      <c r="FJI49" s="62"/>
      <c r="FJJ49" s="63"/>
      <c r="FJK49" s="62"/>
      <c r="FJL49" s="63"/>
      <c r="FJM49" s="62"/>
      <c r="FJN49" s="63"/>
      <c r="FJO49" s="62"/>
      <c r="FJP49" s="63"/>
      <c r="FJQ49" s="62"/>
      <c r="FJR49" s="63"/>
      <c r="FJS49" s="62"/>
      <c r="FJT49" s="63"/>
      <c r="FJU49" s="62"/>
      <c r="FJV49" s="63"/>
      <c r="FJW49" s="62"/>
      <c r="FJX49" s="63"/>
      <c r="FJY49" s="62"/>
      <c r="FJZ49" s="63"/>
      <c r="FKA49" s="62"/>
      <c r="FKB49" s="63"/>
      <c r="FKC49" s="62"/>
      <c r="FKD49" s="63"/>
      <c r="FKE49" s="62"/>
      <c r="FKF49" s="63"/>
      <c r="FKG49" s="62"/>
      <c r="FKH49" s="63"/>
      <c r="FKI49" s="62"/>
      <c r="FKJ49" s="63"/>
      <c r="FKK49" s="62"/>
      <c r="FKL49" s="63"/>
      <c r="FKM49" s="62"/>
      <c r="FKN49" s="63"/>
      <c r="FKO49" s="62"/>
      <c r="FKP49" s="63"/>
      <c r="FKQ49" s="62"/>
      <c r="FKR49" s="63"/>
      <c r="FKS49" s="62"/>
      <c r="FKT49" s="63"/>
      <c r="FKU49" s="62"/>
      <c r="FKV49" s="63"/>
      <c r="FKW49" s="62"/>
      <c r="FKX49" s="63"/>
      <c r="FKY49" s="62"/>
      <c r="FKZ49" s="63"/>
      <c r="FLA49" s="62"/>
      <c r="FLB49" s="63"/>
      <c r="FLC49" s="62"/>
      <c r="FLD49" s="63"/>
      <c r="FLE49" s="62"/>
      <c r="FLF49" s="63"/>
      <c r="FLG49" s="62"/>
      <c r="FLH49" s="63"/>
      <c r="FLI49" s="62"/>
      <c r="FLJ49" s="63"/>
      <c r="FLK49" s="62"/>
      <c r="FLL49" s="63"/>
      <c r="FLM49" s="62"/>
      <c r="FLN49" s="63"/>
      <c r="FLO49" s="62"/>
      <c r="FLP49" s="63"/>
      <c r="FLQ49" s="62"/>
      <c r="FLR49" s="63"/>
      <c r="FLS49" s="62"/>
      <c r="FLT49" s="63"/>
      <c r="FLU49" s="62"/>
      <c r="FLV49" s="63"/>
      <c r="FLW49" s="62"/>
      <c r="FLX49" s="63"/>
      <c r="FLY49" s="62"/>
      <c r="FLZ49" s="63"/>
      <c r="FMA49" s="62"/>
      <c r="FMB49" s="63"/>
      <c r="FMC49" s="62"/>
      <c r="FMD49" s="63"/>
      <c r="FME49" s="62"/>
      <c r="FMF49" s="63"/>
      <c r="FMG49" s="62"/>
      <c r="FMH49" s="63"/>
      <c r="FMI49" s="62"/>
      <c r="FMJ49" s="63"/>
      <c r="FMK49" s="62"/>
      <c r="FML49" s="63"/>
      <c r="FMM49" s="62"/>
      <c r="FMN49" s="63"/>
      <c r="FMO49" s="62"/>
      <c r="FMP49" s="63"/>
      <c r="FMQ49" s="62"/>
      <c r="FMR49" s="63"/>
      <c r="FMS49" s="62"/>
      <c r="FMT49" s="63"/>
      <c r="FMU49" s="62"/>
      <c r="FMV49" s="63"/>
      <c r="FMW49" s="62"/>
      <c r="FMX49" s="63"/>
      <c r="FMY49" s="62"/>
      <c r="FMZ49" s="63"/>
      <c r="FNA49" s="62"/>
      <c r="FNB49" s="63"/>
      <c r="FNC49" s="62"/>
      <c r="FND49" s="63"/>
      <c r="FNE49" s="62"/>
      <c r="FNF49" s="63"/>
      <c r="FNG49" s="62"/>
      <c r="FNH49" s="63"/>
      <c r="FNI49" s="62"/>
      <c r="FNJ49" s="63"/>
      <c r="FNK49" s="62"/>
      <c r="FNL49" s="63"/>
      <c r="FNM49" s="62"/>
      <c r="FNN49" s="63"/>
      <c r="FNO49" s="62"/>
      <c r="FNP49" s="63"/>
      <c r="FNQ49" s="62"/>
      <c r="FNR49" s="63"/>
      <c r="FNS49" s="62"/>
      <c r="FNT49" s="63"/>
      <c r="FNU49" s="62"/>
      <c r="FNV49" s="63"/>
      <c r="FNW49" s="62"/>
      <c r="FNX49" s="63"/>
      <c r="FNY49" s="62"/>
      <c r="FNZ49" s="63"/>
      <c r="FOA49" s="62"/>
      <c r="FOB49" s="63"/>
      <c r="FOC49" s="62"/>
      <c r="FOD49" s="63"/>
      <c r="FOE49" s="62"/>
      <c r="FOF49" s="63"/>
      <c r="FOG49" s="62"/>
      <c r="FOH49" s="63"/>
      <c r="FOI49" s="62"/>
      <c r="FOJ49" s="63"/>
      <c r="FOK49" s="62"/>
      <c r="FOL49" s="63"/>
      <c r="FOM49" s="62"/>
      <c r="FON49" s="63"/>
      <c r="FOO49" s="62"/>
      <c r="FOP49" s="63"/>
      <c r="FOQ49" s="62"/>
      <c r="FOR49" s="63"/>
      <c r="FOS49" s="62"/>
      <c r="FOT49" s="63"/>
      <c r="FOU49" s="62"/>
      <c r="FOV49" s="63"/>
      <c r="FOW49" s="62"/>
      <c r="FOX49" s="63"/>
      <c r="FOY49" s="62"/>
      <c r="FOZ49" s="63"/>
      <c r="FPA49" s="62"/>
      <c r="FPB49" s="63"/>
      <c r="FPC49" s="62"/>
      <c r="FPD49" s="63"/>
      <c r="FPE49" s="62"/>
      <c r="FPF49" s="63"/>
      <c r="FPG49" s="62"/>
      <c r="FPH49" s="63"/>
      <c r="FPI49" s="62"/>
      <c r="FPJ49" s="63"/>
      <c r="FPK49" s="62"/>
      <c r="FPL49" s="63"/>
      <c r="FPM49" s="62"/>
      <c r="FPN49" s="63"/>
      <c r="FPO49" s="62"/>
      <c r="FPP49" s="63"/>
      <c r="FPQ49" s="62"/>
      <c r="FPR49" s="63"/>
      <c r="FPS49" s="62"/>
      <c r="FPT49" s="63"/>
      <c r="FPU49" s="62"/>
      <c r="FPV49" s="63"/>
      <c r="FPW49" s="62"/>
      <c r="FPX49" s="63"/>
      <c r="FPY49" s="62"/>
      <c r="FPZ49" s="63"/>
      <c r="FQA49" s="62"/>
      <c r="FQB49" s="63"/>
      <c r="FQC49" s="62"/>
      <c r="FQD49" s="63"/>
      <c r="FQE49" s="62"/>
      <c r="FQF49" s="63"/>
      <c r="FQG49" s="62"/>
      <c r="FQH49" s="63"/>
      <c r="FQI49" s="62"/>
      <c r="FQJ49" s="63"/>
      <c r="FQK49" s="62"/>
      <c r="FQL49" s="63"/>
      <c r="FQM49" s="62"/>
      <c r="FQN49" s="63"/>
      <c r="FQO49" s="62"/>
      <c r="FQP49" s="63"/>
      <c r="FQQ49" s="62"/>
      <c r="FQR49" s="63"/>
      <c r="FQS49" s="62"/>
      <c r="FQT49" s="63"/>
      <c r="FQU49" s="62"/>
      <c r="FQV49" s="63"/>
      <c r="FQW49" s="62"/>
      <c r="FQX49" s="63"/>
      <c r="FQY49" s="62"/>
      <c r="FQZ49" s="63"/>
      <c r="FRA49" s="62"/>
      <c r="FRB49" s="63"/>
      <c r="FRC49" s="62"/>
      <c r="FRD49" s="63"/>
      <c r="FRE49" s="62"/>
      <c r="FRF49" s="63"/>
      <c r="FRG49" s="62"/>
      <c r="FRH49" s="63"/>
      <c r="FRI49" s="62"/>
      <c r="FRJ49" s="63"/>
      <c r="FRK49" s="62"/>
      <c r="FRL49" s="63"/>
      <c r="FRM49" s="62"/>
      <c r="FRN49" s="63"/>
      <c r="FRO49" s="62"/>
      <c r="FRP49" s="63"/>
      <c r="FRQ49" s="62"/>
      <c r="FRR49" s="63"/>
      <c r="FRS49" s="62"/>
      <c r="FRT49" s="63"/>
      <c r="FRU49" s="62"/>
      <c r="FRV49" s="63"/>
      <c r="FRW49" s="62"/>
      <c r="FRX49" s="63"/>
      <c r="FRY49" s="62"/>
      <c r="FRZ49" s="63"/>
      <c r="FSA49" s="62"/>
      <c r="FSB49" s="63"/>
      <c r="FSC49" s="62"/>
      <c r="FSD49" s="63"/>
      <c r="FSE49" s="62"/>
      <c r="FSF49" s="63"/>
      <c r="FSG49" s="62"/>
      <c r="FSH49" s="63"/>
      <c r="FSI49" s="62"/>
      <c r="FSJ49" s="63"/>
      <c r="FSK49" s="62"/>
      <c r="FSL49" s="63"/>
      <c r="FSM49" s="62"/>
      <c r="FSN49" s="63"/>
      <c r="FSO49" s="62"/>
      <c r="FSP49" s="63"/>
      <c r="FSQ49" s="62"/>
      <c r="FSR49" s="63"/>
      <c r="FSS49" s="62"/>
      <c r="FST49" s="63"/>
      <c r="FSU49" s="62"/>
      <c r="FSV49" s="63"/>
      <c r="FSW49" s="62"/>
      <c r="FSX49" s="63"/>
      <c r="FSY49" s="62"/>
      <c r="FSZ49" s="63"/>
      <c r="FTA49" s="62"/>
      <c r="FTB49" s="63"/>
      <c r="FTC49" s="62"/>
      <c r="FTD49" s="63"/>
      <c r="FTE49" s="62"/>
      <c r="FTF49" s="63"/>
      <c r="FTG49" s="62"/>
      <c r="FTH49" s="63"/>
      <c r="FTI49" s="62"/>
      <c r="FTJ49" s="63"/>
      <c r="FTK49" s="62"/>
      <c r="FTL49" s="63"/>
      <c r="FTM49" s="62"/>
      <c r="FTN49" s="63"/>
      <c r="FTO49" s="62"/>
      <c r="FTP49" s="63"/>
      <c r="FTQ49" s="62"/>
      <c r="FTR49" s="63"/>
      <c r="FTS49" s="62"/>
      <c r="FTT49" s="63"/>
      <c r="FTU49" s="62"/>
      <c r="FTV49" s="63"/>
      <c r="FTW49" s="62"/>
      <c r="FTX49" s="63"/>
      <c r="FTY49" s="62"/>
      <c r="FTZ49" s="63"/>
      <c r="FUA49" s="62"/>
      <c r="FUB49" s="63"/>
      <c r="FUC49" s="62"/>
      <c r="FUD49" s="63"/>
      <c r="FUE49" s="62"/>
      <c r="FUF49" s="63"/>
      <c r="FUG49" s="62"/>
      <c r="FUH49" s="63"/>
      <c r="FUI49" s="62"/>
      <c r="FUJ49" s="63"/>
      <c r="FUK49" s="62"/>
      <c r="FUL49" s="63"/>
      <c r="FUM49" s="62"/>
      <c r="FUN49" s="63"/>
      <c r="FUO49" s="62"/>
      <c r="FUP49" s="63"/>
      <c r="FUQ49" s="62"/>
      <c r="FUR49" s="63"/>
      <c r="FUS49" s="62"/>
      <c r="FUT49" s="63"/>
      <c r="FUU49" s="62"/>
      <c r="FUV49" s="63"/>
      <c r="FUW49" s="62"/>
      <c r="FUX49" s="63"/>
      <c r="FUY49" s="62"/>
      <c r="FUZ49" s="63"/>
      <c r="FVA49" s="62"/>
      <c r="FVB49" s="63"/>
      <c r="FVC49" s="62"/>
      <c r="FVD49" s="63"/>
      <c r="FVE49" s="62"/>
      <c r="FVF49" s="63"/>
      <c r="FVG49" s="62"/>
      <c r="FVH49" s="63"/>
      <c r="FVI49" s="62"/>
      <c r="FVJ49" s="63"/>
      <c r="FVK49" s="62"/>
      <c r="FVL49" s="63"/>
      <c r="FVM49" s="62"/>
      <c r="FVN49" s="63"/>
      <c r="FVO49" s="62"/>
      <c r="FVP49" s="63"/>
      <c r="FVQ49" s="62"/>
      <c r="FVR49" s="63"/>
      <c r="FVS49" s="62"/>
      <c r="FVT49" s="63"/>
      <c r="FVU49" s="62"/>
      <c r="FVV49" s="63"/>
      <c r="FVW49" s="62"/>
      <c r="FVX49" s="63"/>
      <c r="FVY49" s="62"/>
      <c r="FVZ49" s="63"/>
      <c r="FWA49" s="62"/>
      <c r="FWB49" s="63"/>
      <c r="FWC49" s="62"/>
      <c r="FWD49" s="63"/>
      <c r="FWE49" s="62"/>
      <c r="FWF49" s="63"/>
      <c r="FWG49" s="62"/>
      <c r="FWH49" s="63"/>
      <c r="FWI49" s="62"/>
      <c r="FWJ49" s="63"/>
      <c r="FWK49" s="62"/>
      <c r="FWL49" s="63"/>
      <c r="FWM49" s="62"/>
      <c r="FWN49" s="63"/>
      <c r="FWO49" s="62"/>
      <c r="FWP49" s="63"/>
      <c r="FWQ49" s="62"/>
      <c r="FWR49" s="63"/>
      <c r="FWS49" s="62"/>
      <c r="FWT49" s="63"/>
      <c r="FWU49" s="62"/>
      <c r="FWV49" s="63"/>
      <c r="FWW49" s="62"/>
      <c r="FWX49" s="63"/>
      <c r="FWY49" s="62"/>
      <c r="FWZ49" s="63"/>
      <c r="FXA49" s="62"/>
      <c r="FXB49" s="63"/>
      <c r="FXC49" s="62"/>
      <c r="FXD49" s="63"/>
      <c r="FXE49" s="62"/>
      <c r="FXF49" s="63"/>
      <c r="FXG49" s="62"/>
      <c r="FXH49" s="63"/>
      <c r="FXI49" s="62"/>
      <c r="FXJ49" s="63"/>
      <c r="FXK49" s="62"/>
      <c r="FXL49" s="63"/>
      <c r="FXM49" s="62"/>
      <c r="FXN49" s="63"/>
      <c r="FXO49" s="62"/>
      <c r="FXP49" s="63"/>
      <c r="FXQ49" s="62"/>
      <c r="FXR49" s="63"/>
      <c r="FXS49" s="62"/>
      <c r="FXT49" s="63"/>
      <c r="FXU49" s="62"/>
      <c r="FXV49" s="63"/>
      <c r="FXW49" s="62"/>
      <c r="FXX49" s="63"/>
      <c r="FXY49" s="62"/>
      <c r="FXZ49" s="63"/>
      <c r="FYA49" s="62"/>
      <c r="FYB49" s="63"/>
      <c r="FYC49" s="62"/>
      <c r="FYD49" s="63"/>
      <c r="FYE49" s="62"/>
      <c r="FYF49" s="63"/>
      <c r="FYG49" s="62"/>
      <c r="FYH49" s="63"/>
      <c r="FYI49" s="62"/>
      <c r="FYJ49" s="63"/>
      <c r="FYK49" s="62"/>
      <c r="FYL49" s="63"/>
      <c r="FYM49" s="62"/>
      <c r="FYN49" s="63"/>
      <c r="FYO49" s="62"/>
      <c r="FYP49" s="63"/>
      <c r="FYQ49" s="62"/>
      <c r="FYR49" s="63"/>
      <c r="FYS49" s="62"/>
      <c r="FYT49" s="63"/>
      <c r="FYU49" s="62"/>
      <c r="FYV49" s="63"/>
      <c r="FYW49" s="62"/>
      <c r="FYX49" s="63"/>
      <c r="FYY49" s="62"/>
      <c r="FYZ49" s="63"/>
      <c r="FZA49" s="62"/>
      <c r="FZB49" s="63"/>
      <c r="FZC49" s="62"/>
      <c r="FZD49" s="63"/>
      <c r="FZE49" s="62"/>
      <c r="FZF49" s="63"/>
      <c r="FZG49" s="62"/>
      <c r="FZH49" s="63"/>
      <c r="FZI49" s="62"/>
      <c r="FZJ49" s="63"/>
      <c r="FZK49" s="62"/>
      <c r="FZL49" s="63"/>
      <c r="FZM49" s="62"/>
      <c r="FZN49" s="63"/>
      <c r="FZO49" s="62"/>
      <c r="FZP49" s="63"/>
      <c r="FZQ49" s="62"/>
      <c r="FZR49" s="63"/>
      <c r="FZS49" s="62"/>
      <c r="FZT49" s="63"/>
      <c r="FZU49" s="62"/>
      <c r="FZV49" s="63"/>
      <c r="FZW49" s="62"/>
      <c r="FZX49" s="63"/>
      <c r="FZY49" s="62"/>
      <c r="FZZ49" s="63"/>
      <c r="GAA49" s="62"/>
      <c r="GAB49" s="63"/>
      <c r="GAC49" s="62"/>
      <c r="GAD49" s="63"/>
      <c r="GAE49" s="62"/>
      <c r="GAF49" s="63"/>
      <c r="GAG49" s="62"/>
      <c r="GAH49" s="63"/>
      <c r="GAI49" s="62"/>
      <c r="GAJ49" s="63"/>
      <c r="GAK49" s="62"/>
      <c r="GAL49" s="63"/>
      <c r="GAM49" s="62"/>
      <c r="GAN49" s="63"/>
      <c r="GAO49" s="62"/>
      <c r="GAP49" s="63"/>
      <c r="GAQ49" s="62"/>
      <c r="GAR49" s="63"/>
      <c r="GAS49" s="62"/>
      <c r="GAT49" s="63"/>
      <c r="GAU49" s="62"/>
      <c r="GAV49" s="63"/>
      <c r="GAW49" s="62"/>
      <c r="GAX49" s="63"/>
      <c r="GAY49" s="62"/>
      <c r="GAZ49" s="63"/>
      <c r="GBA49" s="62"/>
      <c r="GBB49" s="63"/>
      <c r="GBC49" s="62"/>
      <c r="GBD49" s="63"/>
      <c r="GBE49" s="62"/>
      <c r="GBF49" s="63"/>
      <c r="GBG49" s="62"/>
      <c r="GBH49" s="63"/>
      <c r="GBI49" s="62"/>
      <c r="GBJ49" s="63"/>
      <c r="GBK49" s="62"/>
      <c r="GBL49" s="63"/>
      <c r="GBM49" s="62"/>
      <c r="GBN49" s="63"/>
      <c r="GBO49" s="62"/>
      <c r="GBP49" s="63"/>
      <c r="GBQ49" s="62"/>
      <c r="GBR49" s="63"/>
      <c r="GBS49" s="62"/>
      <c r="GBT49" s="63"/>
      <c r="GBU49" s="62"/>
      <c r="GBV49" s="63"/>
      <c r="GBW49" s="62"/>
      <c r="GBX49" s="63"/>
      <c r="GBY49" s="62"/>
      <c r="GBZ49" s="63"/>
      <c r="GCA49" s="62"/>
      <c r="GCB49" s="63"/>
      <c r="GCC49" s="62"/>
      <c r="GCD49" s="63"/>
      <c r="GCE49" s="62"/>
      <c r="GCF49" s="63"/>
      <c r="GCG49" s="62"/>
      <c r="GCH49" s="63"/>
      <c r="GCI49" s="62"/>
      <c r="GCJ49" s="63"/>
      <c r="GCK49" s="62"/>
      <c r="GCL49" s="63"/>
      <c r="GCM49" s="62"/>
      <c r="GCN49" s="63"/>
      <c r="GCO49" s="62"/>
      <c r="GCP49" s="63"/>
      <c r="GCQ49" s="62"/>
      <c r="GCR49" s="63"/>
      <c r="GCS49" s="62"/>
      <c r="GCT49" s="63"/>
      <c r="GCU49" s="62"/>
      <c r="GCV49" s="63"/>
      <c r="GCW49" s="62"/>
      <c r="GCX49" s="63"/>
      <c r="GCY49" s="62"/>
      <c r="GCZ49" s="63"/>
      <c r="GDA49" s="62"/>
      <c r="GDB49" s="63"/>
      <c r="GDC49" s="62"/>
      <c r="GDD49" s="63"/>
      <c r="GDE49" s="62"/>
      <c r="GDF49" s="63"/>
      <c r="GDG49" s="62"/>
      <c r="GDH49" s="63"/>
      <c r="GDI49" s="62"/>
      <c r="GDJ49" s="63"/>
      <c r="GDK49" s="62"/>
      <c r="GDL49" s="63"/>
      <c r="GDM49" s="62"/>
      <c r="GDN49" s="63"/>
      <c r="GDO49" s="62"/>
      <c r="GDP49" s="63"/>
      <c r="GDQ49" s="62"/>
      <c r="GDR49" s="63"/>
      <c r="GDS49" s="62"/>
      <c r="GDT49" s="63"/>
      <c r="GDU49" s="62"/>
      <c r="GDV49" s="63"/>
      <c r="GDW49" s="62"/>
      <c r="GDX49" s="63"/>
      <c r="GDY49" s="62"/>
      <c r="GDZ49" s="63"/>
      <c r="GEA49" s="62"/>
      <c r="GEB49" s="63"/>
      <c r="GEC49" s="62"/>
      <c r="GED49" s="63"/>
      <c r="GEE49" s="62"/>
      <c r="GEF49" s="63"/>
      <c r="GEG49" s="62"/>
      <c r="GEH49" s="63"/>
      <c r="GEI49" s="62"/>
      <c r="GEJ49" s="63"/>
      <c r="GEK49" s="62"/>
      <c r="GEL49" s="63"/>
      <c r="GEM49" s="62"/>
      <c r="GEN49" s="63"/>
      <c r="GEO49" s="62"/>
      <c r="GEP49" s="63"/>
      <c r="GEQ49" s="62"/>
      <c r="GER49" s="63"/>
      <c r="GES49" s="62"/>
      <c r="GET49" s="63"/>
      <c r="GEU49" s="62"/>
      <c r="GEV49" s="63"/>
      <c r="GEW49" s="62"/>
      <c r="GEX49" s="63"/>
      <c r="GEY49" s="62"/>
      <c r="GEZ49" s="63"/>
      <c r="GFA49" s="62"/>
      <c r="GFB49" s="63"/>
      <c r="GFC49" s="62"/>
      <c r="GFD49" s="63"/>
      <c r="GFE49" s="62"/>
      <c r="GFF49" s="63"/>
      <c r="GFG49" s="62"/>
      <c r="GFH49" s="63"/>
      <c r="GFI49" s="62"/>
      <c r="GFJ49" s="63"/>
      <c r="GFK49" s="62"/>
      <c r="GFL49" s="63"/>
      <c r="GFM49" s="62"/>
      <c r="GFN49" s="63"/>
      <c r="GFO49" s="62"/>
      <c r="GFP49" s="63"/>
      <c r="GFQ49" s="62"/>
      <c r="GFR49" s="63"/>
      <c r="GFS49" s="62"/>
      <c r="GFT49" s="63"/>
      <c r="GFU49" s="62"/>
      <c r="GFV49" s="63"/>
      <c r="GFW49" s="62"/>
      <c r="GFX49" s="63"/>
      <c r="GFY49" s="62"/>
      <c r="GFZ49" s="63"/>
      <c r="GGA49" s="62"/>
      <c r="GGB49" s="63"/>
      <c r="GGC49" s="62"/>
      <c r="GGD49" s="63"/>
      <c r="GGE49" s="62"/>
      <c r="GGF49" s="63"/>
      <c r="GGG49" s="62"/>
      <c r="GGH49" s="63"/>
      <c r="GGI49" s="62"/>
      <c r="GGJ49" s="63"/>
      <c r="GGK49" s="62"/>
      <c r="GGL49" s="63"/>
      <c r="GGM49" s="62"/>
      <c r="GGN49" s="63"/>
      <c r="GGO49" s="62"/>
      <c r="GGP49" s="63"/>
      <c r="GGQ49" s="62"/>
      <c r="GGR49" s="63"/>
      <c r="GGS49" s="62"/>
      <c r="GGT49" s="63"/>
      <c r="GGU49" s="62"/>
      <c r="GGV49" s="63"/>
      <c r="GGW49" s="62"/>
      <c r="GGX49" s="63"/>
      <c r="GGY49" s="62"/>
      <c r="GGZ49" s="63"/>
      <c r="GHA49" s="62"/>
      <c r="GHB49" s="63"/>
      <c r="GHC49" s="62"/>
      <c r="GHD49" s="63"/>
      <c r="GHE49" s="62"/>
      <c r="GHF49" s="63"/>
      <c r="GHG49" s="62"/>
      <c r="GHH49" s="63"/>
      <c r="GHI49" s="62"/>
      <c r="GHJ49" s="63"/>
      <c r="GHK49" s="62"/>
      <c r="GHL49" s="63"/>
      <c r="GHM49" s="62"/>
      <c r="GHN49" s="63"/>
      <c r="GHO49" s="62"/>
      <c r="GHP49" s="63"/>
      <c r="GHQ49" s="62"/>
      <c r="GHR49" s="63"/>
      <c r="GHS49" s="62"/>
      <c r="GHT49" s="63"/>
      <c r="GHU49" s="62"/>
      <c r="GHV49" s="63"/>
      <c r="GHW49" s="62"/>
      <c r="GHX49" s="63"/>
      <c r="GHY49" s="62"/>
      <c r="GHZ49" s="63"/>
      <c r="GIA49" s="62"/>
      <c r="GIB49" s="63"/>
      <c r="GIC49" s="62"/>
      <c r="GID49" s="63"/>
      <c r="GIE49" s="62"/>
      <c r="GIF49" s="63"/>
      <c r="GIG49" s="62"/>
      <c r="GIH49" s="63"/>
      <c r="GII49" s="62"/>
      <c r="GIJ49" s="63"/>
      <c r="GIK49" s="62"/>
      <c r="GIL49" s="63"/>
      <c r="GIM49" s="62"/>
      <c r="GIN49" s="63"/>
      <c r="GIO49" s="62"/>
      <c r="GIP49" s="63"/>
      <c r="GIQ49" s="62"/>
      <c r="GIR49" s="63"/>
      <c r="GIS49" s="62"/>
      <c r="GIT49" s="63"/>
      <c r="GIU49" s="62"/>
      <c r="GIV49" s="63"/>
      <c r="GIW49" s="62"/>
      <c r="GIX49" s="63"/>
      <c r="GIY49" s="62"/>
      <c r="GIZ49" s="63"/>
      <c r="GJA49" s="62"/>
      <c r="GJB49" s="63"/>
      <c r="GJC49" s="62"/>
      <c r="GJD49" s="63"/>
      <c r="GJE49" s="62"/>
      <c r="GJF49" s="63"/>
      <c r="GJG49" s="62"/>
      <c r="GJH49" s="63"/>
      <c r="GJI49" s="62"/>
      <c r="GJJ49" s="63"/>
      <c r="GJK49" s="62"/>
      <c r="GJL49" s="63"/>
      <c r="GJM49" s="62"/>
      <c r="GJN49" s="63"/>
      <c r="GJO49" s="62"/>
      <c r="GJP49" s="63"/>
      <c r="GJQ49" s="62"/>
      <c r="GJR49" s="63"/>
      <c r="GJS49" s="62"/>
      <c r="GJT49" s="63"/>
      <c r="GJU49" s="62"/>
      <c r="GJV49" s="63"/>
      <c r="GJW49" s="62"/>
      <c r="GJX49" s="63"/>
      <c r="GJY49" s="62"/>
      <c r="GJZ49" s="63"/>
      <c r="GKA49" s="62"/>
      <c r="GKB49" s="63"/>
      <c r="GKC49" s="62"/>
      <c r="GKD49" s="63"/>
      <c r="GKE49" s="62"/>
      <c r="GKF49" s="63"/>
      <c r="GKG49" s="62"/>
      <c r="GKH49" s="63"/>
      <c r="GKI49" s="62"/>
      <c r="GKJ49" s="63"/>
      <c r="GKK49" s="62"/>
      <c r="GKL49" s="63"/>
      <c r="GKM49" s="62"/>
      <c r="GKN49" s="63"/>
      <c r="GKO49" s="62"/>
      <c r="GKP49" s="63"/>
      <c r="GKQ49" s="62"/>
      <c r="GKR49" s="63"/>
      <c r="GKS49" s="62"/>
      <c r="GKT49" s="63"/>
      <c r="GKU49" s="62"/>
      <c r="GKV49" s="63"/>
      <c r="GKW49" s="62"/>
      <c r="GKX49" s="63"/>
      <c r="GKY49" s="62"/>
      <c r="GKZ49" s="63"/>
      <c r="GLA49" s="62"/>
      <c r="GLB49" s="63"/>
      <c r="GLC49" s="62"/>
      <c r="GLD49" s="63"/>
      <c r="GLE49" s="62"/>
      <c r="GLF49" s="63"/>
      <c r="GLG49" s="62"/>
      <c r="GLH49" s="63"/>
      <c r="GLI49" s="62"/>
      <c r="GLJ49" s="63"/>
      <c r="GLK49" s="62"/>
      <c r="GLL49" s="63"/>
      <c r="GLM49" s="62"/>
      <c r="GLN49" s="63"/>
      <c r="GLO49" s="62"/>
      <c r="GLP49" s="63"/>
      <c r="GLQ49" s="62"/>
      <c r="GLR49" s="63"/>
      <c r="GLS49" s="62"/>
      <c r="GLT49" s="63"/>
      <c r="GLU49" s="62"/>
      <c r="GLV49" s="63"/>
      <c r="GLW49" s="62"/>
      <c r="GLX49" s="63"/>
      <c r="GLY49" s="62"/>
      <c r="GLZ49" s="63"/>
      <c r="GMA49" s="62"/>
      <c r="GMB49" s="63"/>
      <c r="GMC49" s="62"/>
      <c r="GMD49" s="63"/>
      <c r="GME49" s="62"/>
      <c r="GMF49" s="63"/>
      <c r="GMG49" s="62"/>
      <c r="GMH49" s="63"/>
      <c r="GMI49" s="62"/>
      <c r="GMJ49" s="63"/>
      <c r="GMK49" s="62"/>
      <c r="GML49" s="63"/>
      <c r="GMM49" s="62"/>
      <c r="GMN49" s="63"/>
      <c r="GMO49" s="62"/>
      <c r="GMP49" s="63"/>
      <c r="GMQ49" s="62"/>
      <c r="GMR49" s="63"/>
      <c r="GMS49" s="62"/>
      <c r="GMT49" s="63"/>
      <c r="GMU49" s="62"/>
      <c r="GMV49" s="63"/>
      <c r="GMW49" s="62"/>
      <c r="GMX49" s="63"/>
      <c r="GMY49" s="62"/>
      <c r="GMZ49" s="63"/>
      <c r="GNA49" s="62"/>
      <c r="GNB49" s="63"/>
      <c r="GNC49" s="62"/>
      <c r="GND49" s="63"/>
      <c r="GNE49" s="62"/>
      <c r="GNF49" s="63"/>
      <c r="GNG49" s="62"/>
      <c r="GNH49" s="63"/>
      <c r="GNI49" s="62"/>
      <c r="GNJ49" s="63"/>
      <c r="GNK49" s="62"/>
      <c r="GNL49" s="63"/>
      <c r="GNM49" s="62"/>
      <c r="GNN49" s="63"/>
      <c r="GNO49" s="62"/>
      <c r="GNP49" s="63"/>
      <c r="GNQ49" s="62"/>
      <c r="GNR49" s="63"/>
      <c r="GNS49" s="62"/>
      <c r="GNT49" s="63"/>
      <c r="GNU49" s="62"/>
      <c r="GNV49" s="63"/>
      <c r="GNW49" s="62"/>
      <c r="GNX49" s="63"/>
      <c r="GNY49" s="62"/>
      <c r="GNZ49" s="63"/>
      <c r="GOA49" s="62"/>
      <c r="GOB49" s="63"/>
      <c r="GOC49" s="62"/>
      <c r="GOD49" s="63"/>
      <c r="GOE49" s="62"/>
      <c r="GOF49" s="63"/>
      <c r="GOG49" s="62"/>
      <c r="GOH49" s="63"/>
      <c r="GOI49" s="62"/>
      <c r="GOJ49" s="63"/>
      <c r="GOK49" s="62"/>
      <c r="GOL49" s="63"/>
      <c r="GOM49" s="62"/>
      <c r="GON49" s="63"/>
      <c r="GOO49" s="62"/>
      <c r="GOP49" s="63"/>
      <c r="GOQ49" s="62"/>
      <c r="GOR49" s="63"/>
      <c r="GOS49" s="62"/>
      <c r="GOT49" s="63"/>
      <c r="GOU49" s="62"/>
      <c r="GOV49" s="63"/>
      <c r="GOW49" s="62"/>
      <c r="GOX49" s="63"/>
      <c r="GOY49" s="62"/>
      <c r="GOZ49" s="63"/>
      <c r="GPA49" s="62"/>
      <c r="GPB49" s="63"/>
      <c r="GPC49" s="62"/>
      <c r="GPD49" s="63"/>
      <c r="GPE49" s="62"/>
      <c r="GPF49" s="63"/>
      <c r="GPG49" s="62"/>
      <c r="GPH49" s="63"/>
      <c r="GPI49" s="62"/>
      <c r="GPJ49" s="63"/>
      <c r="GPK49" s="62"/>
      <c r="GPL49" s="63"/>
      <c r="GPM49" s="62"/>
      <c r="GPN49" s="63"/>
      <c r="GPO49" s="62"/>
      <c r="GPP49" s="63"/>
      <c r="GPQ49" s="62"/>
      <c r="GPR49" s="63"/>
      <c r="GPS49" s="62"/>
      <c r="GPT49" s="63"/>
      <c r="GPU49" s="62"/>
      <c r="GPV49" s="63"/>
      <c r="GPW49" s="62"/>
      <c r="GPX49" s="63"/>
      <c r="GPY49" s="62"/>
      <c r="GPZ49" s="63"/>
      <c r="GQA49" s="62"/>
      <c r="GQB49" s="63"/>
      <c r="GQC49" s="62"/>
      <c r="GQD49" s="63"/>
      <c r="GQE49" s="62"/>
      <c r="GQF49" s="63"/>
      <c r="GQG49" s="62"/>
      <c r="GQH49" s="63"/>
      <c r="GQI49" s="62"/>
      <c r="GQJ49" s="63"/>
      <c r="GQK49" s="62"/>
      <c r="GQL49" s="63"/>
      <c r="GQM49" s="62"/>
      <c r="GQN49" s="63"/>
      <c r="GQO49" s="62"/>
      <c r="GQP49" s="63"/>
      <c r="GQQ49" s="62"/>
      <c r="GQR49" s="63"/>
      <c r="GQS49" s="62"/>
      <c r="GQT49" s="63"/>
      <c r="GQU49" s="62"/>
      <c r="GQV49" s="63"/>
      <c r="GQW49" s="62"/>
      <c r="GQX49" s="63"/>
      <c r="GQY49" s="62"/>
      <c r="GQZ49" s="63"/>
      <c r="GRA49" s="62"/>
      <c r="GRB49" s="63"/>
      <c r="GRC49" s="62"/>
      <c r="GRD49" s="63"/>
      <c r="GRE49" s="62"/>
      <c r="GRF49" s="63"/>
      <c r="GRG49" s="62"/>
      <c r="GRH49" s="63"/>
      <c r="GRI49" s="62"/>
      <c r="GRJ49" s="63"/>
      <c r="GRK49" s="62"/>
      <c r="GRL49" s="63"/>
      <c r="GRM49" s="62"/>
      <c r="GRN49" s="63"/>
      <c r="GRO49" s="62"/>
      <c r="GRP49" s="63"/>
      <c r="GRQ49" s="62"/>
      <c r="GRR49" s="63"/>
      <c r="GRS49" s="62"/>
      <c r="GRT49" s="63"/>
      <c r="GRU49" s="62"/>
      <c r="GRV49" s="63"/>
      <c r="GRW49" s="62"/>
      <c r="GRX49" s="63"/>
      <c r="GRY49" s="62"/>
      <c r="GRZ49" s="63"/>
      <c r="GSA49" s="62"/>
      <c r="GSB49" s="63"/>
      <c r="GSC49" s="62"/>
      <c r="GSD49" s="63"/>
      <c r="GSE49" s="62"/>
      <c r="GSF49" s="63"/>
      <c r="GSG49" s="62"/>
      <c r="GSH49" s="63"/>
      <c r="GSI49" s="62"/>
      <c r="GSJ49" s="63"/>
      <c r="GSK49" s="62"/>
      <c r="GSL49" s="63"/>
      <c r="GSM49" s="62"/>
      <c r="GSN49" s="63"/>
      <c r="GSO49" s="62"/>
      <c r="GSP49" s="63"/>
      <c r="GSQ49" s="62"/>
      <c r="GSR49" s="63"/>
      <c r="GSS49" s="62"/>
      <c r="GST49" s="63"/>
      <c r="GSU49" s="62"/>
      <c r="GSV49" s="63"/>
      <c r="GSW49" s="62"/>
      <c r="GSX49" s="63"/>
      <c r="GSY49" s="62"/>
      <c r="GSZ49" s="63"/>
      <c r="GTA49" s="62"/>
      <c r="GTB49" s="63"/>
      <c r="GTC49" s="62"/>
      <c r="GTD49" s="63"/>
      <c r="GTE49" s="62"/>
      <c r="GTF49" s="63"/>
      <c r="GTG49" s="62"/>
      <c r="GTH49" s="63"/>
      <c r="GTI49" s="62"/>
      <c r="GTJ49" s="63"/>
      <c r="GTK49" s="62"/>
      <c r="GTL49" s="63"/>
      <c r="GTM49" s="62"/>
      <c r="GTN49" s="63"/>
      <c r="GTO49" s="62"/>
      <c r="GTP49" s="63"/>
      <c r="GTQ49" s="62"/>
      <c r="GTR49" s="63"/>
      <c r="GTS49" s="62"/>
      <c r="GTT49" s="63"/>
      <c r="GTU49" s="62"/>
      <c r="GTV49" s="63"/>
      <c r="GTW49" s="62"/>
      <c r="GTX49" s="63"/>
      <c r="GTY49" s="62"/>
      <c r="GTZ49" s="63"/>
      <c r="GUA49" s="62"/>
      <c r="GUB49" s="63"/>
      <c r="GUC49" s="62"/>
      <c r="GUD49" s="63"/>
      <c r="GUE49" s="62"/>
      <c r="GUF49" s="63"/>
      <c r="GUG49" s="62"/>
      <c r="GUH49" s="63"/>
      <c r="GUI49" s="62"/>
      <c r="GUJ49" s="63"/>
      <c r="GUK49" s="62"/>
      <c r="GUL49" s="63"/>
      <c r="GUM49" s="62"/>
      <c r="GUN49" s="63"/>
      <c r="GUO49" s="62"/>
      <c r="GUP49" s="63"/>
      <c r="GUQ49" s="62"/>
      <c r="GUR49" s="63"/>
      <c r="GUS49" s="62"/>
      <c r="GUT49" s="63"/>
      <c r="GUU49" s="62"/>
      <c r="GUV49" s="63"/>
      <c r="GUW49" s="62"/>
      <c r="GUX49" s="63"/>
      <c r="GUY49" s="62"/>
      <c r="GUZ49" s="63"/>
      <c r="GVA49" s="62"/>
      <c r="GVB49" s="63"/>
      <c r="GVC49" s="62"/>
      <c r="GVD49" s="63"/>
      <c r="GVE49" s="62"/>
      <c r="GVF49" s="63"/>
      <c r="GVG49" s="62"/>
      <c r="GVH49" s="63"/>
      <c r="GVI49" s="62"/>
      <c r="GVJ49" s="63"/>
      <c r="GVK49" s="62"/>
      <c r="GVL49" s="63"/>
      <c r="GVM49" s="62"/>
      <c r="GVN49" s="63"/>
      <c r="GVO49" s="62"/>
      <c r="GVP49" s="63"/>
      <c r="GVQ49" s="62"/>
      <c r="GVR49" s="63"/>
      <c r="GVS49" s="62"/>
      <c r="GVT49" s="63"/>
      <c r="GVU49" s="62"/>
      <c r="GVV49" s="63"/>
      <c r="GVW49" s="62"/>
      <c r="GVX49" s="63"/>
      <c r="GVY49" s="62"/>
      <c r="GVZ49" s="63"/>
      <c r="GWA49" s="62"/>
      <c r="GWB49" s="63"/>
      <c r="GWC49" s="62"/>
      <c r="GWD49" s="63"/>
      <c r="GWE49" s="62"/>
      <c r="GWF49" s="63"/>
      <c r="GWG49" s="62"/>
      <c r="GWH49" s="63"/>
      <c r="GWI49" s="62"/>
      <c r="GWJ49" s="63"/>
      <c r="GWK49" s="62"/>
      <c r="GWL49" s="63"/>
      <c r="GWM49" s="62"/>
      <c r="GWN49" s="63"/>
      <c r="GWO49" s="62"/>
      <c r="GWP49" s="63"/>
      <c r="GWQ49" s="62"/>
      <c r="GWR49" s="63"/>
      <c r="GWS49" s="62"/>
      <c r="GWT49" s="63"/>
      <c r="GWU49" s="62"/>
      <c r="GWV49" s="63"/>
      <c r="GWW49" s="62"/>
      <c r="GWX49" s="63"/>
      <c r="GWY49" s="62"/>
      <c r="GWZ49" s="63"/>
      <c r="GXA49" s="62"/>
      <c r="GXB49" s="63"/>
      <c r="GXC49" s="62"/>
      <c r="GXD49" s="63"/>
      <c r="GXE49" s="62"/>
      <c r="GXF49" s="63"/>
      <c r="GXG49" s="62"/>
      <c r="GXH49" s="63"/>
      <c r="GXI49" s="62"/>
      <c r="GXJ49" s="63"/>
      <c r="GXK49" s="62"/>
      <c r="GXL49" s="63"/>
      <c r="GXM49" s="62"/>
      <c r="GXN49" s="63"/>
      <c r="GXO49" s="62"/>
      <c r="GXP49" s="63"/>
      <c r="GXQ49" s="62"/>
      <c r="GXR49" s="63"/>
      <c r="GXS49" s="62"/>
      <c r="GXT49" s="63"/>
      <c r="GXU49" s="62"/>
      <c r="GXV49" s="63"/>
      <c r="GXW49" s="62"/>
      <c r="GXX49" s="63"/>
      <c r="GXY49" s="62"/>
      <c r="GXZ49" s="63"/>
      <c r="GYA49" s="62"/>
      <c r="GYB49" s="63"/>
      <c r="GYC49" s="62"/>
      <c r="GYD49" s="63"/>
      <c r="GYE49" s="62"/>
      <c r="GYF49" s="63"/>
      <c r="GYG49" s="62"/>
      <c r="GYH49" s="63"/>
      <c r="GYI49" s="62"/>
      <c r="GYJ49" s="63"/>
      <c r="GYK49" s="62"/>
      <c r="GYL49" s="63"/>
      <c r="GYM49" s="62"/>
      <c r="GYN49" s="63"/>
      <c r="GYO49" s="62"/>
      <c r="GYP49" s="63"/>
      <c r="GYQ49" s="62"/>
      <c r="GYR49" s="63"/>
      <c r="GYS49" s="62"/>
      <c r="GYT49" s="63"/>
      <c r="GYU49" s="62"/>
      <c r="GYV49" s="63"/>
      <c r="GYW49" s="62"/>
      <c r="GYX49" s="63"/>
      <c r="GYY49" s="62"/>
      <c r="GYZ49" s="63"/>
      <c r="GZA49" s="62"/>
      <c r="GZB49" s="63"/>
      <c r="GZC49" s="62"/>
      <c r="GZD49" s="63"/>
      <c r="GZE49" s="62"/>
      <c r="GZF49" s="63"/>
      <c r="GZG49" s="62"/>
      <c r="GZH49" s="63"/>
      <c r="GZI49" s="62"/>
      <c r="GZJ49" s="63"/>
      <c r="GZK49" s="62"/>
      <c r="GZL49" s="63"/>
      <c r="GZM49" s="62"/>
      <c r="GZN49" s="63"/>
      <c r="GZO49" s="62"/>
      <c r="GZP49" s="63"/>
      <c r="GZQ49" s="62"/>
      <c r="GZR49" s="63"/>
      <c r="GZS49" s="62"/>
      <c r="GZT49" s="63"/>
      <c r="GZU49" s="62"/>
      <c r="GZV49" s="63"/>
      <c r="GZW49" s="62"/>
      <c r="GZX49" s="63"/>
      <c r="GZY49" s="62"/>
      <c r="GZZ49" s="63"/>
      <c r="HAA49" s="62"/>
      <c r="HAB49" s="63"/>
      <c r="HAC49" s="62"/>
      <c r="HAD49" s="63"/>
      <c r="HAE49" s="62"/>
      <c r="HAF49" s="63"/>
      <c r="HAG49" s="62"/>
      <c r="HAH49" s="63"/>
      <c r="HAI49" s="62"/>
      <c r="HAJ49" s="63"/>
      <c r="HAK49" s="62"/>
      <c r="HAL49" s="63"/>
      <c r="HAM49" s="62"/>
      <c r="HAN49" s="63"/>
      <c r="HAO49" s="62"/>
      <c r="HAP49" s="63"/>
      <c r="HAQ49" s="62"/>
      <c r="HAR49" s="63"/>
      <c r="HAS49" s="62"/>
      <c r="HAT49" s="63"/>
      <c r="HAU49" s="62"/>
      <c r="HAV49" s="63"/>
      <c r="HAW49" s="62"/>
      <c r="HAX49" s="63"/>
      <c r="HAY49" s="62"/>
      <c r="HAZ49" s="63"/>
      <c r="HBA49" s="62"/>
      <c r="HBB49" s="63"/>
      <c r="HBC49" s="62"/>
      <c r="HBD49" s="63"/>
      <c r="HBE49" s="62"/>
      <c r="HBF49" s="63"/>
      <c r="HBG49" s="62"/>
      <c r="HBH49" s="63"/>
      <c r="HBI49" s="62"/>
      <c r="HBJ49" s="63"/>
      <c r="HBK49" s="62"/>
      <c r="HBL49" s="63"/>
      <c r="HBM49" s="62"/>
      <c r="HBN49" s="63"/>
      <c r="HBO49" s="62"/>
      <c r="HBP49" s="63"/>
      <c r="HBQ49" s="62"/>
      <c r="HBR49" s="63"/>
      <c r="HBS49" s="62"/>
      <c r="HBT49" s="63"/>
      <c r="HBU49" s="62"/>
      <c r="HBV49" s="63"/>
      <c r="HBW49" s="62"/>
      <c r="HBX49" s="63"/>
      <c r="HBY49" s="62"/>
      <c r="HBZ49" s="63"/>
      <c r="HCA49" s="62"/>
      <c r="HCB49" s="63"/>
      <c r="HCC49" s="62"/>
      <c r="HCD49" s="63"/>
      <c r="HCE49" s="62"/>
      <c r="HCF49" s="63"/>
      <c r="HCG49" s="62"/>
      <c r="HCH49" s="63"/>
      <c r="HCI49" s="62"/>
      <c r="HCJ49" s="63"/>
      <c r="HCK49" s="62"/>
      <c r="HCL49" s="63"/>
      <c r="HCM49" s="62"/>
      <c r="HCN49" s="63"/>
      <c r="HCO49" s="62"/>
      <c r="HCP49" s="63"/>
      <c r="HCQ49" s="62"/>
      <c r="HCR49" s="63"/>
      <c r="HCS49" s="62"/>
      <c r="HCT49" s="63"/>
      <c r="HCU49" s="62"/>
      <c r="HCV49" s="63"/>
      <c r="HCW49" s="62"/>
      <c r="HCX49" s="63"/>
      <c r="HCY49" s="62"/>
      <c r="HCZ49" s="63"/>
      <c r="HDA49" s="62"/>
      <c r="HDB49" s="63"/>
      <c r="HDC49" s="62"/>
      <c r="HDD49" s="63"/>
      <c r="HDE49" s="62"/>
      <c r="HDF49" s="63"/>
      <c r="HDG49" s="62"/>
      <c r="HDH49" s="63"/>
      <c r="HDI49" s="62"/>
      <c r="HDJ49" s="63"/>
      <c r="HDK49" s="62"/>
      <c r="HDL49" s="63"/>
      <c r="HDM49" s="62"/>
      <c r="HDN49" s="63"/>
      <c r="HDO49" s="62"/>
      <c r="HDP49" s="63"/>
      <c r="HDQ49" s="62"/>
      <c r="HDR49" s="63"/>
      <c r="HDS49" s="62"/>
      <c r="HDT49" s="63"/>
      <c r="HDU49" s="62"/>
      <c r="HDV49" s="63"/>
      <c r="HDW49" s="62"/>
      <c r="HDX49" s="63"/>
      <c r="HDY49" s="62"/>
      <c r="HDZ49" s="63"/>
      <c r="HEA49" s="62"/>
      <c r="HEB49" s="63"/>
      <c r="HEC49" s="62"/>
      <c r="HED49" s="63"/>
      <c r="HEE49" s="62"/>
      <c r="HEF49" s="63"/>
      <c r="HEG49" s="62"/>
      <c r="HEH49" s="63"/>
      <c r="HEI49" s="62"/>
      <c r="HEJ49" s="63"/>
      <c r="HEK49" s="62"/>
      <c r="HEL49" s="63"/>
      <c r="HEM49" s="62"/>
      <c r="HEN49" s="63"/>
      <c r="HEO49" s="62"/>
      <c r="HEP49" s="63"/>
      <c r="HEQ49" s="62"/>
      <c r="HER49" s="63"/>
      <c r="HES49" s="62"/>
      <c r="HET49" s="63"/>
      <c r="HEU49" s="62"/>
      <c r="HEV49" s="63"/>
      <c r="HEW49" s="62"/>
      <c r="HEX49" s="63"/>
      <c r="HEY49" s="62"/>
      <c r="HEZ49" s="63"/>
      <c r="HFA49" s="62"/>
      <c r="HFB49" s="63"/>
      <c r="HFC49" s="62"/>
      <c r="HFD49" s="63"/>
      <c r="HFE49" s="62"/>
      <c r="HFF49" s="63"/>
      <c r="HFG49" s="62"/>
      <c r="HFH49" s="63"/>
      <c r="HFI49" s="62"/>
      <c r="HFJ49" s="63"/>
      <c r="HFK49" s="62"/>
      <c r="HFL49" s="63"/>
      <c r="HFM49" s="62"/>
      <c r="HFN49" s="63"/>
      <c r="HFO49" s="62"/>
      <c r="HFP49" s="63"/>
      <c r="HFQ49" s="62"/>
      <c r="HFR49" s="63"/>
      <c r="HFS49" s="62"/>
      <c r="HFT49" s="63"/>
      <c r="HFU49" s="62"/>
      <c r="HFV49" s="63"/>
      <c r="HFW49" s="62"/>
      <c r="HFX49" s="63"/>
      <c r="HFY49" s="62"/>
      <c r="HFZ49" s="63"/>
      <c r="HGA49" s="62"/>
      <c r="HGB49" s="63"/>
      <c r="HGC49" s="62"/>
      <c r="HGD49" s="63"/>
      <c r="HGE49" s="62"/>
      <c r="HGF49" s="63"/>
      <c r="HGG49" s="62"/>
      <c r="HGH49" s="63"/>
      <c r="HGI49" s="62"/>
      <c r="HGJ49" s="63"/>
      <c r="HGK49" s="62"/>
      <c r="HGL49" s="63"/>
      <c r="HGM49" s="62"/>
      <c r="HGN49" s="63"/>
      <c r="HGO49" s="62"/>
      <c r="HGP49" s="63"/>
      <c r="HGQ49" s="62"/>
      <c r="HGR49" s="63"/>
      <c r="HGS49" s="62"/>
      <c r="HGT49" s="63"/>
      <c r="HGU49" s="62"/>
      <c r="HGV49" s="63"/>
      <c r="HGW49" s="62"/>
      <c r="HGX49" s="63"/>
      <c r="HGY49" s="62"/>
      <c r="HGZ49" s="63"/>
      <c r="HHA49" s="62"/>
      <c r="HHB49" s="63"/>
      <c r="HHC49" s="62"/>
      <c r="HHD49" s="63"/>
      <c r="HHE49" s="62"/>
      <c r="HHF49" s="63"/>
      <c r="HHG49" s="62"/>
      <c r="HHH49" s="63"/>
      <c r="HHI49" s="62"/>
      <c r="HHJ49" s="63"/>
      <c r="HHK49" s="62"/>
      <c r="HHL49" s="63"/>
      <c r="HHM49" s="62"/>
      <c r="HHN49" s="63"/>
      <c r="HHO49" s="62"/>
      <c r="HHP49" s="63"/>
      <c r="HHQ49" s="62"/>
      <c r="HHR49" s="63"/>
      <c r="HHS49" s="62"/>
      <c r="HHT49" s="63"/>
      <c r="HHU49" s="62"/>
      <c r="HHV49" s="63"/>
      <c r="HHW49" s="62"/>
      <c r="HHX49" s="63"/>
      <c r="HHY49" s="62"/>
      <c r="HHZ49" s="63"/>
      <c r="HIA49" s="62"/>
      <c r="HIB49" s="63"/>
      <c r="HIC49" s="62"/>
      <c r="HID49" s="63"/>
      <c r="HIE49" s="62"/>
      <c r="HIF49" s="63"/>
      <c r="HIG49" s="62"/>
      <c r="HIH49" s="63"/>
      <c r="HII49" s="62"/>
      <c r="HIJ49" s="63"/>
      <c r="HIK49" s="62"/>
      <c r="HIL49" s="63"/>
      <c r="HIM49" s="62"/>
      <c r="HIN49" s="63"/>
      <c r="HIO49" s="62"/>
      <c r="HIP49" s="63"/>
      <c r="HIQ49" s="62"/>
      <c r="HIR49" s="63"/>
      <c r="HIS49" s="62"/>
      <c r="HIT49" s="63"/>
      <c r="HIU49" s="62"/>
      <c r="HIV49" s="63"/>
      <c r="HIW49" s="62"/>
      <c r="HIX49" s="63"/>
      <c r="HIY49" s="62"/>
      <c r="HIZ49" s="63"/>
      <c r="HJA49" s="62"/>
      <c r="HJB49" s="63"/>
      <c r="HJC49" s="62"/>
      <c r="HJD49" s="63"/>
      <c r="HJE49" s="62"/>
      <c r="HJF49" s="63"/>
      <c r="HJG49" s="62"/>
      <c r="HJH49" s="63"/>
      <c r="HJI49" s="62"/>
      <c r="HJJ49" s="63"/>
      <c r="HJK49" s="62"/>
      <c r="HJL49" s="63"/>
      <c r="HJM49" s="62"/>
      <c r="HJN49" s="63"/>
      <c r="HJO49" s="62"/>
      <c r="HJP49" s="63"/>
      <c r="HJQ49" s="62"/>
      <c r="HJR49" s="63"/>
      <c r="HJS49" s="62"/>
      <c r="HJT49" s="63"/>
      <c r="HJU49" s="62"/>
      <c r="HJV49" s="63"/>
      <c r="HJW49" s="62"/>
      <c r="HJX49" s="63"/>
      <c r="HJY49" s="62"/>
      <c r="HJZ49" s="63"/>
      <c r="HKA49" s="62"/>
      <c r="HKB49" s="63"/>
      <c r="HKC49" s="62"/>
      <c r="HKD49" s="63"/>
      <c r="HKE49" s="62"/>
      <c r="HKF49" s="63"/>
      <c r="HKG49" s="62"/>
      <c r="HKH49" s="63"/>
      <c r="HKI49" s="62"/>
      <c r="HKJ49" s="63"/>
      <c r="HKK49" s="62"/>
      <c r="HKL49" s="63"/>
      <c r="HKM49" s="62"/>
      <c r="HKN49" s="63"/>
      <c r="HKO49" s="62"/>
      <c r="HKP49" s="63"/>
      <c r="HKQ49" s="62"/>
      <c r="HKR49" s="63"/>
      <c r="HKS49" s="62"/>
      <c r="HKT49" s="63"/>
      <c r="HKU49" s="62"/>
      <c r="HKV49" s="63"/>
      <c r="HKW49" s="62"/>
      <c r="HKX49" s="63"/>
      <c r="HKY49" s="62"/>
      <c r="HKZ49" s="63"/>
      <c r="HLA49" s="62"/>
      <c r="HLB49" s="63"/>
      <c r="HLC49" s="62"/>
      <c r="HLD49" s="63"/>
      <c r="HLE49" s="62"/>
      <c r="HLF49" s="63"/>
      <c r="HLG49" s="62"/>
      <c r="HLH49" s="63"/>
      <c r="HLI49" s="62"/>
      <c r="HLJ49" s="63"/>
      <c r="HLK49" s="62"/>
      <c r="HLL49" s="63"/>
      <c r="HLM49" s="62"/>
      <c r="HLN49" s="63"/>
      <c r="HLO49" s="62"/>
      <c r="HLP49" s="63"/>
      <c r="HLQ49" s="62"/>
      <c r="HLR49" s="63"/>
      <c r="HLS49" s="62"/>
      <c r="HLT49" s="63"/>
      <c r="HLU49" s="62"/>
      <c r="HLV49" s="63"/>
      <c r="HLW49" s="62"/>
      <c r="HLX49" s="63"/>
      <c r="HLY49" s="62"/>
      <c r="HLZ49" s="63"/>
      <c r="HMA49" s="62"/>
      <c r="HMB49" s="63"/>
      <c r="HMC49" s="62"/>
      <c r="HMD49" s="63"/>
      <c r="HME49" s="62"/>
      <c r="HMF49" s="63"/>
      <c r="HMG49" s="62"/>
      <c r="HMH49" s="63"/>
      <c r="HMI49" s="62"/>
      <c r="HMJ49" s="63"/>
      <c r="HMK49" s="62"/>
      <c r="HML49" s="63"/>
      <c r="HMM49" s="62"/>
      <c r="HMN49" s="63"/>
      <c r="HMO49" s="62"/>
      <c r="HMP49" s="63"/>
      <c r="HMQ49" s="62"/>
      <c r="HMR49" s="63"/>
      <c r="HMS49" s="62"/>
      <c r="HMT49" s="63"/>
      <c r="HMU49" s="62"/>
      <c r="HMV49" s="63"/>
      <c r="HMW49" s="62"/>
      <c r="HMX49" s="63"/>
      <c r="HMY49" s="62"/>
      <c r="HMZ49" s="63"/>
      <c r="HNA49" s="62"/>
      <c r="HNB49" s="63"/>
      <c r="HNC49" s="62"/>
      <c r="HND49" s="63"/>
      <c r="HNE49" s="62"/>
      <c r="HNF49" s="63"/>
      <c r="HNG49" s="62"/>
      <c r="HNH49" s="63"/>
      <c r="HNI49" s="62"/>
      <c r="HNJ49" s="63"/>
      <c r="HNK49" s="62"/>
      <c r="HNL49" s="63"/>
      <c r="HNM49" s="62"/>
      <c r="HNN49" s="63"/>
      <c r="HNO49" s="62"/>
      <c r="HNP49" s="63"/>
      <c r="HNQ49" s="62"/>
      <c r="HNR49" s="63"/>
      <c r="HNS49" s="62"/>
      <c r="HNT49" s="63"/>
      <c r="HNU49" s="62"/>
      <c r="HNV49" s="63"/>
      <c r="HNW49" s="62"/>
      <c r="HNX49" s="63"/>
      <c r="HNY49" s="62"/>
      <c r="HNZ49" s="63"/>
      <c r="HOA49" s="62"/>
      <c r="HOB49" s="63"/>
      <c r="HOC49" s="62"/>
      <c r="HOD49" s="63"/>
      <c r="HOE49" s="62"/>
      <c r="HOF49" s="63"/>
      <c r="HOG49" s="62"/>
      <c r="HOH49" s="63"/>
      <c r="HOI49" s="62"/>
      <c r="HOJ49" s="63"/>
      <c r="HOK49" s="62"/>
      <c r="HOL49" s="63"/>
      <c r="HOM49" s="62"/>
      <c r="HON49" s="63"/>
      <c r="HOO49" s="62"/>
      <c r="HOP49" s="63"/>
      <c r="HOQ49" s="62"/>
      <c r="HOR49" s="63"/>
      <c r="HOS49" s="62"/>
      <c r="HOT49" s="63"/>
      <c r="HOU49" s="62"/>
      <c r="HOV49" s="63"/>
      <c r="HOW49" s="62"/>
      <c r="HOX49" s="63"/>
      <c r="HOY49" s="62"/>
      <c r="HOZ49" s="63"/>
      <c r="HPA49" s="62"/>
      <c r="HPB49" s="63"/>
      <c r="HPC49" s="62"/>
      <c r="HPD49" s="63"/>
      <c r="HPE49" s="62"/>
      <c r="HPF49" s="63"/>
      <c r="HPG49" s="62"/>
      <c r="HPH49" s="63"/>
      <c r="HPI49" s="62"/>
      <c r="HPJ49" s="63"/>
      <c r="HPK49" s="62"/>
      <c r="HPL49" s="63"/>
      <c r="HPM49" s="62"/>
      <c r="HPN49" s="63"/>
      <c r="HPO49" s="62"/>
      <c r="HPP49" s="63"/>
      <c r="HPQ49" s="62"/>
      <c r="HPR49" s="63"/>
      <c r="HPS49" s="62"/>
      <c r="HPT49" s="63"/>
      <c r="HPU49" s="62"/>
      <c r="HPV49" s="63"/>
      <c r="HPW49" s="62"/>
      <c r="HPX49" s="63"/>
      <c r="HPY49" s="62"/>
      <c r="HPZ49" s="63"/>
      <c r="HQA49" s="62"/>
      <c r="HQB49" s="63"/>
      <c r="HQC49" s="62"/>
      <c r="HQD49" s="63"/>
      <c r="HQE49" s="62"/>
      <c r="HQF49" s="63"/>
      <c r="HQG49" s="62"/>
      <c r="HQH49" s="63"/>
      <c r="HQI49" s="62"/>
      <c r="HQJ49" s="63"/>
      <c r="HQK49" s="62"/>
      <c r="HQL49" s="63"/>
      <c r="HQM49" s="62"/>
      <c r="HQN49" s="63"/>
      <c r="HQO49" s="62"/>
      <c r="HQP49" s="63"/>
      <c r="HQQ49" s="62"/>
      <c r="HQR49" s="63"/>
      <c r="HQS49" s="62"/>
      <c r="HQT49" s="63"/>
      <c r="HQU49" s="62"/>
      <c r="HQV49" s="63"/>
      <c r="HQW49" s="62"/>
      <c r="HQX49" s="63"/>
      <c r="HQY49" s="62"/>
      <c r="HQZ49" s="63"/>
      <c r="HRA49" s="62"/>
      <c r="HRB49" s="63"/>
      <c r="HRC49" s="62"/>
      <c r="HRD49" s="63"/>
      <c r="HRE49" s="62"/>
      <c r="HRF49" s="63"/>
      <c r="HRG49" s="62"/>
      <c r="HRH49" s="63"/>
      <c r="HRI49" s="62"/>
      <c r="HRJ49" s="63"/>
      <c r="HRK49" s="62"/>
      <c r="HRL49" s="63"/>
      <c r="HRM49" s="62"/>
      <c r="HRN49" s="63"/>
      <c r="HRO49" s="62"/>
      <c r="HRP49" s="63"/>
      <c r="HRQ49" s="62"/>
      <c r="HRR49" s="63"/>
      <c r="HRS49" s="62"/>
      <c r="HRT49" s="63"/>
      <c r="HRU49" s="62"/>
      <c r="HRV49" s="63"/>
      <c r="HRW49" s="62"/>
      <c r="HRX49" s="63"/>
      <c r="HRY49" s="62"/>
      <c r="HRZ49" s="63"/>
      <c r="HSA49" s="62"/>
      <c r="HSB49" s="63"/>
      <c r="HSC49" s="62"/>
      <c r="HSD49" s="63"/>
      <c r="HSE49" s="62"/>
      <c r="HSF49" s="63"/>
      <c r="HSG49" s="62"/>
      <c r="HSH49" s="63"/>
      <c r="HSI49" s="62"/>
      <c r="HSJ49" s="63"/>
      <c r="HSK49" s="62"/>
      <c r="HSL49" s="63"/>
      <c r="HSM49" s="62"/>
      <c r="HSN49" s="63"/>
      <c r="HSO49" s="62"/>
      <c r="HSP49" s="63"/>
      <c r="HSQ49" s="62"/>
      <c r="HSR49" s="63"/>
      <c r="HSS49" s="62"/>
      <c r="HST49" s="63"/>
      <c r="HSU49" s="62"/>
      <c r="HSV49" s="63"/>
      <c r="HSW49" s="62"/>
      <c r="HSX49" s="63"/>
      <c r="HSY49" s="62"/>
      <c r="HSZ49" s="63"/>
      <c r="HTA49" s="62"/>
      <c r="HTB49" s="63"/>
      <c r="HTC49" s="62"/>
      <c r="HTD49" s="63"/>
      <c r="HTE49" s="62"/>
      <c r="HTF49" s="63"/>
      <c r="HTG49" s="62"/>
      <c r="HTH49" s="63"/>
      <c r="HTI49" s="62"/>
      <c r="HTJ49" s="63"/>
      <c r="HTK49" s="62"/>
      <c r="HTL49" s="63"/>
      <c r="HTM49" s="62"/>
      <c r="HTN49" s="63"/>
      <c r="HTO49" s="62"/>
      <c r="HTP49" s="63"/>
      <c r="HTQ49" s="62"/>
      <c r="HTR49" s="63"/>
      <c r="HTS49" s="62"/>
      <c r="HTT49" s="63"/>
      <c r="HTU49" s="62"/>
      <c r="HTV49" s="63"/>
      <c r="HTW49" s="62"/>
      <c r="HTX49" s="63"/>
      <c r="HTY49" s="62"/>
      <c r="HTZ49" s="63"/>
      <c r="HUA49" s="62"/>
      <c r="HUB49" s="63"/>
      <c r="HUC49" s="62"/>
      <c r="HUD49" s="63"/>
      <c r="HUE49" s="62"/>
      <c r="HUF49" s="63"/>
      <c r="HUG49" s="62"/>
      <c r="HUH49" s="63"/>
      <c r="HUI49" s="62"/>
      <c r="HUJ49" s="63"/>
      <c r="HUK49" s="62"/>
      <c r="HUL49" s="63"/>
      <c r="HUM49" s="62"/>
      <c r="HUN49" s="63"/>
      <c r="HUO49" s="62"/>
      <c r="HUP49" s="63"/>
      <c r="HUQ49" s="62"/>
      <c r="HUR49" s="63"/>
      <c r="HUS49" s="62"/>
      <c r="HUT49" s="63"/>
      <c r="HUU49" s="62"/>
      <c r="HUV49" s="63"/>
      <c r="HUW49" s="62"/>
      <c r="HUX49" s="63"/>
      <c r="HUY49" s="62"/>
      <c r="HUZ49" s="63"/>
      <c r="HVA49" s="62"/>
      <c r="HVB49" s="63"/>
      <c r="HVC49" s="62"/>
      <c r="HVD49" s="63"/>
      <c r="HVE49" s="62"/>
      <c r="HVF49" s="63"/>
      <c r="HVG49" s="62"/>
      <c r="HVH49" s="63"/>
      <c r="HVI49" s="62"/>
      <c r="HVJ49" s="63"/>
      <c r="HVK49" s="62"/>
      <c r="HVL49" s="63"/>
      <c r="HVM49" s="62"/>
      <c r="HVN49" s="63"/>
      <c r="HVO49" s="62"/>
      <c r="HVP49" s="63"/>
      <c r="HVQ49" s="62"/>
      <c r="HVR49" s="63"/>
      <c r="HVS49" s="62"/>
      <c r="HVT49" s="63"/>
      <c r="HVU49" s="62"/>
      <c r="HVV49" s="63"/>
      <c r="HVW49" s="62"/>
      <c r="HVX49" s="63"/>
      <c r="HVY49" s="62"/>
      <c r="HVZ49" s="63"/>
      <c r="HWA49" s="62"/>
      <c r="HWB49" s="63"/>
      <c r="HWC49" s="62"/>
      <c r="HWD49" s="63"/>
      <c r="HWE49" s="62"/>
      <c r="HWF49" s="63"/>
      <c r="HWG49" s="62"/>
      <c r="HWH49" s="63"/>
      <c r="HWI49" s="62"/>
      <c r="HWJ49" s="63"/>
      <c r="HWK49" s="62"/>
      <c r="HWL49" s="63"/>
      <c r="HWM49" s="62"/>
      <c r="HWN49" s="63"/>
      <c r="HWO49" s="62"/>
      <c r="HWP49" s="63"/>
      <c r="HWQ49" s="62"/>
      <c r="HWR49" s="63"/>
      <c r="HWS49" s="62"/>
      <c r="HWT49" s="63"/>
      <c r="HWU49" s="62"/>
      <c r="HWV49" s="63"/>
      <c r="HWW49" s="62"/>
      <c r="HWX49" s="63"/>
      <c r="HWY49" s="62"/>
      <c r="HWZ49" s="63"/>
      <c r="HXA49" s="62"/>
      <c r="HXB49" s="63"/>
      <c r="HXC49" s="62"/>
      <c r="HXD49" s="63"/>
      <c r="HXE49" s="62"/>
      <c r="HXF49" s="63"/>
      <c r="HXG49" s="62"/>
      <c r="HXH49" s="63"/>
      <c r="HXI49" s="62"/>
      <c r="HXJ49" s="63"/>
      <c r="HXK49" s="62"/>
      <c r="HXL49" s="63"/>
      <c r="HXM49" s="62"/>
      <c r="HXN49" s="63"/>
      <c r="HXO49" s="62"/>
      <c r="HXP49" s="63"/>
      <c r="HXQ49" s="62"/>
      <c r="HXR49" s="63"/>
      <c r="HXS49" s="62"/>
      <c r="HXT49" s="63"/>
      <c r="HXU49" s="62"/>
      <c r="HXV49" s="63"/>
      <c r="HXW49" s="62"/>
      <c r="HXX49" s="63"/>
      <c r="HXY49" s="62"/>
      <c r="HXZ49" s="63"/>
      <c r="HYA49" s="62"/>
      <c r="HYB49" s="63"/>
      <c r="HYC49" s="62"/>
      <c r="HYD49" s="63"/>
      <c r="HYE49" s="62"/>
      <c r="HYF49" s="63"/>
      <c r="HYG49" s="62"/>
      <c r="HYH49" s="63"/>
      <c r="HYI49" s="62"/>
      <c r="HYJ49" s="63"/>
      <c r="HYK49" s="62"/>
      <c r="HYL49" s="63"/>
      <c r="HYM49" s="62"/>
      <c r="HYN49" s="63"/>
      <c r="HYO49" s="62"/>
      <c r="HYP49" s="63"/>
      <c r="HYQ49" s="62"/>
      <c r="HYR49" s="63"/>
      <c r="HYS49" s="62"/>
      <c r="HYT49" s="63"/>
      <c r="HYU49" s="62"/>
      <c r="HYV49" s="63"/>
      <c r="HYW49" s="62"/>
      <c r="HYX49" s="63"/>
      <c r="HYY49" s="62"/>
      <c r="HYZ49" s="63"/>
      <c r="HZA49" s="62"/>
      <c r="HZB49" s="63"/>
      <c r="HZC49" s="62"/>
      <c r="HZD49" s="63"/>
      <c r="HZE49" s="62"/>
      <c r="HZF49" s="63"/>
      <c r="HZG49" s="62"/>
      <c r="HZH49" s="63"/>
      <c r="HZI49" s="62"/>
      <c r="HZJ49" s="63"/>
      <c r="HZK49" s="62"/>
      <c r="HZL49" s="63"/>
      <c r="HZM49" s="62"/>
      <c r="HZN49" s="63"/>
      <c r="HZO49" s="62"/>
      <c r="HZP49" s="63"/>
      <c r="HZQ49" s="62"/>
      <c r="HZR49" s="63"/>
      <c r="HZS49" s="62"/>
      <c r="HZT49" s="63"/>
      <c r="HZU49" s="62"/>
      <c r="HZV49" s="63"/>
      <c r="HZW49" s="62"/>
      <c r="HZX49" s="63"/>
      <c r="HZY49" s="62"/>
      <c r="HZZ49" s="63"/>
      <c r="IAA49" s="62"/>
      <c r="IAB49" s="63"/>
      <c r="IAC49" s="62"/>
      <c r="IAD49" s="63"/>
      <c r="IAE49" s="62"/>
      <c r="IAF49" s="63"/>
      <c r="IAG49" s="62"/>
      <c r="IAH49" s="63"/>
      <c r="IAI49" s="62"/>
      <c r="IAJ49" s="63"/>
      <c r="IAK49" s="62"/>
      <c r="IAL49" s="63"/>
      <c r="IAM49" s="62"/>
      <c r="IAN49" s="63"/>
      <c r="IAO49" s="62"/>
      <c r="IAP49" s="63"/>
      <c r="IAQ49" s="62"/>
      <c r="IAR49" s="63"/>
      <c r="IAS49" s="62"/>
      <c r="IAT49" s="63"/>
      <c r="IAU49" s="62"/>
      <c r="IAV49" s="63"/>
      <c r="IAW49" s="62"/>
      <c r="IAX49" s="63"/>
      <c r="IAY49" s="62"/>
      <c r="IAZ49" s="63"/>
      <c r="IBA49" s="62"/>
      <c r="IBB49" s="63"/>
      <c r="IBC49" s="62"/>
      <c r="IBD49" s="63"/>
      <c r="IBE49" s="62"/>
      <c r="IBF49" s="63"/>
      <c r="IBG49" s="62"/>
      <c r="IBH49" s="63"/>
      <c r="IBI49" s="62"/>
      <c r="IBJ49" s="63"/>
      <c r="IBK49" s="62"/>
      <c r="IBL49" s="63"/>
      <c r="IBM49" s="62"/>
      <c r="IBN49" s="63"/>
      <c r="IBO49" s="62"/>
      <c r="IBP49" s="63"/>
      <c r="IBQ49" s="62"/>
      <c r="IBR49" s="63"/>
      <c r="IBS49" s="62"/>
      <c r="IBT49" s="63"/>
      <c r="IBU49" s="62"/>
      <c r="IBV49" s="63"/>
      <c r="IBW49" s="62"/>
      <c r="IBX49" s="63"/>
      <c r="IBY49" s="62"/>
      <c r="IBZ49" s="63"/>
      <c r="ICA49" s="62"/>
      <c r="ICB49" s="63"/>
      <c r="ICC49" s="62"/>
      <c r="ICD49" s="63"/>
      <c r="ICE49" s="62"/>
      <c r="ICF49" s="63"/>
      <c r="ICG49" s="62"/>
      <c r="ICH49" s="63"/>
      <c r="ICI49" s="62"/>
      <c r="ICJ49" s="63"/>
      <c r="ICK49" s="62"/>
      <c r="ICL49" s="63"/>
      <c r="ICM49" s="62"/>
      <c r="ICN49" s="63"/>
      <c r="ICO49" s="62"/>
      <c r="ICP49" s="63"/>
      <c r="ICQ49" s="62"/>
      <c r="ICR49" s="63"/>
      <c r="ICS49" s="62"/>
      <c r="ICT49" s="63"/>
      <c r="ICU49" s="62"/>
      <c r="ICV49" s="63"/>
      <c r="ICW49" s="62"/>
      <c r="ICX49" s="63"/>
      <c r="ICY49" s="62"/>
      <c r="ICZ49" s="63"/>
      <c r="IDA49" s="62"/>
      <c r="IDB49" s="63"/>
      <c r="IDC49" s="62"/>
      <c r="IDD49" s="63"/>
      <c r="IDE49" s="62"/>
      <c r="IDF49" s="63"/>
      <c r="IDG49" s="62"/>
      <c r="IDH49" s="63"/>
      <c r="IDI49" s="62"/>
      <c r="IDJ49" s="63"/>
      <c r="IDK49" s="62"/>
      <c r="IDL49" s="63"/>
      <c r="IDM49" s="62"/>
      <c r="IDN49" s="63"/>
      <c r="IDO49" s="62"/>
      <c r="IDP49" s="63"/>
      <c r="IDQ49" s="62"/>
      <c r="IDR49" s="63"/>
      <c r="IDS49" s="62"/>
      <c r="IDT49" s="63"/>
      <c r="IDU49" s="62"/>
      <c r="IDV49" s="63"/>
      <c r="IDW49" s="62"/>
      <c r="IDX49" s="63"/>
      <c r="IDY49" s="62"/>
      <c r="IDZ49" s="63"/>
      <c r="IEA49" s="62"/>
      <c r="IEB49" s="63"/>
      <c r="IEC49" s="62"/>
      <c r="IED49" s="63"/>
      <c r="IEE49" s="62"/>
      <c r="IEF49" s="63"/>
      <c r="IEG49" s="62"/>
      <c r="IEH49" s="63"/>
      <c r="IEI49" s="62"/>
      <c r="IEJ49" s="63"/>
      <c r="IEK49" s="62"/>
      <c r="IEL49" s="63"/>
      <c r="IEM49" s="62"/>
      <c r="IEN49" s="63"/>
      <c r="IEO49" s="62"/>
      <c r="IEP49" s="63"/>
      <c r="IEQ49" s="62"/>
      <c r="IER49" s="63"/>
      <c r="IES49" s="62"/>
      <c r="IET49" s="63"/>
      <c r="IEU49" s="62"/>
      <c r="IEV49" s="63"/>
      <c r="IEW49" s="62"/>
      <c r="IEX49" s="63"/>
      <c r="IEY49" s="62"/>
      <c r="IEZ49" s="63"/>
      <c r="IFA49" s="62"/>
      <c r="IFB49" s="63"/>
      <c r="IFC49" s="62"/>
      <c r="IFD49" s="63"/>
      <c r="IFE49" s="62"/>
      <c r="IFF49" s="63"/>
      <c r="IFG49" s="62"/>
      <c r="IFH49" s="63"/>
      <c r="IFI49" s="62"/>
      <c r="IFJ49" s="63"/>
      <c r="IFK49" s="62"/>
      <c r="IFL49" s="63"/>
      <c r="IFM49" s="62"/>
      <c r="IFN49" s="63"/>
      <c r="IFO49" s="62"/>
      <c r="IFP49" s="63"/>
      <c r="IFQ49" s="62"/>
      <c r="IFR49" s="63"/>
      <c r="IFS49" s="62"/>
      <c r="IFT49" s="63"/>
      <c r="IFU49" s="62"/>
      <c r="IFV49" s="63"/>
      <c r="IFW49" s="62"/>
      <c r="IFX49" s="63"/>
      <c r="IFY49" s="62"/>
      <c r="IFZ49" s="63"/>
      <c r="IGA49" s="62"/>
      <c r="IGB49" s="63"/>
      <c r="IGC49" s="62"/>
      <c r="IGD49" s="63"/>
      <c r="IGE49" s="62"/>
      <c r="IGF49" s="63"/>
      <c r="IGG49" s="62"/>
      <c r="IGH49" s="63"/>
      <c r="IGI49" s="62"/>
      <c r="IGJ49" s="63"/>
      <c r="IGK49" s="62"/>
      <c r="IGL49" s="63"/>
      <c r="IGM49" s="62"/>
      <c r="IGN49" s="63"/>
      <c r="IGO49" s="62"/>
      <c r="IGP49" s="63"/>
      <c r="IGQ49" s="62"/>
      <c r="IGR49" s="63"/>
      <c r="IGS49" s="62"/>
      <c r="IGT49" s="63"/>
      <c r="IGU49" s="62"/>
      <c r="IGV49" s="63"/>
      <c r="IGW49" s="62"/>
      <c r="IGX49" s="63"/>
      <c r="IGY49" s="62"/>
      <c r="IGZ49" s="63"/>
      <c r="IHA49" s="62"/>
      <c r="IHB49" s="63"/>
      <c r="IHC49" s="62"/>
      <c r="IHD49" s="63"/>
      <c r="IHE49" s="62"/>
      <c r="IHF49" s="63"/>
      <c r="IHG49" s="62"/>
      <c r="IHH49" s="63"/>
      <c r="IHI49" s="62"/>
      <c r="IHJ49" s="63"/>
      <c r="IHK49" s="62"/>
      <c r="IHL49" s="63"/>
      <c r="IHM49" s="62"/>
      <c r="IHN49" s="63"/>
      <c r="IHO49" s="62"/>
      <c r="IHP49" s="63"/>
      <c r="IHQ49" s="62"/>
      <c r="IHR49" s="63"/>
      <c r="IHS49" s="62"/>
      <c r="IHT49" s="63"/>
      <c r="IHU49" s="62"/>
      <c r="IHV49" s="63"/>
      <c r="IHW49" s="62"/>
      <c r="IHX49" s="63"/>
      <c r="IHY49" s="62"/>
      <c r="IHZ49" s="63"/>
      <c r="IIA49" s="62"/>
      <c r="IIB49" s="63"/>
      <c r="IIC49" s="62"/>
      <c r="IID49" s="63"/>
      <c r="IIE49" s="62"/>
      <c r="IIF49" s="63"/>
      <c r="IIG49" s="62"/>
      <c r="IIH49" s="63"/>
      <c r="III49" s="62"/>
      <c r="IIJ49" s="63"/>
      <c r="IIK49" s="62"/>
      <c r="IIL49" s="63"/>
      <c r="IIM49" s="62"/>
      <c r="IIN49" s="63"/>
      <c r="IIO49" s="62"/>
      <c r="IIP49" s="63"/>
      <c r="IIQ49" s="62"/>
      <c r="IIR49" s="63"/>
      <c r="IIS49" s="62"/>
      <c r="IIT49" s="63"/>
      <c r="IIU49" s="62"/>
      <c r="IIV49" s="63"/>
      <c r="IIW49" s="62"/>
      <c r="IIX49" s="63"/>
      <c r="IIY49" s="62"/>
      <c r="IIZ49" s="63"/>
      <c r="IJA49" s="62"/>
      <c r="IJB49" s="63"/>
      <c r="IJC49" s="62"/>
      <c r="IJD49" s="63"/>
      <c r="IJE49" s="62"/>
      <c r="IJF49" s="63"/>
      <c r="IJG49" s="62"/>
      <c r="IJH49" s="63"/>
      <c r="IJI49" s="62"/>
      <c r="IJJ49" s="63"/>
      <c r="IJK49" s="62"/>
      <c r="IJL49" s="63"/>
      <c r="IJM49" s="62"/>
      <c r="IJN49" s="63"/>
      <c r="IJO49" s="62"/>
      <c r="IJP49" s="63"/>
      <c r="IJQ49" s="62"/>
      <c r="IJR49" s="63"/>
      <c r="IJS49" s="62"/>
      <c r="IJT49" s="63"/>
      <c r="IJU49" s="62"/>
      <c r="IJV49" s="63"/>
      <c r="IJW49" s="62"/>
      <c r="IJX49" s="63"/>
      <c r="IJY49" s="62"/>
      <c r="IJZ49" s="63"/>
      <c r="IKA49" s="62"/>
      <c r="IKB49" s="63"/>
      <c r="IKC49" s="62"/>
      <c r="IKD49" s="63"/>
      <c r="IKE49" s="62"/>
      <c r="IKF49" s="63"/>
      <c r="IKG49" s="62"/>
      <c r="IKH49" s="63"/>
      <c r="IKI49" s="62"/>
      <c r="IKJ49" s="63"/>
      <c r="IKK49" s="62"/>
      <c r="IKL49" s="63"/>
      <c r="IKM49" s="62"/>
      <c r="IKN49" s="63"/>
      <c r="IKO49" s="62"/>
      <c r="IKP49" s="63"/>
      <c r="IKQ49" s="62"/>
      <c r="IKR49" s="63"/>
      <c r="IKS49" s="62"/>
      <c r="IKT49" s="63"/>
      <c r="IKU49" s="62"/>
      <c r="IKV49" s="63"/>
      <c r="IKW49" s="62"/>
      <c r="IKX49" s="63"/>
      <c r="IKY49" s="62"/>
      <c r="IKZ49" s="63"/>
      <c r="ILA49" s="62"/>
      <c r="ILB49" s="63"/>
      <c r="ILC49" s="62"/>
      <c r="ILD49" s="63"/>
      <c r="ILE49" s="62"/>
      <c r="ILF49" s="63"/>
      <c r="ILG49" s="62"/>
      <c r="ILH49" s="63"/>
      <c r="ILI49" s="62"/>
      <c r="ILJ49" s="63"/>
      <c r="ILK49" s="62"/>
      <c r="ILL49" s="63"/>
      <c r="ILM49" s="62"/>
      <c r="ILN49" s="63"/>
      <c r="ILO49" s="62"/>
      <c r="ILP49" s="63"/>
      <c r="ILQ49" s="62"/>
      <c r="ILR49" s="63"/>
      <c r="ILS49" s="62"/>
      <c r="ILT49" s="63"/>
      <c r="ILU49" s="62"/>
      <c r="ILV49" s="63"/>
      <c r="ILW49" s="62"/>
      <c r="ILX49" s="63"/>
      <c r="ILY49" s="62"/>
      <c r="ILZ49" s="63"/>
      <c r="IMA49" s="62"/>
      <c r="IMB49" s="63"/>
      <c r="IMC49" s="62"/>
      <c r="IMD49" s="63"/>
      <c r="IME49" s="62"/>
      <c r="IMF49" s="63"/>
      <c r="IMG49" s="62"/>
      <c r="IMH49" s="63"/>
      <c r="IMI49" s="62"/>
      <c r="IMJ49" s="63"/>
      <c r="IMK49" s="62"/>
      <c r="IML49" s="63"/>
      <c r="IMM49" s="62"/>
      <c r="IMN49" s="63"/>
      <c r="IMO49" s="62"/>
      <c r="IMP49" s="63"/>
      <c r="IMQ49" s="62"/>
      <c r="IMR49" s="63"/>
      <c r="IMS49" s="62"/>
      <c r="IMT49" s="63"/>
      <c r="IMU49" s="62"/>
      <c r="IMV49" s="63"/>
      <c r="IMW49" s="62"/>
      <c r="IMX49" s="63"/>
      <c r="IMY49" s="62"/>
      <c r="IMZ49" s="63"/>
      <c r="INA49" s="62"/>
      <c r="INB49" s="63"/>
      <c r="INC49" s="62"/>
      <c r="IND49" s="63"/>
      <c r="INE49" s="62"/>
      <c r="INF49" s="63"/>
      <c r="ING49" s="62"/>
      <c r="INH49" s="63"/>
      <c r="INI49" s="62"/>
      <c r="INJ49" s="63"/>
      <c r="INK49" s="62"/>
      <c r="INL49" s="63"/>
      <c r="INM49" s="62"/>
      <c r="INN49" s="63"/>
      <c r="INO49" s="62"/>
      <c r="INP49" s="63"/>
      <c r="INQ49" s="62"/>
      <c r="INR49" s="63"/>
      <c r="INS49" s="62"/>
      <c r="INT49" s="63"/>
      <c r="INU49" s="62"/>
      <c r="INV49" s="63"/>
      <c r="INW49" s="62"/>
      <c r="INX49" s="63"/>
      <c r="INY49" s="62"/>
      <c r="INZ49" s="63"/>
      <c r="IOA49" s="62"/>
      <c r="IOB49" s="63"/>
      <c r="IOC49" s="62"/>
      <c r="IOD49" s="63"/>
      <c r="IOE49" s="62"/>
      <c r="IOF49" s="63"/>
      <c r="IOG49" s="62"/>
      <c r="IOH49" s="63"/>
      <c r="IOI49" s="62"/>
      <c r="IOJ49" s="63"/>
      <c r="IOK49" s="62"/>
      <c r="IOL49" s="63"/>
      <c r="IOM49" s="62"/>
      <c r="ION49" s="63"/>
      <c r="IOO49" s="62"/>
      <c r="IOP49" s="63"/>
      <c r="IOQ49" s="62"/>
      <c r="IOR49" s="63"/>
      <c r="IOS49" s="62"/>
      <c r="IOT49" s="63"/>
      <c r="IOU49" s="62"/>
      <c r="IOV49" s="63"/>
      <c r="IOW49" s="62"/>
      <c r="IOX49" s="63"/>
      <c r="IOY49" s="62"/>
      <c r="IOZ49" s="63"/>
      <c r="IPA49" s="62"/>
      <c r="IPB49" s="63"/>
      <c r="IPC49" s="62"/>
      <c r="IPD49" s="63"/>
      <c r="IPE49" s="62"/>
      <c r="IPF49" s="63"/>
      <c r="IPG49" s="62"/>
      <c r="IPH49" s="63"/>
      <c r="IPI49" s="62"/>
      <c r="IPJ49" s="63"/>
      <c r="IPK49" s="62"/>
      <c r="IPL49" s="63"/>
      <c r="IPM49" s="62"/>
      <c r="IPN49" s="63"/>
      <c r="IPO49" s="62"/>
      <c r="IPP49" s="63"/>
      <c r="IPQ49" s="62"/>
      <c r="IPR49" s="63"/>
      <c r="IPS49" s="62"/>
      <c r="IPT49" s="63"/>
      <c r="IPU49" s="62"/>
      <c r="IPV49" s="63"/>
      <c r="IPW49" s="62"/>
      <c r="IPX49" s="63"/>
      <c r="IPY49" s="62"/>
      <c r="IPZ49" s="63"/>
      <c r="IQA49" s="62"/>
      <c r="IQB49" s="63"/>
      <c r="IQC49" s="62"/>
      <c r="IQD49" s="63"/>
      <c r="IQE49" s="62"/>
      <c r="IQF49" s="63"/>
      <c r="IQG49" s="62"/>
      <c r="IQH49" s="63"/>
      <c r="IQI49" s="62"/>
      <c r="IQJ49" s="63"/>
      <c r="IQK49" s="62"/>
      <c r="IQL49" s="63"/>
      <c r="IQM49" s="62"/>
      <c r="IQN49" s="63"/>
      <c r="IQO49" s="62"/>
      <c r="IQP49" s="63"/>
      <c r="IQQ49" s="62"/>
      <c r="IQR49" s="63"/>
      <c r="IQS49" s="62"/>
      <c r="IQT49" s="63"/>
      <c r="IQU49" s="62"/>
      <c r="IQV49" s="63"/>
      <c r="IQW49" s="62"/>
      <c r="IQX49" s="63"/>
      <c r="IQY49" s="62"/>
      <c r="IQZ49" s="63"/>
      <c r="IRA49" s="62"/>
      <c r="IRB49" s="63"/>
      <c r="IRC49" s="62"/>
      <c r="IRD49" s="63"/>
      <c r="IRE49" s="62"/>
      <c r="IRF49" s="63"/>
      <c r="IRG49" s="62"/>
      <c r="IRH49" s="63"/>
      <c r="IRI49" s="62"/>
      <c r="IRJ49" s="63"/>
      <c r="IRK49" s="62"/>
      <c r="IRL49" s="63"/>
      <c r="IRM49" s="62"/>
      <c r="IRN49" s="63"/>
      <c r="IRO49" s="62"/>
      <c r="IRP49" s="63"/>
      <c r="IRQ49" s="62"/>
      <c r="IRR49" s="63"/>
      <c r="IRS49" s="62"/>
      <c r="IRT49" s="63"/>
      <c r="IRU49" s="62"/>
      <c r="IRV49" s="63"/>
      <c r="IRW49" s="62"/>
      <c r="IRX49" s="63"/>
      <c r="IRY49" s="62"/>
      <c r="IRZ49" s="63"/>
      <c r="ISA49" s="62"/>
      <c r="ISB49" s="63"/>
      <c r="ISC49" s="62"/>
      <c r="ISD49" s="63"/>
      <c r="ISE49" s="62"/>
      <c r="ISF49" s="63"/>
      <c r="ISG49" s="62"/>
      <c r="ISH49" s="63"/>
      <c r="ISI49" s="62"/>
      <c r="ISJ49" s="63"/>
      <c r="ISK49" s="62"/>
      <c r="ISL49" s="63"/>
      <c r="ISM49" s="62"/>
      <c r="ISN49" s="63"/>
      <c r="ISO49" s="62"/>
      <c r="ISP49" s="63"/>
      <c r="ISQ49" s="62"/>
      <c r="ISR49" s="63"/>
      <c r="ISS49" s="62"/>
      <c r="IST49" s="63"/>
      <c r="ISU49" s="62"/>
      <c r="ISV49" s="63"/>
      <c r="ISW49" s="62"/>
      <c r="ISX49" s="63"/>
      <c r="ISY49" s="62"/>
      <c r="ISZ49" s="63"/>
      <c r="ITA49" s="62"/>
      <c r="ITB49" s="63"/>
      <c r="ITC49" s="62"/>
      <c r="ITD49" s="63"/>
      <c r="ITE49" s="62"/>
      <c r="ITF49" s="63"/>
      <c r="ITG49" s="62"/>
      <c r="ITH49" s="63"/>
      <c r="ITI49" s="62"/>
      <c r="ITJ49" s="63"/>
      <c r="ITK49" s="62"/>
      <c r="ITL49" s="63"/>
      <c r="ITM49" s="62"/>
      <c r="ITN49" s="63"/>
      <c r="ITO49" s="62"/>
      <c r="ITP49" s="63"/>
      <c r="ITQ49" s="62"/>
      <c r="ITR49" s="63"/>
      <c r="ITS49" s="62"/>
      <c r="ITT49" s="63"/>
      <c r="ITU49" s="62"/>
      <c r="ITV49" s="63"/>
      <c r="ITW49" s="62"/>
      <c r="ITX49" s="63"/>
      <c r="ITY49" s="62"/>
      <c r="ITZ49" s="63"/>
      <c r="IUA49" s="62"/>
      <c r="IUB49" s="63"/>
      <c r="IUC49" s="62"/>
      <c r="IUD49" s="63"/>
      <c r="IUE49" s="62"/>
      <c r="IUF49" s="63"/>
      <c r="IUG49" s="62"/>
      <c r="IUH49" s="63"/>
      <c r="IUI49" s="62"/>
      <c r="IUJ49" s="63"/>
      <c r="IUK49" s="62"/>
      <c r="IUL49" s="63"/>
      <c r="IUM49" s="62"/>
      <c r="IUN49" s="63"/>
      <c r="IUO49" s="62"/>
      <c r="IUP49" s="63"/>
      <c r="IUQ49" s="62"/>
      <c r="IUR49" s="63"/>
      <c r="IUS49" s="62"/>
      <c r="IUT49" s="63"/>
      <c r="IUU49" s="62"/>
      <c r="IUV49" s="63"/>
      <c r="IUW49" s="62"/>
      <c r="IUX49" s="63"/>
      <c r="IUY49" s="62"/>
      <c r="IUZ49" s="63"/>
      <c r="IVA49" s="62"/>
      <c r="IVB49" s="63"/>
      <c r="IVC49" s="62"/>
      <c r="IVD49" s="63"/>
      <c r="IVE49" s="62"/>
      <c r="IVF49" s="63"/>
      <c r="IVG49" s="62"/>
      <c r="IVH49" s="63"/>
      <c r="IVI49" s="62"/>
      <c r="IVJ49" s="63"/>
      <c r="IVK49" s="62"/>
      <c r="IVL49" s="63"/>
      <c r="IVM49" s="62"/>
      <c r="IVN49" s="63"/>
      <c r="IVO49" s="62"/>
      <c r="IVP49" s="63"/>
      <c r="IVQ49" s="62"/>
      <c r="IVR49" s="63"/>
      <c r="IVS49" s="62"/>
      <c r="IVT49" s="63"/>
      <c r="IVU49" s="62"/>
      <c r="IVV49" s="63"/>
      <c r="IVW49" s="62"/>
      <c r="IVX49" s="63"/>
      <c r="IVY49" s="62"/>
      <c r="IVZ49" s="63"/>
      <c r="IWA49" s="62"/>
      <c r="IWB49" s="63"/>
      <c r="IWC49" s="62"/>
      <c r="IWD49" s="63"/>
      <c r="IWE49" s="62"/>
      <c r="IWF49" s="63"/>
      <c r="IWG49" s="62"/>
      <c r="IWH49" s="63"/>
      <c r="IWI49" s="62"/>
      <c r="IWJ49" s="63"/>
      <c r="IWK49" s="62"/>
      <c r="IWL49" s="63"/>
      <c r="IWM49" s="62"/>
      <c r="IWN49" s="63"/>
      <c r="IWO49" s="62"/>
      <c r="IWP49" s="63"/>
      <c r="IWQ49" s="62"/>
      <c r="IWR49" s="63"/>
      <c r="IWS49" s="62"/>
      <c r="IWT49" s="63"/>
      <c r="IWU49" s="62"/>
      <c r="IWV49" s="63"/>
      <c r="IWW49" s="62"/>
      <c r="IWX49" s="63"/>
      <c r="IWY49" s="62"/>
      <c r="IWZ49" s="63"/>
      <c r="IXA49" s="62"/>
      <c r="IXB49" s="63"/>
      <c r="IXC49" s="62"/>
      <c r="IXD49" s="63"/>
      <c r="IXE49" s="62"/>
      <c r="IXF49" s="63"/>
      <c r="IXG49" s="62"/>
      <c r="IXH49" s="63"/>
      <c r="IXI49" s="62"/>
      <c r="IXJ49" s="63"/>
      <c r="IXK49" s="62"/>
      <c r="IXL49" s="63"/>
      <c r="IXM49" s="62"/>
      <c r="IXN49" s="63"/>
      <c r="IXO49" s="62"/>
      <c r="IXP49" s="63"/>
      <c r="IXQ49" s="62"/>
      <c r="IXR49" s="63"/>
      <c r="IXS49" s="62"/>
      <c r="IXT49" s="63"/>
      <c r="IXU49" s="62"/>
      <c r="IXV49" s="63"/>
      <c r="IXW49" s="62"/>
      <c r="IXX49" s="63"/>
      <c r="IXY49" s="62"/>
      <c r="IXZ49" s="63"/>
      <c r="IYA49" s="62"/>
      <c r="IYB49" s="63"/>
      <c r="IYC49" s="62"/>
      <c r="IYD49" s="63"/>
      <c r="IYE49" s="62"/>
      <c r="IYF49" s="63"/>
      <c r="IYG49" s="62"/>
      <c r="IYH49" s="63"/>
      <c r="IYI49" s="62"/>
      <c r="IYJ49" s="63"/>
      <c r="IYK49" s="62"/>
      <c r="IYL49" s="63"/>
      <c r="IYM49" s="62"/>
      <c r="IYN49" s="63"/>
      <c r="IYO49" s="62"/>
      <c r="IYP49" s="63"/>
      <c r="IYQ49" s="62"/>
      <c r="IYR49" s="63"/>
      <c r="IYS49" s="62"/>
      <c r="IYT49" s="63"/>
      <c r="IYU49" s="62"/>
      <c r="IYV49" s="63"/>
      <c r="IYW49" s="62"/>
      <c r="IYX49" s="63"/>
      <c r="IYY49" s="62"/>
      <c r="IYZ49" s="63"/>
      <c r="IZA49" s="62"/>
      <c r="IZB49" s="63"/>
      <c r="IZC49" s="62"/>
      <c r="IZD49" s="63"/>
      <c r="IZE49" s="62"/>
      <c r="IZF49" s="63"/>
      <c r="IZG49" s="62"/>
      <c r="IZH49" s="63"/>
      <c r="IZI49" s="62"/>
      <c r="IZJ49" s="63"/>
      <c r="IZK49" s="62"/>
      <c r="IZL49" s="63"/>
      <c r="IZM49" s="62"/>
      <c r="IZN49" s="63"/>
      <c r="IZO49" s="62"/>
      <c r="IZP49" s="63"/>
      <c r="IZQ49" s="62"/>
      <c r="IZR49" s="63"/>
      <c r="IZS49" s="62"/>
      <c r="IZT49" s="63"/>
      <c r="IZU49" s="62"/>
      <c r="IZV49" s="63"/>
      <c r="IZW49" s="62"/>
      <c r="IZX49" s="63"/>
      <c r="IZY49" s="62"/>
      <c r="IZZ49" s="63"/>
      <c r="JAA49" s="62"/>
      <c r="JAB49" s="63"/>
      <c r="JAC49" s="62"/>
      <c r="JAD49" s="63"/>
      <c r="JAE49" s="62"/>
      <c r="JAF49" s="63"/>
      <c r="JAG49" s="62"/>
      <c r="JAH49" s="63"/>
      <c r="JAI49" s="62"/>
      <c r="JAJ49" s="63"/>
      <c r="JAK49" s="62"/>
      <c r="JAL49" s="63"/>
      <c r="JAM49" s="62"/>
      <c r="JAN49" s="63"/>
      <c r="JAO49" s="62"/>
      <c r="JAP49" s="63"/>
      <c r="JAQ49" s="62"/>
      <c r="JAR49" s="63"/>
      <c r="JAS49" s="62"/>
      <c r="JAT49" s="63"/>
      <c r="JAU49" s="62"/>
      <c r="JAV49" s="63"/>
      <c r="JAW49" s="62"/>
      <c r="JAX49" s="63"/>
      <c r="JAY49" s="62"/>
      <c r="JAZ49" s="63"/>
      <c r="JBA49" s="62"/>
      <c r="JBB49" s="63"/>
      <c r="JBC49" s="62"/>
      <c r="JBD49" s="63"/>
      <c r="JBE49" s="62"/>
      <c r="JBF49" s="63"/>
      <c r="JBG49" s="62"/>
      <c r="JBH49" s="63"/>
      <c r="JBI49" s="62"/>
      <c r="JBJ49" s="63"/>
      <c r="JBK49" s="62"/>
      <c r="JBL49" s="63"/>
      <c r="JBM49" s="62"/>
      <c r="JBN49" s="63"/>
      <c r="JBO49" s="62"/>
      <c r="JBP49" s="63"/>
      <c r="JBQ49" s="62"/>
      <c r="JBR49" s="63"/>
      <c r="JBS49" s="62"/>
      <c r="JBT49" s="63"/>
      <c r="JBU49" s="62"/>
      <c r="JBV49" s="63"/>
      <c r="JBW49" s="62"/>
      <c r="JBX49" s="63"/>
      <c r="JBY49" s="62"/>
      <c r="JBZ49" s="63"/>
      <c r="JCA49" s="62"/>
      <c r="JCB49" s="63"/>
      <c r="JCC49" s="62"/>
      <c r="JCD49" s="63"/>
      <c r="JCE49" s="62"/>
      <c r="JCF49" s="63"/>
      <c r="JCG49" s="62"/>
      <c r="JCH49" s="63"/>
      <c r="JCI49" s="62"/>
      <c r="JCJ49" s="63"/>
      <c r="JCK49" s="62"/>
      <c r="JCL49" s="63"/>
      <c r="JCM49" s="62"/>
      <c r="JCN49" s="63"/>
      <c r="JCO49" s="62"/>
      <c r="JCP49" s="63"/>
      <c r="JCQ49" s="62"/>
      <c r="JCR49" s="63"/>
      <c r="JCS49" s="62"/>
      <c r="JCT49" s="63"/>
      <c r="JCU49" s="62"/>
      <c r="JCV49" s="63"/>
      <c r="JCW49" s="62"/>
      <c r="JCX49" s="63"/>
      <c r="JCY49" s="62"/>
      <c r="JCZ49" s="63"/>
      <c r="JDA49" s="62"/>
      <c r="JDB49" s="63"/>
      <c r="JDC49" s="62"/>
      <c r="JDD49" s="63"/>
      <c r="JDE49" s="62"/>
      <c r="JDF49" s="63"/>
      <c r="JDG49" s="62"/>
      <c r="JDH49" s="63"/>
      <c r="JDI49" s="62"/>
      <c r="JDJ49" s="63"/>
      <c r="JDK49" s="62"/>
      <c r="JDL49" s="63"/>
      <c r="JDM49" s="62"/>
      <c r="JDN49" s="63"/>
      <c r="JDO49" s="62"/>
      <c r="JDP49" s="63"/>
      <c r="JDQ49" s="62"/>
      <c r="JDR49" s="63"/>
      <c r="JDS49" s="62"/>
      <c r="JDT49" s="63"/>
      <c r="JDU49" s="62"/>
      <c r="JDV49" s="63"/>
      <c r="JDW49" s="62"/>
      <c r="JDX49" s="63"/>
      <c r="JDY49" s="62"/>
      <c r="JDZ49" s="63"/>
      <c r="JEA49" s="62"/>
      <c r="JEB49" s="63"/>
      <c r="JEC49" s="62"/>
      <c r="JED49" s="63"/>
      <c r="JEE49" s="62"/>
      <c r="JEF49" s="63"/>
      <c r="JEG49" s="62"/>
      <c r="JEH49" s="63"/>
      <c r="JEI49" s="62"/>
      <c r="JEJ49" s="63"/>
      <c r="JEK49" s="62"/>
      <c r="JEL49" s="63"/>
      <c r="JEM49" s="62"/>
      <c r="JEN49" s="63"/>
      <c r="JEO49" s="62"/>
      <c r="JEP49" s="63"/>
      <c r="JEQ49" s="62"/>
      <c r="JER49" s="63"/>
      <c r="JES49" s="62"/>
      <c r="JET49" s="63"/>
      <c r="JEU49" s="62"/>
      <c r="JEV49" s="63"/>
      <c r="JEW49" s="62"/>
      <c r="JEX49" s="63"/>
      <c r="JEY49" s="62"/>
      <c r="JEZ49" s="63"/>
      <c r="JFA49" s="62"/>
      <c r="JFB49" s="63"/>
      <c r="JFC49" s="62"/>
      <c r="JFD49" s="63"/>
      <c r="JFE49" s="62"/>
      <c r="JFF49" s="63"/>
      <c r="JFG49" s="62"/>
      <c r="JFH49" s="63"/>
      <c r="JFI49" s="62"/>
      <c r="JFJ49" s="63"/>
      <c r="JFK49" s="62"/>
      <c r="JFL49" s="63"/>
      <c r="JFM49" s="62"/>
      <c r="JFN49" s="63"/>
      <c r="JFO49" s="62"/>
      <c r="JFP49" s="63"/>
      <c r="JFQ49" s="62"/>
      <c r="JFR49" s="63"/>
      <c r="JFS49" s="62"/>
      <c r="JFT49" s="63"/>
      <c r="JFU49" s="62"/>
      <c r="JFV49" s="63"/>
      <c r="JFW49" s="62"/>
      <c r="JFX49" s="63"/>
      <c r="JFY49" s="62"/>
      <c r="JFZ49" s="63"/>
      <c r="JGA49" s="62"/>
      <c r="JGB49" s="63"/>
      <c r="JGC49" s="62"/>
      <c r="JGD49" s="63"/>
      <c r="JGE49" s="62"/>
      <c r="JGF49" s="63"/>
      <c r="JGG49" s="62"/>
      <c r="JGH49" s="63"/>
      <c r="JGI49" s="62"/>
      <c r="JGJ49" s="63"/>
      <c r="JGK49" s="62"/>
      <c r="JGL49" s="63"/>
      <c r="JGM49" s="62"/>
      <c r="JGN49" s="63"/>
      <c r="JGO49" s="62"/>
      <c r="JGP49" s="63"/>
      <c r="JGQ49" s="62"/>
      <c r="JGR49" s="63"/>
      <c r="JGS49" s="62"/>
      <c r="JGT49" s="63"/>
      <c r="JGU49" s="62"/>
      <c r="JGV49" s="63"/>
      <c r="JGW49" s="62"/>
      <c r="JGX49" s="63"/>
      <c r="JGY49" s="62"/>
      <c r="JGZ49" s="63"/>
      <c r="JHA49" s="62"/>
      <c r="JHB49" s="63"/>
      <c r="JHC49" s="62"/>
      <c r="JHD49" s="63"/>
      <c r="JHE49" s="62"/>
      <c r="JHF49" s="63"/>
      <c r="JHG49" s="62"/>
      <c r="JHH49" s="63"/>
      <c r="JHI49" s="62"/>
      <c r="JHJ49" s="63"/>
      <c r="JHK49" s="62"/>
      <c r="JHL49" s="63"/>
      <c r="JHM49" s="62"/>
      <c r="JHN49" s="63"/>
      <c r="JHO49" s="62"/>
      <c r="JHP49" s="63"/>
      <c r="JHQ49" s="62"/>
      <c r="JHR49" s="63"/>
      <c r="JHS49" s="62"/>
      <c r="JHT49" s="63"/>
      <c r="JHU49" s="62"/>
      <c r="JHV49" s="63"/>
      <c r="JHW49" s="62"/>
      <c r="JHX49" s="63"/>
      <c r="JHY49" s="62"/>
      <c r="JHZ49" s="63"/>
      <c r="JIA49" s="62"/>
      <c r="JIB49" s="63"/>
      <c r="JIC49" s="62"/>
      <c r="JID49" s="63"/>
      <c r="JIE49" s="62"/>
      <c r="JIF49" s="63"/>
      <c r="JIG49" s="62"/>
      <c r="JIH49" s="63"/>
      <c r="JII49" s="62"/>
      <c r="JIJ49" s="63"/>
      <c r="JIK49" s="62"/>
      <c r="JIL49" s="63"/>
      <c r="JIM49" s="62"/>
      <c r="JIN49" s="63"/>
      <c r="JIO49" s="62"/>
      <c r="JIP49" s="63"/>
      <c r="JIQ49" s="62"/>
      <c r="JIR49" s="63"/>
      <c r="JIS49" s="62"/>
      <c r="JIT49" s="63"/>
      <c r="JIU49" s="62"/>
      <c r="JIV49" s="63"/>
      <c r="JIW49" s="62"/>
      <c r="JIX49" s="63"/>
      <c r="JIY49" s="62"/>
      <c r="JIZ49" s="63"/>
      <c r="JJA49" s="62"/>
      <c r="JJB49" s="63"/>
      <c r="JJC49" s="62"/>
      <c r="JJD49" s="63"/>
      <c r="JJE49" s="62"/>
      <c r="JJF49" s="63"/>
      <c r="JJG49" s="62"/>
      <c r="JJH49" s="63"/>
      <c r="JJI49" s="62"/>
      <c r="JJJ49" s="63"/>
      <c r="JJK49" s="62"/>
      <c r="JJL49" s="63"/>
      <c r="JJM49" s="62"/>
      <c r="JJN49" s="63"/>
      <c r="JJO49" s="62"/>
      <c r="JJP49" s="63"/>
      <c r="JJQ49" s="62"/>
      <c r="JJR49" s="63"/>
      <c r="JJS49" s="62"/>
      <c r="JJT49" s="63"/>
      <c r="JJU49" s="62"/>
      <c r="JJV49" s="63"/>
      <c r="JJW49" s="62"/>
      <c r="JJX49" s="63"/>
      <c r="JJY49" s="62"/>
      <c r="JJZ49" s="63"/>
      <c r="JKA49" s="62"/>
      <c r="JKB49" s="63"/>
      <c r="JKC49" s="62"/>
      <c r="JKD49" s="63"/>
      <c r="JKE49" s="62"/>
      <c r="JKF49" s="63"/>
      <c r="JKG49" s="62"/>
      <c r="JKH49" s="63"/>
      <c r="JKI49" s="62"/>
      <c r="JKJ49" s="63"/>
      <c r="JKK49" s="62"/>
      <c r="JKL49" s="63"/>
      <c r="JKM49" s="62"/>
      <c r="JKN49" s="63"/>
      <c r="JKO49" s="62"/>
      <c r="JKP49" s="63"/>
      <c r="JKQ49" s="62"/>
      <c r="JKR49" s="63"/>
      <c r="JKS49" s="62"/>
      <c r="JKT49" s="63"/>
      <c r="JKU49" s="62"/>
      <c r="JKV49" s="63"/>
      <c r="JKW49" s="62"/>
      <c r="JKX49" s="63"/>
      <c r="JKY49" s="62"/>
      <c r="JKZ49" s="63"/>
      <c r="JLA49" s="62"/>
      <c r="JLB49" s="63"/>
      <c r="JLC49" s="62"/>
      <c r="JLD49" s="63"/>
      <c r="JLE49" s="62"/>
      <c r="JLF49" s="63"/>
      <c r="JLG49" s="62"/>
      <c r="JLH49" s="63"/>
      <c r="JLI49" s="62"/>
      <c r="JLJ49" s="63"/>
      <c r="JLK49" s="62"/>
      <c r="JLL49" s="63"/>
      <c r="JLM49" s="62"/>
      <c r="JLN49" s="63"/>
      <c r="JLO49" s="62"/>
      <c r="JLP49" s="63"/>
      <c r="JLQ49" s="62"/>
      <c r="JLR49" s="63"/>
      <c r="JLS49" s="62"/>
      <c r="JLT49" s="63"/>
      <c r="JLU49" s="62"/>
      <c r="JLV49" s="63"/>
      <c r="JLW49" s="62"/>
      <c r="JLX49" s="63"/>
      <c r="JLY49" s="62"/>
      <c r="JLZ49" s="63"/>
      <c r="JMA49" s="62"/>
      <c r="JMB49" s="63"/>
      <c r="JMC49" s="62"/>
      <c r="JMD49" s="63"/>
      <c r="JME49" s="62"/>
      <c r="JMF49" s="63"/>
      <c r="JMG49" s="62"/>
      <c r="JMH49" s="63"/>
      <c r="JMI49" s="62"/>
      <c r="JMJ49" s="63"/>
      <c r="JMK49" s="62"/>
      <c r="JML49" s="63"/>
      <c r="JMM49" s="62"/>
      <c r="JMN49" s="63"/>
      <c r="JMO49" s="62"/>
      <c r="JMP49" s="63"/>
      <c r="JMQ49" s="62"/>
      <c r="JMR49" s="63"/>
      <c r="JMS49" s="62"/>
      <c r="JMT49" s="63"/>
      <c r="JMU49" s="62"/>
      <c r="JMV49" s="63"/>
      <c r="JMW49" s="62"/>
      <c r="JMX49" s="63"/>
      <c r="JMY49" s="62"/>
      <c r="JMZ49" s="63"/>
      <c r="JNA49" s="62"/>
      <c r="JNB49" s="63"/>
      <c r="JNC49" s="62"/>
      <c r="JND49" s="63"/>
      <c r="JNE49" s="62"/>
      <c r="JNF49" s="63"/>
      <c r="JNG49" s="62"/>
      <c r="JNH49" s="63"/>
      <c r="JNI49" s="62"/>
      <c r="JNJ49" s="63"/>
      <c r="JNK49" s="62"/>
      <c r="JNL49" s="63"/>
      <c r="JNM49" s="62"/>
      <c r="JNN49" s="63"/>
      <c r="JNO49" s="62"/>
      <c r="JNP49" s="63"/>
      <c r="JNQ49" s="62"/>
      <c r="JNR49" s="63"/>
      <c r="JNS49" s="62"/>
      <c r="JNT49" s="63"/>
      <c r="JNU49" s="62"/>
      <c r="JNV49" s="63"/>
      <c r="JNW49" s="62"/>
      <c r="JNX49" s="63"/>
      <c r="JNY49" s="62"/>
      <c r="JNZ49" s="63"/>
      <c r="JOA49" s="62"/>
      <c r="JOB49" s="63"/>
      <c r="JOC49" s="62"/>
      <c r="JOD49" s="63"/>
      <c r="JOE49" s="62"/>
      <c r="JOF49" s="63"/>
      <c r="JOG49" s="62"/>
      <c r="JOH49" s="63"/>
      <c r="JOI49" s="62"/>
      <c r="JOJ49" s="63"/>
      <c r="JOK49" s="62"/>
      <c r="JOL49" s="63"/>
      <c r="JOM49" s="62"/>
      <c r="JON49" s="63"/>
      <c r="JOO49" s="62"/>
      <c r="JOP49" s="63"/>
      <c r="JOQ49" s="62"/>
      <c r="JOR49" s="63"/>
      <c r="JOS49" s="62"/>
      <c r="JOT49" s="63"/>
      <c r="JOU49" s="62"/>
      <c r="JOV49" s="63"/>
      <c r="JOW49" s="62"/>
      <c r="JOX49" s="63"/>
      <c r="JOY49" s="62"/>
      <c r="JOZ49" s="63"/>
      <c r="JPA49" s="62"/>
      <c r="JPB49" s="63"/>
      <c r="JPC49" s="62"/>
      <c r="JPD49" s="63"/>
      <c r="JPE49" s="62"/>
      <c r="JPF49" s="63"/>
      <c r="JPG49" s="62"/>
      <c r="JPH49" s="63"/>
      <c r="JPI49" s="62"/>
      <c r="JPJ49" s="63"/>
      <c r="JPK49" s="62"/>
      <c r="JPL49" s="63"/>
      <c r="JPM49" s="62"/>
      <c r="JPN49" s="63"/>
      <c r="JPO49" s="62"/>
      <c r="JPP49" s="63"/>
      <c r="JPQ49" s="62"/>
      <c r="JPR49" s="63"/>
      <c r="JPS49" s="62"/>
      <c r="JPT49" s="63"/>
      <c r="JPU49" s="62"/>
      <c r="JPV49" s="63"/>
      <c r="JPW49" s="62"/>
      <c r="JPX49" s="63"/>
      <c r="JPY49" s="62"/>
      <c r="JPZ49" s="63"/>
      <c r="JQA49" s="62"/>
      <c r="JQB49" s="63"/>
      <c r="JQC49" s="62"/>
      <c r="JQD49" s="63"/>
      <c r="JQE49" s="62"/>
      <c r="JQF49" s="63"/>
      <c r="JQG49" s="62"/>
      <c r="JQH49" s="63"/>
      <c r="JQI49" s="62"/>
      <c r="JQJ49" s="63"/>
      <c r="JQK49" s="62"/>
      <c r="JQL49" s="63"/>
      <c r="JQM49" s="62"/>
      <c r="JQN49" s="63"/>
      <c r="JQO49" s="62"/>
      <c r="JQP49" s="63"/>
      <c r="JQQ49" s="62"/>
      <c r="JQR49" s="63"/>
      <c r="JQS49" s="62"/>
      <c r="JQT49" s="63"/>
      <c r="JQU49" s="62"/>
      <c r="JQV49" s="63"/>
      <c r="JQW49" s="62"/>
      <c r="JQX49" s="63"/>
      <c r="JQY49" s="62"/>
      <c r="JQZ49" s="63"/>
      <c r="JRA49" s="62"/>
      <c r="JRB49" s="63"/>
      <c r="JRC49" s="62"/>
      <c r="JRD49" s="63"/>
      <c r="JRE49" s="62"/>
      <c r="JRF49" s="63"/>
      <c r="JRG49" s="62"/>
      <c r="JRH49" s="63"/>
      <c r="JRI49" s="62"/>
      <c r="JRJ49" s="63"/>
      <c r="JRK49" s="62"/>
      <c r="JRL49" s="63"/>
      <c r="JRM49" s="62"/>
      <c r="JRN49" s="63"/>
      <c r="JRO49" s="62"/>
      <c r="JRP49" s="63"/>
      <c r="JRQ49" s="62"/>
      <c r="JRR49" s="63"/>
      <c r="JRS49" s="62"/>
      <c r="JRT49" s="63"/>
      <c r="JRU49" s="62"/>
      <c r="JRV49" s="63"/>
      <c r="JRW49" s="62"/>
      <c r="JRX49" s="63"/>
      <c r="JRY49" s="62"/>
      <c r="JRZ49" s="63"/>
      <c r="JSA49" s="62"/>
      <c r="JSB49" s="63"/>
      <c r="JSC49" s="62"/>
      <c r="JSD49" s="63"/>
      <c r="JSE49" s="62"/>
      <c r="JSF49" s="63"/>
      <c r="JSG49" s="62"/>
      <c r="JSH49" s="63"/>
      <c r="JSI49" s="62"/>
      <c r="JSJ49" s="63"/>
      <c r="JSK49" s="62"/>
      <c r="JSL49" s="63"/>
      <c r="JSM49" s="62"/>
      <c r="JSN49" s="63"/>
      <c r="JSO49" s="62"/>
      <c r="JSP49" s="63"/>
      <c r="JSQ49" s="62"/>
      <c r="JSR49" s="63"/>
      <c r="JSS49" s="62"/>
      <c r="JST49" s="63"/>
      <c r="JSU49" s="62"/>
      <c r="JSV49" s="63"/>
      <c r="JSW49" s="62"/>
      <c r="JSX49" s="63"/>
      <c r="JSY49" s="62"/>
      <c r="JSZ49" s="63"/>
      <c r="JTA49" s="62"/>
      <c r="JTB49" s="63"/>
      <c r="JTC49" s="62"/>
      <c r="JTD49" s="63"/>
      <c r="JTE49" s="62"/>
      <c r="JTF49" s="63"/>
      <c r="JTG49" s="62"/>
      <c r="JTH49" s="63"/>
      <c r="JTI49" s="62"/>
      <c r="JTJ49" s="63"/>
      <c r="JTK49" s="62"/>
      <c r="JTL49" s="63"/>
      <c r="JTM49" s="62"/>
      <c r="JTN49" s="63"/>
      <c r="JTO49" s="62"/>
      <c r="JTP49" s="63"/>
      <c r="JTQ49" s="62"/>
      <c r="JTR49" s="63"/>
      <c r="JTS49" s="62"/>
      <c r="JTT49" s="63"/>
      <c r="JTU49" s="62"/>
      <c r="JTV49" s="63"/>
      <c r="JTW49" s="62"/>
      <c r="JTX49" s="63"/>
      <c r="JTY49" s="62"/>
      <c r="JTZ49" s="63"/>
      <c r="JUA49" s="62"/>
      <c r="JUB49" s="63"/>
      <c r="JUC49" s="62"/>
      <c r="JUD49" s="63"/>
      <c r="JUE49" s="62"/>
      <c r="JUF49" s="63"/>
      <c r="JUG49" s="62"/>
      <c r="JUH49" s="63"/>
      <c r="JUI49" s="62"/>
      <c r="JUJ49" s="63"/>
      <c r="JUK49" s="62"/>
      <c r="JUL49" s="63"/>
      <c r="JUM49" s="62"/>
      <c r="JUN49" s="63"/>
      <c r="JUO49" s="62"/>
      <c r="JUP49" s="63"/>
      <c r="JUQ49" s="62"/>
      <c r="JUR49" s="63"/>
      <c r="JUS49" s="62"/>
      <c r="JUT49" s="63"/>
      <c r="JUU49" s="62"/>
      <c r="JUV49" s="63"/>
      <c r="JUW49" s="62"/>
      <c r="JUX49" s="63"/>
      <c r="JUY49" s="62"/>
      <c r="JUZ49" s="63"/>
      <c r="JVA49" s="62"/>
      <c r="JVB49" s="63"/>
      <c r="JVC49" s="62"/>
      <c r="JVD49" s="63"/>
      <c r="JVE49" s="62"/>
      <c r="JVF49" s="63"/>
      <c r="JVG49" s="62"/>
      <c r="JVH49" s="63"/>
      <c r="JVI49" s="62"/>
      <c r="JVJ49" s="63"/>
      <c r="JVK49" s="62"/>
      <c r="JVL49" s="63"/>
      <c r="JVM49" s="62"/>
      <c r="JVN49" s="63"/>
      <c r="JVO49" s="62"/>
      <c r="JVP49" s="63"/>
      <c r="JVQ49" s="62"/>
      <c r="JVR49" s="63"/>
      <c r="JVS49" s="62"/>
      <c r="JVT49" s="63"/>
      <c r="JVU49" s="62"/>
      <c r="JVV49" s="63"/>
      <c r="JVW49" s="62"/>
      <c r="JVX49" s="63"/>
      <c r="JVY49" s="62"/>
      <c r="JVZ49" s="63"/>
      <c r="JWA49" s="62"/>
      <c r="JWB49" s="63"/>
      <c r="JWC49" s="62"/>
      <c r="JWD49" s="63"/>
      <c r="JWE49" s="62"/>
      <c r="JWF49" s="63"/>
      <c r="JWG49" s="62"/>
      <c r="JWH49" s="63"/>
      <c r="JWI49" s="62"/>
      <c r="JWJ49" s="63"/>
      <c r="JWK49" s="62"/>
      <c r="JWL49" s="63"/>
      <c r="JWM49" s="62"/>
      <c r="JWN49" s="63"/>
      <c r="JWO49" s="62"/>
      <c r="JWP49" s="63"/>
      <c r="JWQ49" s="62"/>
      <c r="JWR49" s="63"/>
      <c r="JWS49" s="62"/>
      <c r="JWT49" s="63"/>
      <c r="JWU49" s="62"/>
      <c r="JWV49" s="63"/>
      <c r="JWW49" s="62"/>
      <c r="JWX49" s="63"/>
      <c r="JWY49" s="62"/>
      <c r="JWZ49" s="63"/>
      <c r="JXA49" s="62"/>
      <c r="JXB49" s="63"/>
      <c r="JXC49" s="62"/>
      <c r="JXD49" s="63"/>
      <c r="JXE49" s="62"/>
      <c r="JXF49" s="63"/>
      <c r="JXG49" s="62"/>
      <c r="JXH49" s="63"/>
      <c r="JXI49" s="62"/>
      <c r="JXJ49" s="63"/>
      <c r="JXK49" s="62"/>
      <c r="JXL49" s="63"/>
      <c r="JXM49" s="62"/>
      <c r="JXN49" s="63"/>
      <c r="JXO49" s="62"/>
      <c r="JXP49" s="63"/>
      <c r="JXQ49" s="62"/>
      <c r="JXR49" s="63"/>
      <c r="JXS49" s="62"/>
      <c r="JXT49" s="63"/>
      <c r="JXU49" s="62"/>
      <c r="JXV49" s="63"/>
      <c r="JXW49" s="62"/>
      <c r="JXX49" s="63"/>
      <c r="JXY49" s="62"/>
      <c r="JXZ49" s="63"/>
      <c r="JYA49" s="62"/>
      <c r="JYB49" s="63"/>
      <c r="JYC49" s="62"/>
      <c r="JYD49" s="63"/>
      <c r="JYE49" s="62"/>
      <c r="JYF49" s="63"/>
      <c r="JYG49" s="62"/>
      <c r="JYH49" s="63"/>
      <c r="JYI49" s="62"/>
      <c r="JYJ49" s="63"/>
      <c r="JYK49" s="62"/>
      <c r="JYL49" s="63"/>
      <c r="JYM49" s="62"/>
      <c r="JYN49" s="63"/>
      <c r="JYO49" s="62"/>
      <c r="JYP49" s="63"/>
      <c r="JYQ49" s="62"/>
      <c r="JYR49" s="63"/>
      <c r="JYS49" s="62"/>
      <c r="JYT49" s="63"/>
      <c r="JYU49" s="62"/>
      <c r="JYV49" s="63"/>
      <c r="JYW49" s="62"/>
      <c r="JYX49" s="63"/>
      <c r="JYY49" s="62"/>
      <c r="JYZ49" s="63"/>
      <c r="JZA49" s="62"/>
      <c r="JZB49" s="63"/>
      <c r="JZC49" s="62"/>
      <c r="JZD49" s="63"/>
      <c r="JZE49" s="62"/>
      <c r="JZF49" s="63"/>
      <c r="JZG49" s="62"/>
      <c r="JZH49" s="63"/>
      <c r="JZI49" s="62"/>
      <c r="JZJ49" s="63"/>
      <c r="JZK49" s="62"/>
      <c r="JZL49" s="63"/>
      <c r="JZM49" s="62"/>
      <c r="JZN49" s="63"/>
      <c r="JZO49" s="62"/>
      <c r="JZP49" s="63"/>
      <c r="JZQ49" s="62"/>
      <c r="JZR49" s="63"/>
      <c r="JZS49" s="62"/>
      <c r="JZT49" s="63"/>
      <c r="JZU49" s="62"/>
      <c r="JZV49" s="63"/>
      <c r="JZW49" s="62"/>
      <c r="JZX49" s="63"/>
      <c r="JZY49" s="62"/>
      <c r="JZZ49" s="63"/>
      <c r="KAA49" s="62"/>
      <c r="KAB49" s="63"/>
      <c r="KAC49" s="62"/>
      <c r="KAD49" s="63"/>
      <c r="KAE49" s="62"/>
      <c r="KAF49" s="63"/>
      <c r="KAG49" s="62"/>
      <c r="KAH49" s="63"/>
      <c r="KAI49" s="62"/>
      <c r="KAJ49" s="63"/>
      <c r="KAK49" s="62"/>
      <c r="KAL49" s="63"/>
      <c r="KAM49" s="62"/>
      <c r="KAN49" s="63"/>
      <c r="KAO49" s="62"/>
      <c r="KAP49" s="63"/>
      <c r="KAQ49" s="62"/>
      <c r="KAR49" s="63"/>
      <c r="KAS49" s="62"/>
      <c r="KAT49" s="63"/>
      <c r="KAU49" s="62"/>
      <c r="KAV49" s="63"/>
      <c r="KAW49" s="62"/>
      <c r="KAX49" s="63"/>
      <c r="KAY49" s="62"/>
      <c r="KAZ49" s="63"/>
      <c r="KBA49" s="62"/>
      <c r="KBB49" s="63"/>
      <c r="KBC49" s="62"/>
      <c r="KBD49" s="63"/>
      <c r="KBE49" s="62"/>
      <c r="KBF49" s="63"/>
      <c r="KBG49" s="62"/>
      <c r="KBH49" s="63"/>
      <c r="KBI49" s="62"/>
      <c r="KBJ49" s="63"/>
      <c r="KBK49" s="62"/>
      <c r="KBL49" s="63"/>
      <c r="KBM49" s="62"/>
      <c r="KBN49" s="63"/>
      <c r="KBO49" s="62"/>
      <c r="KBP49" s="63"/>
      <c r="KBQ49" s="62"/>
      <c r="KBR49" s="63"/>
      <c r="KBS49" s="62"/>
      <c r="KBT49" s="63"/>
      <c r="KBU49" s="62"/>
      <c r="KBV49" s="63"/>
      <c r="KBW49" s="62"/>
      <c r="KBX49" s="63"/>
      <c r="KBY49" s="62"/>
      <c r="KBZ49" s="63"/>
      <c r="KCA49" s="62"/>
      <c r="KCB49" s="63"/>
      <c r="KCC49" s="62"/>
      <c r="KCD49" s="63"/>
      <c r="KCE49" s="62"/>
      <c r="KCF49" s="63"/>
      <c r="KCG49" s="62"/>
      <c r="KCH49" s="63"/>
      <c r="KCI49" s="62"/>
      <c r="KCJ49" s="63"/>
      <c r="KCK49" s="62"/>
      <c r="KCL49" s="63"/>
      <c r="KCM49" s="62"/>
      <c r="KCN49" s="63"/>
      <c r="KCO49" s="62"/>
      <c r="KCP49" s="63"/>
      <c r="KCQ49" s="62"/>
      <c r="KCR49" s="63"/>
      <c r="KCS49" s="62"/>
      <c r="KCT49" s="63"/>
      <c r="KCU49" s="62"/>
      <c r="KCV49" s="63"/>
      <c r="KCW49" s="62"/>
      <c r="KCX49" s="63"/>
      <c r="KCY49" s="62"/>
      <c r="KCZ49" s="63"/>
      <c r="KDA49" s="62"/>
      <c r="KDB49" s="63"/>
      <c r="KDC49" s="62"/>
      <c r="KDD49" s="63"/>
      <c r="KDE49" s="62"/>
      <c r="KDF49" s="63"/>
      <c r="KDG49" s="62"/>
      <c r="KDH49" s="63"/>
      <c r="KDI49" s="62"/>
      <c r="KDJ49" s="63"/>
      <c r="KDK49" s="62"/>
      <c r="KDL49" s="63"/>
      <c r="KDM49" s="62"/>
      <c r="KDN49" s="63"/>
      <c r="KDO49" s="62"/>
      <c r="KDP49" s="63"/>
      <c r="KDQ49" s="62"/>
      <c r="KDR49" s="63"/>
      <c r="KDS49" s="62"/>
      <c r="KDT49" s="63"/>
      <c r="KDU49" s="62"/>
      <c r="KDV49" s="63"/>
      <c r="KDW49" s="62"/>
      <c r="KDX49" s="63"/>
      <c r="KDY49" s="62"/>
      <c r="KDZ49" s="63"/>
      <c r="KEA49" s="62"/>
      <c r="KEB49" s="63"/>
      <c r="KEC49" s="62"/>
      <c r="KED49" s="63"/>
      <c r="KEE49" s="62"/>
      <c r="KEF49" s="63"/>
      <c r="KEG49" s="62"/>
      <c r="KEH49" s="63"/>
      <c r="KEI49" s="62"/>
      <c r="KEJ49" s="63"/>
      <c r="KEK49" s="62"/>
      <c r="KEL49" s="63"/>
      <c r="KEM49" s="62"/>
      <c r="KEN49" s="63"/>
      <c r="KEO49" s="62"/>
      <c r="KEP49" s="63"/>
      <c r="KEQ49" s="62"/>
      <c r="KER49" s="63"/>
      <c r="KES49" s="62"/>
      <c r="KET49" s="63"/>
      <c r="KEU49" s="62"/>
      <c r="KEV49" s="63"/>
      <c r="KEW49" s="62"/>
      <c r="KEX49" s="63"/>
      <c r="KEY49" s="62"/>
      <c r="KEZ49" s="63"/>
      <c r="KFA49" s="62"/>
      <c r="KFB49" s="63"/>
      <c r="KFC49" s="62"/>
      <c r="KFD49" s="63"/>
      <c r="KFE49" s="62"/>
      <c r="KFF49" s="63"/>
      <c r="KFG49" s="62"/>
      <c r="KFH49" s="63"/>
      <c r="KFI49" s="62"/>
      <c r="KFJ49" s="63"/>
      <c r="KFK49" s="62"/>
      <c r="KFL49" s="63"/>
      <c r="KFM49" s="62"/>
      <c r="KFN49" s="63"/>
      <c r="KFO49" s="62"/>
      <c r="KFP49" s="63"/>
      <c r="KFQ49" s="62"/>
      <c r="KFR49" s="63"/>
      <c r="KFS49" s="62"/>
      <c r="KFT49" s="63"/>
      <c r="KFU49" s="62"/>
      <c r="KFV49" s="63"/>
      <c r="KFW49" s="62"/>
      <c r="KFX49" s="63"/>
      <c r="KFY49" s="62"/>
      <c r="KFZ49" s="63"/>
      <c r="KGA49" s="62"/>
      <c r="KGB49" s="63"/>
      <c r="KGC49" s="62"/>
      <c r="KGD49" s="63"/>
      <c r="KGE49" s="62"/>
      <c r="KGF49" s="63"/>
      <c r="KGG49" s="62"/>
      <c r="KGH49" s="63"/>
      <c r="KGI49" s="62"/>
      <c r="KGJ49" s="63"/>
      <c r="KGK49" s="62"/>
      <c r="KGL49" s="63"/>
      <c r="KGM49" s="62"/>
      <c r="KGN49" s="63"/>
      <c r="KGO49" s="62"/>
      <c r="KGP49" s="63"/>
      <c r="KGQ49" s="62"/>
      <c r="KGR49" s="63"/>
      <c r="KGS49" s="62"/>
      <c r="KGT49" s="63"/>
      <c r="KGU49" s="62"/>
      <c r="KGV49" s="63"/>
      <c r="KGW49" s="62"/>
      <c r="KGX49" s="63"/>
      <c r="KGY49" s="62"/>
      <c r="KGZ49" s="63"/>
      <c r="KHA49" s="62"/>
      <c r="KHB49" s="63"/>
      <c r="KHC49" s="62"/>
      <c r="KHD49" s="63"/>
      <c r="KHE49" s="62"/>
      <c r="KHF49" s="63"/>
      <c r="KHG49" s="62"/>
      <c r="KHH49" s="63"/>
      <c r="KHI49" s="62"/>
      <c r="KHJ49" s="63"/>
      <c r="KHK49" s="62"/>
      <c r="KHL49" s="63"/>
      <c r="KHM49" s="62"/>
      <c r="KHN49" s="63"/>
      <c r="KHO49" s="62"/>
      <c r="KHP49" s="63"/>
      <c r="KHQ49" s="62"/>
      <c r="KHR49" s="63"/>
      <c r="KHS49" s="62"/>
      <c r="KHT49" s="63"/>
      <c r="KHU49" s="62"/>
      <c r="KHV49" s="63"/>
      <c r="KHW49" s="62"/>
      <c r="KHX49" s="63"/>
      <c r="KHY49" s="62"/>
      <c r="KHZ49" s="63"/>
      <c r="KIA49" s="62"/>
      <c r="KIB49" s="63"/>
      <c r="KIC49" s="62"/>
      <c r="KID49" s="63"/>
      <c r="KIE49" s="62"/>
      <c r="KIF49" s="63"/>
      <c r="KIG49" s="62"/>
      <c r="KIH49" s="63"/>
      <c r="KII49" s="62"/>
      <c r="KIJ49" s="63"/>
      <c r="KIK49" s="62"/>
      <c r="KIL49" s="63"/>
      <c r="KIM49" s="62"/>
      <c r="KIN49" s="63"/>
      <c r="KIO49" s="62"/>
      <c r="KIP49" s="63"/>
      <c r="KIQ49" s="62"/>
      <c r="KIR49" s="63"/>
      <c r="KIS49" s="62"/>
      <c r="KIT49" s="63"/>
      <c r="KIU49" s="62"/>
      <c r="KIV49" s="63"/>
      <c r="KIW49" s="62"/>
      <c r="KIX49" s="63"/>
      <c r="KIY49" s="62"/>
      <c r="KIZ49" s="63"/>
      <c r="KJA49" s="62"/>
      <c r="KJB49" s="63"/>
      <c r="KJC49" s="62"/>
      <c r="KJD49" s="63"/>
      <c r="KJE49" s="62"/>
      <c r="KJF49" s="63"/>
      <c r="KJG49" s="62"/>
      <c r="KJH49" s="63"/>
      <c r="KJI49" s="62"/>
      <c r="KJJ49" s="63"/>
      <c r="KJK49" s="62"/>
      <c r="KJL49" s="63"/>
      <c r="KJM49" s="62"/>
      <c r="KJN49" s="63"/>
      <c r="KJO49" s="62"/>
      <c r="KJP49" s="63"/>
      <c r="KJQ49" s="62"/>
      <c r="KJR49" s="63"/>
      <c r="KJS49" s="62"/>
      <c r="KJT49" s="63"/>
      <c r="KJU49" s="62"/>
      <c r="KJV49" s="63"/>
      <c r="KJW49" s="62"/>
      <c r="KJX49" s="63"/>
      <c r="KJY49" s="62"/>
      <c r="KJZ49" s="63"/>
      <c r="KKA49" s="62"/>
      <c r="KKB49" s="63"/>
      <c r="KKC49" s="62"/>
      <c r="KKD49" s="63"/>
      <c r="KKE49" s="62"/>
      <c r="KKF49" s="63"/>
      <c r="KKG49" s="62"/>
      <c r="KKH49" s="63"/>
      <c r="KKI49" s="62"/>
      <c r="KKJ49" s="63"/>
      <c r="KKK49" s="62"/>
      <c r="KKL49" s="63"/>
      <c r="KKM49" s="62"/>
      <c r="KKN49" s="63"/>
      <c r="KKO49" s="62"/>
      <c r="KKP49" s="63"/>
      <c r="KKQ49" s="62"/>
      <c r="KKR49" s="63"/>
      <c r="KKS49" s="62"/>
      <c r="KKT49" s="63"/>
      <c r="KKU49" s="62"/>
      <c r="KKV49" s="63"/>
      <c r="KKW49" s="62"/>
      <c r="KKX49" s="63"/>
      <c r="KKY49" s="62"/>
      <c r="KKZ49" s="63"/>
      <c r="KLA49" s="62"/>
      <c r="KLB49" s="63"/>
      <c r="KLC49" s="62"/>
      <c r="KLD49" s="63"/>
      <c r="KLE49" s="62"/>
      <c r="KLF49" s="63"/>
      <c r="KLG49" s="62"/>
      <c r="KLH49" s="63"/>
      <c r="KLI49" s="62"/>
      <c r="KLJ49" s="63"/>
      <c r="KLK49" s="62"/>
      <c r="KLL49" s="63"/>
      <c r="KLM49" s="62"/>
      <c r="KLN49" s="63"/>
      <c r="KLO49" s="62"/>
      <c r="KLP49" s="63"/>
      <c r="KLQ49" s="62"/>
      <c r="KLR49" s="63"/>
      <c r="KLS49" s="62"/>
      <c r="KLT49" s="63"/>
      <c r="KLU49" s="62"/>
      <c r="KLV49" s="63"/>
      <c r="KLW49" s="62"/>
      <c r="KLX49" s="63"/>
      <c r="KLY49" s="62"/>
      <c r="KLZ49" s="63"/>
      <c r="KMA49" s="62"/>
      <c r="KMB49" s="63"/>
      <c r="KMC49" s="62"/>
      <c r="KMD49" s="63"/>
      <c r="KME49" s="62"/>
      <c r="KMF49" s="63"/>
      <c r="KMG49" s="62"/>
      <c r="KMH49" s="63"/>
      <c r="KMI49" s="62"/>
      <c r="KMJ49" s="63"/>
      <c r="KMK49" s="62"/>
      <c r="KML49" s="63"/>
      <c r="KMM49" s="62"/>
      <c r="KMN49" s="63"/>
      <c r="KMO49" s="62"/>
      <c r="KMP49" s="63"/>
      <c r="KMQ49" s="62"/>
      <c r="KMR49" s="63"/>
      <c r="KMS49" s="62"/>
      <c r="KMT49" s="63"/>
      <c r="KMU49" s="62"/>
      <c r="KMV49" s="63"/>
      <c r="KMW49" s="62"/>
      <c r="KMX49" s="63"/>
      <c r="KMY49" s="62"/>
      <c r="KMZ49" s="63"/>
      <c r="KNA49" s="62"/>
      <c r="KNB49" s="63"/>
      <c r="KNC49" s="62"/>
      <c r="KND49" s="63"/>
      <c r="KNE49" s="62"/>
      <c r="KNF49" s="63"/>
      <c r="KNG49" s="62"/>
      <c r="KNH49" s="63"/>
      <c r="KNI49" s="62"/>
      <c r="KNJ49" s="63"/>
      <c r="KNK49" s="62"/>
      <c r="KNL49" s="63"/>
      <c r="KNM49" s="62"/>
      <c r="KNN49" s="63"/>
      <c r="KNO49" s="62"/>
      <c r="KNP49" s="63"/>
      <c r="KNQ49" s="62"/>
      <c r="KNR49" s="63"/>
      <c r="KNS49" s="62"/>
      <c r="KNT49" s="63"/>
      <c r="KNU49" s="62"/>
      <c r="KNV49" s="63"/>
      <c r="KNW49" s="62"/>
      <c r="KNX49" s="63"/>
      <c r="KNY49" s="62"/>
      <c r="KNZ49" s="63"/>
      <c r="KOA49" s="62"/>
      <c r="KOB49" s="63"/>
      <c r="KOC49" s="62"/>
      <c r="KOD49" s="63"/>
      <c r="KOE49" s="62"/>
      <c r="KOF49" s="63"/>
      <c r="KOG49" s="62"/>
      <c r="KOH49" s="63"/>
      <c r="KOI49" s="62"/>
      <c r="KOJ49" s="63"/>
      <c r="KOK49" s="62"/>
      <c r="KOL49" s="63"/>
      <c r="KOM49" s="62"/>
      <c r="KON49" s="63"/>
      <c r="KOO49" s="62"/>
      <c r="KOP49" s="63"/>
      <c r="KOQ49" s="62"/>
      <c r="KOR49" s="63"/>
      <c r="KOS49" s="62"/>
      <c r="KOT49" s="63"/>
      <c r="KOU49" s="62"/>
      <c r="KOV49" s="63"/>
      <c r="KOW49" s="62"/>
      <c r="KOX49" s="63"/>
      <c r="KOY49" s="62"/>
      <c r="KOZ49" s="63"/>
      <c r="KPA49" s="62"/>
      <c r="KPB49" s="63"/>
      <c r="KPC49" s="62"/>
      <c r="KPD49" s="63"/>
      <c r="KPE49" s="62"/>
      <c r="KPF49" s="63"/>
      <c r="KPG49" s="62"/>
      <c r="KPH49" s="63"/>
      <c r="KPI49" s="62"/>
      <c r="KPJ49" s="63"/>
      <c r="KPK49" s="62"/>
      <c r="KPL49" s="63"/>
      <c r="KPM49" s="62"/>
      <c r="KPN49" s="63"/>
      <c r="KPO49" s="62"/>
      <c r="KPP49" s="63"/>
      <c r="KPQ49" s="62"/>
      <c r="KPR49" s="63"/>
      <c r="KPS49" s="62"/>
      <c r="KPT49" s="63"/>
      <c r="KPU49" s="62"/>
      <c r="KPV49" s="63"/>
      <c r="KPW49" s="62"/>
      <c r="KPX49" s="63"/>
      <c r="KPY49" s="62"/>
      <c r="KPZ49" s="63"/>
      <c r="KQA49" s="62"/>
      <c r="KQB49" s="63"/>
      <c r="KQC49" s="62"/>
      <c r="KQD49" s="63"/>
      <c r="KQE49" s="62"/>
      <c r="KQF49" s="63"/>
      <c r="KQG49" s="62"/>
      <c r="KQH49" s="63"/>
      <c r="KQI49" s="62"/>
      <c r="KQJ49" s="63"/>
      <c r="KQK49" s="62"/>
      <c r="KQL49" s="63"/>
      <c r="KQM49" s="62"/>
      <c r="KQN49" s="63"/>
      <c r="KQO49" s="62"/>
      <c r="KQP49" s="63"/>
      <c r="KQQ49" s="62"/>
      <c r="KQR49" s="63"/>
      <c r="KQS49" s="62"/>
      <c r="KQT49" s="63"/>
      <c r="KQU49" s="62"/>
      <c r="KQV49" s="63"/>
      <c r="KQW49" s="62"/>
      <c r="KQX49" s="63"/>
      <c r="KQY49" s="62"/>
      <c r="KQZ49" s="63"/>
      <c r="KRA49" s="62"/>
      <c r="KRB49" s="63"/>
      <c r="KRC49" s="62"/>
      <c r="KRD49" s="63"/>
      <c r="KRE49" s="62"/>
      <c r="KRF49" s="63"/>
      <c r="KRG49" s="62"/>
      <c r="KRH49" s="63"/>
      <c r="KRI49" s="62"/>
      <c r="KRJ49" s="63"/>
      <c r="KRK49" s="62"/>
      <c r="KRL49" s="63"/>
      <c r="KRM49" s="62"/>
      <c r="KRN49" s="63"/>
      <c r="KRO49" s="62"/>
      <c r="KRP49" s="63"/>
      <c r="KRQ49" s="62"/>
      <c r="KRR49" s="63"/>
      <c r="KRS49" s="62"/>
      <c r="KRT49" s="63"/>
      <c r="KRU49" s="62"/>
      <c r="KRV49" s="63"/>
      <c r="KRW49" s="62"/>
      <c r="KRX49" s="63"/>
      <c r="KRY49" s="62"/>
      <c r="KRZ49" s="63"/>
      <c r="KSA49" s="62"/>
      <c r="KSB49" s="63"/>
      <c r="KSC49" s="62"/>
      <c r="KSD49" s="63"/>
      <c r="KSE49" s="62"/>
      <c r="KSF49" s="63"/>
      <c r="KSG49" s="62"/>
      <c r="KSH49" s="63"/>
      <c r="KSI49" s="62"/>
      <c r="KSJ49" s="63"/>
      <c r="KSK49" s="62"/>
      <c r="KSL49" s="63"/>
      <c r="KSM49" s="62"/>
      <c r="KSN49" s="63"/>
      <c r="KSO49" s="62"/>
      <c r="KSP49" s="63"/>
      <c r="KSQ49" s="62"/>
      <c r="KSR49" s="63"/>
      <c r="KSS49" s="62"/>
      <c r="KST49" s="63"/>
      <c r="KSU49" s="62"/>
      <c r="KSV49" s="63"/>
      <c r="KSW49" s="62"/>
      <c r="KSX49" s="63"/>
      <c r="KSY49" s="62"/>
      <c r="KSZ49" s="63"/>
      <c r="KTA49" s="62"/>
      <c r="KTB49" s="63"/>
      <c r="KTC49" s="62"/>
      <c r="KTD49" s="63"/>
      <c r="KTE49" s="62"/>
      <c r="KTF49" s="63"/>
      <c r="KTG49" s="62"/>
      <c r="KTH49" s="63"/>
      <c r="KTI49" s="62"/>
      <c r="KTJ49" s="63"/>
      <c r="KTK49" s="62"/>
      <c r="KTL49" s="63"/>
      <c r="KTM49" s="62"/>
      <c r="KTN49" s="63"/>
      <c r="KTO49" s="62"/>
      <c r="KTP49" s="63"/>
      <c r="KTQ49" s="62"/>
      <c r="KTR49" s="63"/>
      <c r="KTS49" s="62"/>
      <c r="KTT49" s="63"/>
      <c r="KTU49" s="62"/>
      <c r="KTV49" s="63"/>
      <c r="KTW49" s="62"/>
      <c r="KTX49" s="63"/>
      <c r="KTY49" s="62"/>
      <c r="KTZ49" s="63"/>
      <c r="KUA49" s="62"/>
      <c r="KUB49" s="63"/>
      <c r="KUC49" s="62"/>
      <c r="KUD49" s="63"/>
      <c r="KUE49" s="62"/>
      <c r="KUF49" s="63"/>
      <c r="KUG49" s="62"/>
      <c r="KUH49" s="63"/>
      <c r="KUI49" s="62"/>
      <c r="KUJ49" s="63"/>
      <c r="KUK49" s="62"/>
      <c r="KUL49" s="63"/>
      <c r="KUM49" s="62"/>
      <c r="KUN49" s="63"/>
      <c r="KUO49" s="62"/>
      <c r="KUP49" s="63"/>
      <c r="KUQ49" s="62"/>
      <c r="KUR49" s="63"/>
      <c r="KUS49" s="62"/>
      <c r="KUT49" s="63"/>
      <c r="KUU49" s="62"/>
      <c r="KUV49" s="63"/>
      <c r="KUW49" s="62"/>
      <c r="KUX49" s="63"/>
      <c r="KUY49" s="62"/>
      <c r="KUZ49" s="63"/>
      <c r="KVA49" s="62"/>
      <c r="KVB49" s="63"/>
      <c r="KVC49" s="62"/>
      <c r="KVD49" s="63"/>
      <c r="KVE49" s="62"/>
      <c r="KVF49" s="63"/>
      <c r="KVG49" s="62"/>
      <c r="KVH49" s="63"/>
      <c r="KVI49" s="62"/>
      <c r="KVJ49" s="63"/>
      <c r="KVK49" s="62"/>
      <c r="KVL49" s="63"/>
      <c r="KVM49" s="62"/>
      <c r="KVN49" s="63"/>
      <c r="KVO49" s="62"/>
      <c r="KVP49" s="63"/>
      <c r="KVQ49" s="62"/>
      <c r="KVR49" s="63"/>
      <c r="KVS49" s="62"/>
      <c r="KVT49" s="63"/>
      <c r="KVU49" s="62"/>
      <c r="KVV49" s="63"/>
      <c r="KVW49" s="62"/>
      <c r="KVX49" s="63"/>
      <c r="KVY49" s="62"/>
      <c r="KVZ49" s="63"/>
      <c r="KWA49" s="62"/>
      <c r="KWB49" s="63"/>
      <c r="KWC49" s="62"/>
      <c r="KWD49" s="63"/>
      <c r="KWE49" s="62"/>
      <c r="KWF49" s="63"/>
      <c r="KWG49" s="62"/>
      <c r="KWH49" s="63"/>
      <c r="KWI49" s="62"/>
      <c r="KWJ49" s="63"/>
      <c r="KWK49" s="62"/>
      <c r="KWL49" s="63"/>
      <c r="KWM49" s="62"/>
      <c r="KWN49" s="63"/>
      <c r="KWO49" s="62"/>
      <c r="KWP49" s="63"/>
      <c r="KWQ49" s="62"/>
      <c r="KWR49" s="63"/>
      <c r="KWS49" s="62"/>
      <c r="KWT49" s="63"/>
      <c r="KWU49" s="62"/>
      <c r="KWV49" s="63"/>
      <c r="KWW49" s="62"/>
      <c r="KWX49" s="63"/>
      <c r="KWY49" s="62"/>
      <c r="KWZ49" s="63"/>
      <c r="KXA49" s="62"/>
      <c r="KXB49" s="63"/>
      <c r="KXC49" s="62"/>
      <c r="KXD49" s="63"/>
      <c r="KXE49" s="62"/>
      <c r="KXF49" s="63"/>
      <c r="KXG49" s="62"/>
      <c r="KXH49" s="63"/>
      <c r="KXI49" s="62"/>
      <c r="KXJ49" s="63"/>
      <c r="KXK49" s="62"/>
      <c r="KXL49" s="63"/>
      <c r="KXM49" s="62"/>
      <c r="KXN49" s="63"/>
      <c r="KXO49" s="62"/>
      <c r="KXP49" s="63"/>
      <c r="KXQ49" s="62"/>
      <c r="KXR49" s="63"/>
      <c r="KXS49" s="62"/>
      <c r="KXT49" s="63"/>
      <c r="KXU49" s="62"/>
      <c r="KXV49" s="63"/>
      <c r="KXW49" s="62"/>
      <c r="KXX49" s="63"/>
      <c r="KXY49" s="62"/>
      <c r="KXZ49" s="63"/>
      <c r="KYA49" s="62"/>
      <c r="KYB49" s="63"/>
      <c r="KYC49" s="62"/>
      <c r="KYD49" s="63"/>
      <c r="KYE49" s="62"/>
      <c r="KYF49" s="63"/>
      <c r="KYG49" s="62"/>
      <c r="KYH49" s="63"/>
      <c r="KYI49" s="62"/>
      <c r="KYJ49" s="63"/>
      <c r="KYK49" s="62"/>
      <c r="KYL49" s="63"/>
      <c r="KYM49" s="62"/>
      <c r="KYN49" s="63"/>
      <c r="KYO49" s="62"/>
      <c r="KYP49" s="63"/>
      <c r="KYQ49" s="62"/>
      <c r="KYR49" s="63"/>
      <c r="KYS49" s="62"/>
      <c r="KYT49" s="63"/>
      <c r="KYU49" s="62"/>
      <c r="KYV49" s="63"/>
      <c r="KYW49" s="62"/>
      <c r="KYX49" s="63"/>
      <c r="KYY49" s="62"/>
      <c r="KYZ49" s="63"/>
      <c r="KZA49" s="62"/>
      <c r="KZB49" s="63"/>
      <c r="KZC49" s="62"/>
      <c r="KZD49" s="63"/>
      <c r="KZE49" s="62"/>
      <c r="KZF49" s="63"/>
      <c r="KZG49" s="62"/>
      <c r="KZH49" s="63"/>
      <c r="KZI49" s="62"/>
      <c r="KZJ49" s="63"/>
      <c r="KZK49" s="62"/>
      <c r="KZL49" s="63"/>
      <c r="KZM49" s="62"/>
      <c r="KZN49" s="63"/>
      <c r="KZO49" s="62"/>
      <c r="KZP49" s="63"/>
      <c r="KZQ49" s="62"/>
      <c r="KZR49" s="63"/>
      <c r="KZS49" s="62"/>
      <c r="KZT49" s="63"/>
      <c r="KZU49" s="62"/>
      <c r="KZV49" s="63"/>
      <c r="KZW49" s="62"/>
      <c r="KZX49" s="63"/>
      <c r="KZY49" s="62"/>
      <c r="KZZ49" s="63"/>
      <c r="LAA49" s="62"/>
      <c r="LAB49" s="63"/>
      <c r="LAC49" s="62"/>
      <c r="LAD49" s="63"/>
      <c r="LAE49" s="62"/>
      <c r="LAF49" s="63"/>
      <c r="LAG49" s="62"/>
      <c r="LAH49" s="63"/>
      <c r="LAI49" s="62"/>
      <c r="LAJ49" s="63"/>
      <c r="LAK49" s="62"/>
      <c r="LAL49" s="63"/>
      <c r="LAM49" s="62"/>
      <c r="LAN49" s="63"/>
      <c r="LAO49" s="62"/>
      <c r="LAP49" s="63"/>
      <c r="LAQ49" s="62"/>
      <c r="LAR49" s="63"/>
      <c r="LAS49" s="62"/>
      <c r="LAT49" s="63"/>
      <c r="LAU49" s="62"/>
      <c r="LAV49" s="63"/>
      <c r="LAW49" s="62"/>
      <c r="LAX49" s="63"/>
      <c r="LAY49" s="62"/>
      <c r="LAZ49" s="63"/>
      <c r="LBA49" s="62"/>
      <c r="LBB49" s="63"/>
      <c r="LBC49" s="62"/>
      <c r="LBD49" s="63"/>
      <c r="LBE49" s="62"/>
      <c r="LBF49" s="63"/>
      <c r="LBG49" s="62"/>
      <c r="LBH49" s="63"/>
      <c r="LBI49" s="62"/>
      <c r="LBJ49" s="63"/>
      <c r="LBK49" s="62"/>
      <c r="LBL49" s="63"/>
      <c r="LBM49" s="62"/>
      <c r="LBN49" s="63"/>
      <c r="LBO49" s="62"/>
      <c r="LBP49" s="63"/>
      <c r="LBQ49" s="62"/>
      <c r="LBR49" s="63"/>
      <c r="LBS49" s="62"/>
      <c r="LBT49" s="63"/>
      <c r="LBU49" s="62"/>
      <c r="LBV49" s="63"/>
      <c r="LBW49" s="62"/>
      <c r="LBX49" s="63"/>
      <c r="LBY49" s="62"/>
      <c r="LBZ49" s="63"/>
      <c r="LCA49" s="62"/>
      <c r="LCB49" s="63"/>
      <c r="LCC49" s="62"/>
      <c r="LCD49" s="63"/>
      <c r="LCE49" s="62"/>
      <c r="LCF49" s="63"/>
      <c r="LCG49" s="62"/>
      <c r="LCH49" s="63"/>
      <c r="LCI49" s="62"/>
      <c r="LCJ49" s="63"/>
      <c r="LCK49" s="62"/>
      <c r="LCL49" s="63"/>
      <c r="LCM49" s="62"/>
      <c r="LCN49" s="63"/>
      <c r="LCO49" s="62"/>
      <c r="LCP49" s="63"/>
      <c r="LCQ49" s="62"/>
      <c r="LCR49" s="63"/>
      <c r="LCS49" s="62"/>
      <c r="LCT49" s="63"/>
      <c r="LCU49" s="62"/>
      <c r="LCV49" s="63"/>
      <c r="LCW49" s="62"/>
      <c r="LCX49" s="63"/>
      <c r="LCY49" s="62"/>
      <c r="LCZ49" s="63"/>
      <c r="LDA49" s="62"/>
      <c r="LDB49" s="63"/>
      <c r="LDC49" s="62"/>
      <c r="LDD49" s="63"/>
      <c r="LDE49" s="62"/>
      <c r="LDF49" s="63"/>
      <c r="LDG49" s="62"/>
      <c r="LDH49" s="63"/>
      <c r="LDI49" s="62"/>
      <c r="LDJ49" s="63"/>
      <c r="LDK49" s="62"/>
      <c r="LDL49" s="63"/>
      <c r="LDM49" s="62"/>
      <c r="LDN49" s="63"/>
      <c r="LDO49" s="62"/>
      <c r="LDP49" s="63"/>
      <c r="LDQ49" s="62"/>
      <c r="LDR49" s="63"/>
      <c r="LDS49" s="62"/>
      <c r="LDT49" s="63"/>
      <c r="LDU49" s="62"/>
      <c r="LDV49" s="63"/>
      <c r="LDW49" s="62"/>
      <c r="LDX49" s="63"/>
      <c r="LDY49" s="62"/>
      <c r="LDZ49" s="63"/>
      <c r="LEA49" s="62"/>
      <c r="LEB49" s="63"/>
      <c r="LEC49" s="62"/>
      <c r="LED49" s="63"/>
      <c r="LEE49" s="62"/>
      <c r="LEF49" s="63"/>
      <c r="LEG49" s="62"/>
      <c r="LEH49" s="63"/>
      <c r="LEI49" s="62"/>
      <c r="LEJ49" s="63"/>
      <c r="LEK49" s="62"/>
      <c r="LEL49" s="63"/>
      <c r="LEM49" s="62"/>
      <c r="LEN49" s="63"/>
      <c r="LEO49" s="62"/>
      <c r="LEP49" s="63"/>
      <c r="LEQ49" s="62"/>
      <c r="LER49" s="63"/>
      <c r="LES49" s="62"/>
      <c r="LET49" s="63"/>
      <c r="LEU49" s="62"/>
      <c r="LEV49" s="63"/>
      <c r="LEW49" s="62"/>
      <c r="LEX49" s="63"/>
      <c r="LEY49" s="62"/>
      <c r="LEZ49" s="63"/>
      <c r="LFA49" s="62"/>
      <c r="LFB49" s="63"/>
      <c r="LFC49" s="62"/>
      <c r="LFD49" s="63"/>
      <c r="LFE49" s="62"/>
      <c r="LFF49" s="63"/>
      <c r="LFG49" s="62"/>
      <c r="LFH49" s="63"/>
      <c r="LFI49" s="62"/>
      <c r="LFJ49" s="63"/>
      <c r="LFK49" s="62"/>
      <c r="LFL49" s="63"/>
      <c r="LFM49" s="62"/>
      <c r="LFN49" s="63"/>
      <c r="LFO49" s="62"/>
      <c r="LFP49" s="63"/>
      <c r="LFQ49" s="62"/>
      <c r="LFR49" s="63"/>
      <c r="LFS49" s="62"/>
      <c r="LFT49" s="63"/>
      <c r="LFU49" s="62"/>
      <c r="LFV49" s="63"/>
      <c r="LFW49" s="62"/>
      <c r="LFX49" s="63"/>
      <c r="LFY49" s="62"/>
      <c r="LFZ49" s="63"/>
      <c r="LGA49" s="62"/>
      <c r="LGB49" s="63"/>
      <c r="LGC49" s="62"/>
      <c r="LGD49" s="63"/>
      <c r="LGE49" s="62"/>
      <c r="LGF49" s="63"/>
      <c r="LGG49" s="62"/>
      <c r="LGH49" s="63"/>
      <c r="LGI49" s="62"/>
      <c r="LGJ49" s="63"/>
      <c r="LGK49" s="62"/>
      <c r="LGL49" s="63"/>
      <c r="LGM49" s="62"/>
      <c r="LGN49" s="63"/>
      <c r="LGO49" s="62"/>
      <c r="LGP49" s="63"/>
      <c r="LGQ49" s="62"/>
      <c r="LGR49" s="63"/>
      <c r="LGS49" s="62"/>
      <c r="LGT49" s="63"/>
      <c r="LGU49" s="62"/>
      <c r="LGV49" s="63"/>
      <c r="LGW49" s="62"/>
      <c r="LGX49" s="63"/>
      <c r="LGY49" s="62"/>
      <c r="LGZ49" s="63"/>
      <c r="LHA49" s="62"/>
      <c r="LHB49" s="63"/>
      <c r="LHC49" s="62"/>
      <c r="LHD49" s="63"/>
      <c r="LHE49" s="62"/>
      <c r="LHF49" s="63"/>
      <c r="LHG49" s="62"/>
      <c r="LHH49" s="63"/>
      <c r="LHI49" s="62"/>
      <c r="LHJ49" s="63"/>
      <c r="LHK49" s="62"/>
      <c r="LHL49" s="63"/>
      <c r="LHM49" s="62"/>
      <c r="LHN49" s="63"/>
      <c r="LHO49" s="62"/>
      <c r="LHP49" s="63"/>
      <c r="LHQ49" s="62"/>
      <c r="LHR49" s="63"/>
      <c r="LHS49" s="62"/>
      <c r="LHT49" s="63"/>
      <c r="LHU49" s="62"/>
      <c r="LHV49" s="63"/>
      <c r="LHW49" s="62"/>
      <c r="LHX49" s="63"/>
      <c r="LHY49" s="62"/>
      <c r="LHZ49" s="63"/>
      <c r="LIA49" s="62"/>
      <c r="LIB49" s="63"/>
      <c r="LIC49" s="62"/>
      <c r="LID49" s="63"/>
      <c r="LIE49" s="62"/>
      <c r="LIF49" s="63"/>
      <c r="LIG49" s="62"/>
      <c r="LIH49" s="63"/>
      <c r="LII49" s="62"/>
      <c r="LIJ49" s="63"/>
      <c r="LIK49" s="62"/>
      <c r="LIL49" s="63"/>
      <c r="LIM49" s="62"/>
      <c r="LIN49" s="63"/>
      <c r="LIO49" s="62"/>
      <c r="LIP49" s="63"/>
      <c r="LIQ49" s="62"/>
      <c r="LIR49" s="63"/>
      <c r="LIS49" s="62"/>
      <c r="LIT49" s="63"/>
      <c r="LIU49" s="62"/>
      <c r="LIV49" s="63"/>
      <c r="LIW49" s="62"/>
      <c r="LIX49" s="63"/>
      <c r="LIY49" s="62"/>
      <c r="LIZ49" s="63"/>
      <c r="LJA49" s="62"/>
      <c r="LJB49" s="63"/>
      <c r="LJC49" s="62"/>
      <c r="LJD49" s="63"/>
      <c r="LJE49" s="62"/>
      <c r="LJF49" s="63"/>
      <c r="LJG49" s="62"/>
      <c r="LJH49" s="63"/>
      <c r="LJI49" s="62"/>
      <c r="LJJ49" s="63"/>
      <c r="LJK49" s="62"/>
      <c r="LJL49" s="63"/>
      <c r="LJM49" s="62"/>
      <c r="LJN49" s="63"/>
      <c r="LJO49" s="62"/>
      <c r="LJP49" s="63"/>
      <c r="LJQ49" s="62"/>
      <c r="LJR49" s="63"/>
      <c r="LJS49" s="62"/>
      <c r="LJT49" s="63"/>
      <c r="LJU49" s="62"/>
      <c r="LJV49" s="63"/>
      <c r="LJW49" s="62"/>
      <c r="LJX49" s="63"/>
      <c r="LJY49" s="62"/>
      <c r="LJZ49" s="63"/>
      <c r="LKA49" s="62"/>
      <c r="LKB49" s="63"/>
      <c r="LKC49" s="62"/>
      <c r="LKD49" s="63"/>
      <c r="LKE49" s="62"/>
      <c r="LKF49" s="63"/>
      <c r="LKG49" s="62"/>
      <c r="LKH49" s="63"/>
      <c r="LKI49" s="62"/>
      <c r="LKJ49" s="63"/>
      <c r="LKK49" s="62"/>
      <c r="LKL49" s="63"/>
      <c r="LKM49" s="62"/>
      <c r="LKN49" s="63"/>
      <c r="LKO49" s="62"/>
      <c r="LKP49" s="63"/>
      <c r="LKQ49" s="62"/>
      <c r="LKR49" s="63"/>
      <c r="LKS49" s="62"/>
      <c r="LKT49" s="63"/>
      <c r="LKU49" s="62"/>
      <c r="LKV49" s="63"/>
      <c r="LKW49" s="62"/>
      <c r="LKX49" s="63"/>
      <c r="LKY49" s="62"/>
      <c r="LKZ49" s="63"/>
      <c r="LLA49" s="62"/>
      <c r="LLB49" s="63"/>
      <c r="LLC49" s="62"/>
      <c r="LLD49" s="63"/>
      <c r="LLE49" s="62"/>
      <c r="LLF49" s="63"/>
      <c r="LLG49" s="62"/>
      <c r="LLH49" s="63"/>
      <c r="LLI49" s="62"/>
      <c r="LLJ49" s="63"/>
      <c r="LLK49" s="62"/>
      <c r="LLL49" s="63"/>
      <c r="LLM49" s="62"/>
      <c r="LLN49" s="63"/>
      <c r="LLO49" s="62"/>
      <c r="LLP49" s="63"/>
      <c r="LLQ49" s="62"/>
      <c r="LLR49" s="63"/>
      <c r="LLS49" s="62"/>
      <c r="LLT49" s="63"/>
      <c r="LLU49" s="62"/>
      <c r="LLV49" s="63"/>
      <c r="LLW49" s="62"/>
      <c r="LLX49" s="63"/>
      <c r="LLY49" s="62"/>
      <c r="LLZ49" s="63"/>
      <c r="LMA49" s="62"/>
      <c r="LMB49" s="63"/>
      <c r="LMC49" s="62"/>
      <c r="LMD49" s="63"/>
      <c r="LME49" s="62"/>
      <c r="LMF49" s="63"/>
      <c r="LMG49" s="62"/>
      <c r="LMH49" s="63"/>
      <c r="LMI49" s="62"/>
      <c r="LMJ49" s="63"/>
      <c r="LMK49" s="62"/>
      <c r="LML49" s="63"/>
      <c r="LMM49" s="62"/>
      <c r="LMN49" s="63"/>
      <c r="LMO49" s="62"/>
      <c r="LMP49" s="63"/>
      <c r="LMQ49" s="62"/>
      <c r="LMR49" s="63"/>
      <c r="LMS49" s="62"/>
      <c r="LMT49" s="63"/>
      <c r="LMU49" s="62"/>
      <c r="LMV49" s="63"/>
      <c r="LMW49" s="62"/>
      <c r="LMX49" s="63"/>
      <c r="LMY49" s="62"/>
      <c r="LMZ49" s="63"/>
      <c r="LNA49" s="62"/>
      <c r="LNB49" s="63"/>
      <c r="LNC49" s="62"/>
      <c r="LND49" s="63"/>
      <c r="LNE49" s="62"/>
      <c r="LNF49" s="63"/>
      <c r="LNG49" s="62"/>
      <c r="LNH49" s="63"/>
      <c r="LNI49" s="62"/>
      <c r="LNJ49" s="63"/>
      <c r="LNK49" s="62"/>
      <c r="LNL49" s="63"/>
      <c r="LNM49" s="62"/>
      <c r="LNN49" s="63"/>
      <c r="LNO49" s="62"/>
      <c r="LNP49" s="63"/>
      <c r="LNQ49" s="62"/>
      <c r="LNR49" s="63"/>
      <c r="LNS49" s="62"/>
      <c r="LNT49" s="63"/>
      <c r="LNU49" s="62"/>
      <c r="LNV49" s="63"/>
      <c r="LNW49" s="62"/>
      <c r="LNX49" s="63"/>
      <c r="LNY49" s="62"/>
      <c r="LNZ49" s="63"/>
      <c r="LOA49" s="62"/>
      <c r="LOB49" s="63"/>
      <c r="LOC49" s="62"/>
      <c r="LOD49" s="63"/>
      <c r="LOE49" s="62"/>
      <c r="LOF49" s="63"/>
      <c r="LOG49" s="62"/>
      <c r="LOH49" s="63"/>
      <c r="LOI49" s="62"/>
      <c r="LOJ49" s="63"/>
      <c r="LOK49" s="62"/>
      <c r="LOL49" s="63"/>
      <c r="LOM49" s="62"/>
      <c r="LON49" s="63"/>
      <c r="LOO49" s="62"/>
      <c r="LOP49" s="63"/>
      <c r="LOQ49" s="62"/>
      <c r="LOR49" s="63"/>
      <c r="LOS49" s="62"/>
      <c r="LOT49" s="63"/>
      <c r="LOU49" s="62"/>
      <c r="LOV49" s="63"/>
      <c r="LOW49" s="62"/>
      <c r="LOX49" s="63"/>
      <c r="LOY49" s="62"/>
      <c r="LOZ49" s="63"/>
      <c r="LPA49" s="62"/>
      <c r="LPB49" s="63"/>
      <c r="LPC49" s="62"/>
      <c r="LPD49" s="63"/>
      <c r="LPE49" s="62"/>
      <c r="LPF49" s="63"/>
      <c r="LPG49" s="62"/>
      <c r="LPH49" s="63"/>
      <c r="LPI49" s="62"/>
      <c r="LPJ49" s="63"/>
      <c r="LPK49" s="62"/>
      <c r="LPL49" s="63"/>
      <c r="LPM49" s="62"/>
      <c r="LPN49" s="63"/>
      <c r="LPO49" s="62"/>
      <c r="LPP49" s="63"/>
      <c r="LPQ49" s="62"/>
      <c r="LPR49" s="63"/>
      <c r="LPS49" s="62"/>
      <c r="LPT49" s="63"/>
      <c r="LPU49" s="62"/>
      <c r="LPV49" s="63"/>
      <c r="LPW49" s="62"/>
      <c r="LPX49" s="63"/>
      <c r="LPY49" s="62"/>
      <c r="LPZ49" s="63"/>
      <c r="LQA49" s="62"/>
      <c r="LQB49" s="63"/>
      <c r="LQC49" s="62"/>
      <c r="LQD49" s="63"/>
      <c r="LQE49" s="62"/>
      <c r="LQF49" s="63"/>
      <c r="LQG49" s="62"/>
      <c r="LQH49" s="63"/>
      <c r="LQI49" s="62"/>
      <c r="LQJ49" s="63"/>
      <c r="LQK49" s="62"/>
      <c r="LQL49" s="63"/>
      <c r="LQM49" s="62"/>
      <c r="LQN49" s="63"/>
      <c r="LQO49" s="62"/>
      <c r="LQP49" s="63"/>
      <c r="LQQ49" s="62"/>
      <c r="LQR49" s="63"/>
      <c r="LQS49" s="62"/>
      <c r="LQT49" s="63"/>
      <c r="LQU49" s="62"/>
      <c r="LQV49" s="63"/>
      <c r="LQW49" s="62"/>
      <c r="LQX49" s="63"/>
      <c r="LQY49" s="62"/>
      <c r="LQZ49" s="63"/>
      <c r="LRA49" s="62"/>
      <c r="LRB49" s="63"/>
      <c r="LRC49" s="62"/>
      <c r="LRD49" s="63"/>
      <c r="LRE49" s="62"/>
      <c r="LRF49" s="63"/>
      <c r="LRG49" s="62"/>
      <c r="LRH49" s="63"/>
      <c r="LRI49" s="62"/>
      <c r="LRJ49" s="63"/>
      <c r="LRK49" s="62"/>
      <c r="LRL49" s="63"/>
      <c r="LRM49" s="62"/>
      <c r="LRN49" s="63"/>
      <c r="LRO49" s="62"/>
      <c r="LRP49" s="63"/>
      <c r="LRQ49" s="62"/>
      <c r="LRR49" s="63"/>
      <c r="LRS49" s="62"/>
      <c r="LRT49" s="63"/>
      <c r="LRU49" s="62"/>
      <c r="LRV49" s="63"/>
      <c r="LRW49" s="62"/>
      <c r="LRX49" s="63"/>
      <c r="LRY49" s="62"/>
      <c r="LRZ49" s="63"/>
      <c r="LSA49" s="62"/>
      <c r="LSB49" s="63"/>
      <c r="LSC49" s="62"/>
      <c r="LSD49" s="63"/>
      <c r="LSE49" s="62"/>
      <c r="LSF49" s="63"/>
      <c r="LSG49" s="62"/>
      <c r="LSH49" s="63"/>
      <c r="LSI49" s="62"/>
      <c r="LSJ49" s="63"/>
      <c r="LSK49" s="62"/>
      <c r="LSL49" s="63"/>
      <c r="LSM49" s="62"/>
      <c r="LSN49" s="63"/>
      <c r="LSO49" s="62"/>
      <c r="LSP49" s="63"/>
      <c r="LSQ49" s="62"/>
      <c r="LSR49" s="63"/>
      <c r="LSS49" s="62"/>
      <c r="LST49" s="63"/>
      <c r="LSU49" s="62"/>
      <c r="LSV49" s="63"/>
      <c r="LSW49" s="62"/>
      <c r="LSX49" s="63"/>
      <c r="LSY49" s="62"/>
      <c r="LSZ49" s="63"/>
      <c r="LTA49" s="62"/>
      <c r="LTB49" s="63"/>
      <c r="LTC49" s="62"/>
      <c r="LTD49" s="63"/>
      <c r="LTE49" s="62"/>
      <c r="LTF49" s="63"/>
      <c r="LTG49" s="62"/>
      <c r="LTH49" s="63"/>
      <c r="LTI49" s="62"/>
      <c r="LTJ49" s="63"/>
      <c r="LTK49" s="62"/>
      <c r="LTL49" s="63"/>
      <c r="LTM49" s="62"/>
      <c r="LTN49" s="63"/>
      <c r="LTO49" s="62"/>
      <c r="LTP49" s="63"/>
      <c r="LTQ49" s="62"/>
      <c r="LTR49" s="63"/>
      <c r="LTS49" s="62"/>
      <c r="LTT49" s="63"/>
      <c r="LTU49" s="62"/>
      <c r="LTV49" s="63"/>
      <c r="LTW49" s="62"/>
      <c r="LTX49" s="63"/>
      <c r="LTY49" s="62"/>
      <c r="LTZ49" s="63"/>
      <c r="LUA49" s="62"/>
      <c r="LUB49" s="63"/>
      <c r="LUC49" s="62"/>
      <c r="LUD49" s="63"/>
      <c r="LUE49" s="62"/>
      <c r="LUF49" s="63"/>
      <c r="LUG49" s="62"/>
      <c r="LUH49" s="63"/>
      <c r="LUI49" s="62"/>
      <c r="LUJ49" s="63"/>
      <c r="LUK49" s="62"/>
      <c r="LUL49" s="63"/>
      <c r="LUM49" s="62"/>
      <c r="LUN49" s="63"/>
      <c r="LUO49" s="62"/>
      <c r="LUP49" s="63"/>
      <c r="LUQ49" s="62"/>
      <c r="LUR49" s="63"/>
      <c r="LUS49" s="62"/>
      <c r="LUT49" s="63"/>
      <c r="LUU49" s="62"/>
      <c r="LUV49" s="63"/>
      <c r="LUW49" s="62"/>
      <c r="LUX49" s="63"/>
      <c r="LUY49" s="62"/>
      <c r="LUZ49" s="63"/>
      <c r="LVA49" s="62"/>
      <c r="LVB49" s="63"/>
      <c r="LVC49" s="62"/>
      <c r="LVD49" s="63"/>
      <c r="LVE49" s="62"/>
      <c r="LVF49" s="63"/>
      <c r="LVG49" s="62"/>
      <c r="LVH49" s="63"/>
      <c r="LVI49" s="62"/>
      <c r="LVJ49" s="63"/>
      <c r="LVK49" s="62"/>
      <c r="LVL49" s="63"/>
      <c r="LVM49" s="62"/>
      <c r="LVN49" s="63"/>
      <c r="LVO49" s="62"/>
      <c r="LVP49" s="63"/>
      <c r="LVQ49" s="62"/>
      <c r="LVR49" s="63"/>
      <c r="LVS49" s="62"/>
      <c r="LVT49" s="63"/>
      <c r="LVU49" s="62"/>
      <c r="LVV49" s="63"/>
      <c r="LVW49" s="62"/>
      <c r="LVX49" s="63"/>
      <c r="LVY49" s="62"/>
      <c r="LVZ49" s="63"/>
      <c r="LWA49" s="62"/>
      <c r="LWB49" s="63"/>
      <c r="LWC49" s="62"/>
      <c r="LWD49" s="63"/>
      <c r="LWE49" s="62"/>
      <c r="LWF49" s="63"/>
      <c r="LWG49" s="62"/>
      <c r="LWH49" s="63"/>
      <c r="LWI49" s="62"/>
      <c r="LWJ49" s="63"/>
      <c r="LWK49" s="62"/>
      <c r="LWL49" s="63"/>
      <c r="LWM49" s="62"/>
      <c r="LWN49" s="63"/>
      <c r="LWO49" s="62"/>
      <c r="LWP49" s="63"/>
      <c r="LWQ49" s="62"/>
      <c r="LWR49" s="63"/>
      <c r="LWS49" s="62"/>
      <c r="LWT49" s="63"/>
      <c r="LWU49" s="62"/>
      <c r="LWV49" s="63"/>
      <c r="LWW49" s="62"/>
      <c r="LWX49" s="63"/>
      <c r="LWY49" s="62"/>
      <c r="LWZ49" s="63"/>
      <c r="LXA49" s="62"/>
      <c r="LXB49" s="63"/>
      <c r="LXC49" s="62"/>
      <c r="LXD49" s="63"/>
      <c r="LXE49" s="62"/>
      <c r="LXF49" s="63"/>
      <c r="LXG49" s="62"/>
      <c r="LXH49" s="63"/>
      <c r="LXI49" s="62"/>
      <c r="LXJ49" s="63"/>
      <c r="LXK49" s="62"/>
      <c r="LXL49" s="63"/>
      <c r="LXM49" s="62"/>
      <c r="LXN49" s="63"/>
      <c r="LXO49" s="62"/>
      <c r="LXP49" s="63"/>
      <c r="LXQ49" s="62"/>
      <c r="LXR49" s="63"/>
      <c r="LXS49" s="62"/>
      <c r="LXT49" s="63"/>
      <c r="LXU49" s="62"/>
      <c r="LXV49" s="63"/>
      <c r="LXW49" s="62"/>
      <c r="LXX49" s="63"/>
      <c r="LXY49" s="62"/>
      <c r="LXZ49" s="63"/>
      <c r="LYA49" s="62"/>
      <c r="LYB49" s="63"/>
      <c r="LYC49" s="62"/>
      <c r="LYD49" s="63"/>
      <c r="LYE49" s="62"/>
      <c r="LYF49" s="63"/>
      <c r="LYG49" s="62"/>
      <c r="LYH49" s="63"/>
      <c r="LYI49" s="62"/>
      <c r="LYJ49" s="63"/>
      <c r="LYK49" s="62"/>
      <c r="LYL49" s="63"/>
      <c r="LYM49" s="62"/>
      <c r="LYN49" s="63"/>
      <c r="LYO49" s="62"/>
      <c r="LYP49" s="63"/>
      <c r="LYQ49" s="62"/>
      <c r="LYR49" s="63"/>
      <c r="LYS49" s="62"/>
      <c r="LYT49" s="63"/>
      <c r="LYU49" s="62"/>
      <c r="LYV49" s="63"/>
      <c r="LYW49" s="62"/>
      <c r="LYX49" s="63"/>
      <c r="LYY49" s="62"/>
      <c r="LYZ49" s="63"/>
      <c r="LZA49" s="62"/>
      <c r="LZB49" s="63"/>
      <c r="LZC49" s="62"/>
      <c r="LZD49" s="63"/>
      <c r="LZE49" s="62"/>
      <c r="LZF49" s="63"/>
      <c r="LZG49" s="62"/>
      <c r="LZH49" s="63"/>
      <c r="LZI49" s="62"/>
      <c r="LZJ49" s="63"/>
      <c r="LZK49" s="62"/>
      <c r="LZL49" s="63"/>
      <c r="LZM49" s="62"/>
      <c r="LZN49" s="63"/>
      <c r="LZO49" s="62"/>
      <c r="LZP49" s="63"/>
      <c r="LZQ49" s="62"/>
      <c r="LZR49" s="63"/>
      <c r="LZS49" s="62"/>
      <c r="LZT49" s="63"/>
      <c r="LZU49" s="62"/>
      <c r="LZV49" s="63"/>
      <c r="LZW49" s="62"/>
      <c r="LZX49" s="63"/>
      <c r="LZY49" s="62"/>
      <c r="LZZ49" s="63"/>
      <c r="MAA49" s="62"/>
      <c r="MAB49" s="63"/>
      <c r="MAC49" s="62"/>
      <c r="MAD49" s="63"/>
      <c r="MAE49" s="62"/>
      <c r="MAF49" s="63"/>
      <c r="MAG49" s="62"/>
      <c r="MAH49" s="63"/>
      <c r="MAI49" s="62"/>
      <c r="MAJ49" s="63"/>
      <c r="MAK49" s="62"/>
      <c r="MAL49" s="63"/>
      <c r="MAM49" s="62"/>
      <c r="MAN49" s="63"/>
      <c r="MAO49" s="62"/>
      <c r="MAP49" s="63"/>
      <c r="MAQ49" s="62"/>
      <c r="MAR49" s="63"/>
      <c r="MAS49" s="62"/>
      <c r="MAT49" s="63"/>
      <c r="MAU49" s="62"/>
      <c r="MAV49" s="63"/>
      <c r="MAW49" s="62"/>
      <c r="MAX49" s="63"/>
      <c r="MAY49" s="62"/>
      <c r="MAZ49" s="63"/>
      <c r="MBA49" s="62"/>
      <c r="MBB49" s="63"/>
      <c r="MBC49" s="62"/>
      <c r="MBD49" s="63"/>
      <c r="MBE49" s="62"/>
      <c r="MBF49" s="63"/>
      <c r="MBG49" s="62"/>
      <c r="MBH49" s="63"/>
      <c r="MBI49" s="62"/>
      <c r="MBJ49" s="63"/>
      <c r="MBK49" s="62"/>
      <c r="MBL49" s="63"/>
      <c r="MBM49" s="62"/>
      <c r="MBN49" s="63"/>
      <c r="MBO49" s="62"/>
      <c r="MBP49" s="63"/>
      <c r="MBQ49" s="62"/>
      <c r="MBR49" s="63"/>
      <c r="MBS49" s="62"/>
      <c r="MBT49" s="63"/>
      <c r="MBU49" s="62"/>
      <c r="MBV49" s="63"/>
      <c r="MBW49" s="62"/>
      <c r="MBX49" s="63"/>
      <c r="MBY49" s="62"/>
      <c r="MBZ49" s="63"/>
      <c r="MCA49" s="62"/>
      <c r="MCB49" s="63"/>
      <c r="MCC49" s="62"/>
      <c r="MCD49" s="63"/>
      <c r="MCE49" s="62"/>
      <c r="MCF49" s="63"/>
      <c r="MCG49" s="62"/>
      <c r="MCH49" s="63"/>
      <c r="MCI49" s="62"/>
      <c r="MCJ49" s="63"/>
      <c r="MCK49" s="62"/>
      <c r="MCL49" s="63"/>
      <c r="MCM49" s="62"/>
      <c r="MCN49" s="63"/>
      <c r="MCO49" s="62"/>
      <c r="MCP49" s="63"/>
      <c r="MCQ49" s="62"/>
      <c r="MCR49" s="63"/>
      <c r="MCS49" s="62"/>
      <c r="MCT49" s="63"/>
      <c r="MCU49" s="62"/>
      <c r="MCV49" s="63"/>
      <c r="MCW49" s="62"/>
      <c r="MCX49" s="63"/>
      <c r="MCY49" s="62"/>
      <c r="MCZ49" s="63"/>
      <c r="MDA49" s="62"/>
      <c r="MDB49" s="63"/>
      <c r="MDC49" s="62"/>
      <c r="MDD49" s="63"/>
      <c r="MDE49" s="62"/>
      <c r="MDF49" s="63"/>
      <c r="MDG49" s="62"/>
      <c r="MDH49" s="63"/>
      <c r="MDI49" s="62"/>
      <c r="MDJ49" s="63"/>
      <c r="MDK49" s="62"/>
      <c r="MDL49" s="63"/>
      <c r="MDM49" s="62"/>
      <c r="MDN49" s="63"/>
      <c r="MDO49" s="62"/>
      <c r="MDP49" s="63"/>
      <c r="MDQ49" s="62"/>
      <c r="MDR49" s="63"/>
      <c r="MDS49" s="62"/>
      <c r="MDT49" s="63"/>
      <c r="MDU49" s="62"/>
      <c r="MDV49" s="63"/>
      <c r="MDW49" s="62"/>
      <c r="MDX49" s="63"/>
      <c r="MDY49" s="62"/>
      <c r="MDZ49" s="63"/>
      <c r="MEA49" s="62"/>
      <c r="MEB49" s="63"/>
      <c r="MEC49" s="62"/>
      <c r="MED49" s="63"/>
      <c r="MEE49" s="62"/>
      <c r="MEF49" s="63"/>
      <c r="MEG49" s="62"/>
      <c r="MEH49" s="63"/>
      <c r="MEI49" s="62"/>
      <c r="MEJ49" s="63"/>
      <c r="MEK49" s="62"/>
      <c r="MEL49" s="63"/>
      <c r="MEM49" s="62"/>
      <c r="MEN49" s="63"/>
      <c r="MEO49" s="62"/>
      <c r="MEP49" s="63"/>
      <c r="MEQ49" s="62"/>
      <c r="MER49" s="63"/>
      <c r="MES49" s="62"/>
      <c r="MET49" s="63"/>
      <c r="MEU49" s="62"/>
      <c r="MEV49" s="63"/>
      <c r="MEW49" s="62"/>
      <c r="MEX49" s="63"/>
      <c r="MEY49" s="62"/>
      <c r="MEZ49" s="63"/>
      <c r="MFA49" s="62"/>
      <c r="MFB49" s="63"/>
      <c r="MFC49" s="62"/>
      <c r="MFD49" s="63"/>
      <c r="MFE49" s="62"/>
      <c r="MFF49" s="63"/>
      <c r="MFG49" s="62"/>
      <c r="MFH49" s="63"/>
      <c r="MFI49" s="62"/>
      <c r="MFJ49" s="63"/>
      <c r="MFK49" s="62"/>
      <c r="MFL49" s="63"/>
      <c r="MFM49" s="62"/>
      <c r="MFN49" s="63"/>
      <c r="MFO49" s="62"/>
      <c r="MFP49" s="63"/>
      <c r="MFQ49" s="62"/>
      <c r="MFR49" s="63"/>
      <c r="MFS49" s="62"/>
      <c r="MFT49" s="63"/>
      <c r="MFU49" s="62"/>
      <c r="MFV49" s="63"/>
      <c r="MFW49" s="62"/>
      <c r="MFX49" s="63"/>
      <c r="MFY49" s="62"/>
      <c r="MFZ49" s="63"/>
      <c r="MGA49" s="62"/>
      <c r="MGB49" s="63"/>
      <c r="MGC49" s="62"/>
      <c r="MGD49" s="63"/>
      <c r="MGE49" s="62"/>
      <c r="MGF49" s="63"/>
      <c r="MGG49" s="62"/>
      <c r="MGH49" s="63"/>
      <c r="MGI49" s="62"/>
      <c r="MGJ49" s="63"/>
      <c r="MGK49" s="62"/>
      <c r="MGL49" s="63"/>
      <c r="MGM49" s="62"/>
      <c r="MGN49" s="63"/>
      <c r="MGO49" s="62"/>
      <c r="MGP49" s="63"/>
      <c r="MGQ49" s="62"/>
      <c r="MGR49" s="63"/>
      <c r="MGS49" s="62"/>
      <c r="MGT49" s="63"/>
      <c r="MGU49" s="62"/>
      <c r="MGV49" s="63"/>
      <c r="MGW49" s="62"/>
      <c r="MGX49" s="63"/>
      <c r="MGY49" s="62"/>
      <c r="MGZ49" s="63"/>
      <c r="MHA49" s="62"/>
      <c r="MHB49" s="63"/>
      <c r="MHC49" s="62"/>
      <c r="MHD49" s="63"/>
      <c r="MHE49" s="62"/>
      <c r="MHF49" s="63"/>
      <c r="MHG49" s="62"/>
      <c r="MHH49" s="63"/>
      <c r="MHI49" s="62"/>
      <c r="MHJ49" s="63"/>
      <c r="MHK49" s="62"/>
      <c r="MHL49" s="63"/>
      <c r="MHM49" s="62"/>
      <c r="MHN49" s="63"/>
      <c r="MHO49" s="62"/>
      <c r="MHP49" s="63"/>
      <c r="MHQ49" s="62"/>
      <c r="MHR49" s="63"/>
      <c r="MHS49" s="62"/>
      <c r="MHT49" s="63"/>
      <c r="MHU49" s="62"/>
      <c r="MHV49" s="63"/>
      <c r="MHW49" s="62"/>
      <c r="MHX49" s="63"/>
      <c r="MHY49" s="62"/>
      <c r="MHZ49" s="63"/>
      <c r="MIA49" s="62"/>
      <c r="MIB49" s="63"/>
      <c r="MIC49" s="62"/>
      <c r="MID49" s="63"/>
      <c r="MIE49" s="62"/>
      <c r="MIF49" s="63"/>
      <c r="MIG49" s="62"/>
      <c r="MIH49" s="63"/>
      <c r="MII49" s="62"/>
      <c r="MIJ49" s="63"/>
      <c r="MIK49" s="62"/>
      <c r="MIL49" s="63"/>
      <c r="MIM49" s="62"/>
      <c r="MIN49" s="63"/>
      <c r="MIO49" s="62"/>
      <c r="MIP49" s="63"/>
      <c r="MIQ49" s="62"/>
      <c r="MIR49" s="63"/>
      <c r="MIS49" s="62"/>
      <c r="MIT49" s="63"/>
      <c r="MIU49" s="62"/>
      <c r="MIV49" s="63"/>
      <c r="MIW49" s="62"/>
      <c r="MIX49" s="63"/>
      <c r="MIY49" s="62"/>
      <c r="MIZ49" s="63"/>
      <c r="MJA49" s="62"/>
      <c r="MJB49" s="63"/>
      <c r="MJC49" s="62"/>
      <c r="MJD49" s="63"/>
      <c r="MJE49" s="62"/>
      <c r="MJF49" s="63"/>
      <c r="MJG49" s="62"/>
      <c r="MJH49" s="63"/>
      <c r="MJI49" s="62"/>
      <c r="MJJ49" s="63"/>
      <c r="MJK49" s="62"/>
      <c r="MJL49" s="63"/>
      <c r="MJM49" s="62"/>
      <c r="MJN49" s="63"/>
      <c r="MJO49" s="62"/>
      <c r="MJP49" s="63"/>
      <c r="MJQ49" s="62"/>
      <c r="MJR49" s="63"/>
      <c r="MJS49" s="62"/>
      <c r="MJT49" s="63"/>
      <c r="MJU49" s="62"/>
      <c r="MJV49" s="63"/>
      <c r="MJW49" s="62"/>
      <c r="MJX49" s="63"/>
      <c r="MJY49" s="62"/>
      <c r="MJZ49" s="63"/>
      <c r="MKA49" s="62"/>
      <c r="MKB49" s="63"/>
      <c r="MKC49" s="62"/>
      <c r="MKD49" s="63"/>
      <c r="MKE49" s="62"/>
      <c r="MKF49" s="63"/>
      <c r="MKG49" s="62"/>
      <c r="MKH49" s="63"/>
      <c r="MKI49" s="62"/>
      <c r="MKJ49" s="63"/>
      <c r="MKK49" s="62"/>
      <c r="MKL49" s="63"/>
      <c r="MKM49" s="62"/>
      <c r="MKN49" s="63"/>
      <c r="MKO49" s="62"/>
      <c r="MKP49" s="63"/>
      <c r="MKQ49" s="62"/>
      <c r="MKR49" s="63"/>
      <c r="MKS49" s="62"/>
      <c r="MKT49" s="63"/>
      <c r="MKU49" s="62"/>
      <c r="MKV49" s="63"/>
      <c r="MKW49" s="62"/>
      <c r="MKX49" s="63"/>
      <c r="MKY49" s="62"/>
      <c r="MKZ49" s="63"/>
      <c r="MLA49" s="62"/>
      <c r="MLB49" s="63"/>
      <c r="MLC49" s="62"/>
      <c r="MLD49" s="63"/>
      <c r="MLE49" s="62"/>
      <c r="MLF49" s="63"/>
      <c r="MLG49" s="62"/>
      <c r="MLH49" s="63"/>
      <c r="MLI49" s="62"/>
      <c r="MLJ49" s="63"/>
      <c r="MLK49" s="62"/>
      <c r="MLL49" s="63"/>
      <c r="MLM49" s="62"/>
      <c r="MLN49" s="63"/>
      <c r="MLO49" s="62"/>
      <c r="MLP49" s="63"/>
      <c r="MLQ49" s="62"/>
      <c r="MLR49" s="63"/>
      <c r="MLS49" s="62"/>
      <c r="MLT49" s="63"/>
      <c r="MLU49" s="62"/>
      <c r="MLV49" s="63"/>
      <c r="MLW49" s="62"/>
      <c r="MLX49" s="63"/>
      <c r="MLY49" s="62"/>
      <c r="MLZ49" s="63"/>
      <c r="MMA49" s="62"/>
      <c r="MMB49" s="63"/>
      <c r="MMC49" s="62"/>
      <c r="MMD49" s="63"/>
      <c r="MME49" s="62"/>
      <c r="MMF49" s="63"/>
      <c r="MMG49" s="62"/>
      <c r="MMH49" s="63"/>
      <c r="MMI49" s="62"/>
      <c r="MMJ49" s="63"/>
      <c r="MMK49" s="62"/>
      <c r="MML49" s="63"/>
      <c r="MMM49" s="62"/>
      <c r="MMN49" s="63"/>
      <c r="MMO49" s="62"/>
      <c r="MMP49" s="63"/>
      <c r="MMQ49" s="62"/>
      <c r="MMR49" s="63"/>
      <c r="MMS49" s="62"/>
      <c r="MMT49" s="63"/>
      <c r="MMU49" s="62"/>
      <c r="MMV49" s="63"/>
      <c r="MMW49" s="62"/>
      <c r="MMX49" s="63"/>
      <c r="MMY49" s="62"/>
      <c r="MMZ49" s="63"/>
      <c r="MNA49" s="62"/>
      <c r="MNB49" s="63"/>
      <c r="MNC49" s="62"/>
      <c r="MND49" s="63"/>
      <c r="MNE49" s="62"/>
      <c r="MNF49" s="63"/>
      <c r="MNG49" s="62"/>
      <c r="MNH49" s="63"/>
      <c r="MNI49" s="62"/>
      <c r="MNJ49" s="63"/>
      <c r="MNK49" s="62"/>
      <c r="MNL49" s="63"/>
      <c r="MNM49" s="62"/>
      <c r="MNN49" s="63"/>
      <c r="MNO49" s="62"/>
      <c r="MNP49" s="63"/>
      <c r="MNQ49" s="62"/>
      <c r="MNR49" s="63"/>
      <c r="MNS49" s="62"/>
      <c r="MNT49" s="63"/>
      <c r="MNU49" s="62"/>
      <c r="MNV49" s="63"/>
      <c r="MNW49" s="62"/>
      <c r="MNX49" s="63"/>
      <c r="MNY49" s="62"/>
      <c r="MNZ49" s="63"/>
      <c r="MOA49" s="62"/>
      <c r="MOB49" s="63"/>
      <c r="MOC49" s="62"/>
      <c r="MOD49" s="63"/>
      <c r="MOE49" s="62"/>
      <c r="MOF49" s="63"/>
      <c r="MOG49" s="62"/>
      <c r="MOH49" s="63"/>
      <c r="MOI49" s="62"/>
      <c r="MOJ49" s="63"/>
      <c r="MOK49" s="62"/>
      <c r="MOL49" s="63"/>
      <c r="MOM49" s="62"/>
      <c r="MON49" s="63"/>
      <c r="MOO49" s="62"/>
      <c r="MOP49" s="63"/>
      <c r="MOQ49" s="62"/>
      <c r="MOR49" s="63"/>
      <c r="MOS49" s="62"/>
      <c r="MOT49" s="63"/>
      <c r="MOU49" s="62"/>
      <c r="MOV49" s="63"/>
      <c r="MOW49" s="62"/>
      <c r="MOX49" s="63"/>
      <c r="MOY49" s="62"/>
      <c r="MOZ49" s="63"/>
      <c r="MPA49" s="62"/>
      <c r="MPB49" s="63"/>
      <c r="MPC49" s="62"/>
      <c r="MPD49" s="63"/>
      <c r="MPE49" s="62"/>
      <c r="MPF49" s="63"/>
      <c r="MPG49" s="62"/>
      <c r="MPH49" s="63"/>
      <c r="MPI49" s="62"/>
      <c r="MPJ49" s="63"/>
      <c r="MPK49" s="62"/>
      <c r="MPL49" s="63"/>
      <c r="MPM49" s="62"/>
      <c r="MPN49" s="63"/>
      <c r="MPO49" s="62"/>
      <c r="MPP49" s="63"/>
      <c r="MPQ49" s="62"/>
      <c r="MPR49" s="63"/>
      <c r="MPS49" s="62"/>
      <c r="MPT49" s="63"/>
      <c r="MPU49" s="62"/>
      <c r="MPV49" s="63"/>
      <c r="MPW49" s="62"/>
      <c r="MPX49" s="63"/>
      <c r="MPY49" s="62"/>
      <c r="MPZ49" s="63"/>
      <c r="MQA49" s="62"/>
      <c r="MQB49" s="63"/>
      <c r="MQC49" s="62"/>
      <c r="MQD49" s="63"/>
      <c r="MQE49" s="62"/>
      <c r="MQF49" s="63"/>
      <c r="MQG49" s="62"/>
      <c r="MQH49" s="63"/>
      <c r="MQI49" s="62"/>
      <c r="MQJ49" s="63"/>
      <c r="MQK49" s="62"/>
      <c r="MQL49" s="63"/>
      <c r="MQM49" s="62"/>
      <c r="MQN49" s="63"/>
      <c r="MQO49" s="62"/>
      <c r="MQP49" s="63"/>
      <c r="MQQ49" s="62"/>
      <c r="MQR49" s="63"/>
      <c r="MQS49" s="62"/>
      <c r="MQT49" s="63"/>
      <c r="MQU49" s="62"/>
      <c r="MQV49" s="63"/>
      <c r="MQW49" s="62"/>
      <c r="MQX49" s="63"/>
      <c r="MQY49" s="62"/>
      <c r="MQZ49" s="63"/>
      <c r="MRA49" s="62"/>
      <c r="MRB49" s="63"/>
      <c r="MRC49" s="62"/>
      <c r="MRD49" s="63"/>
      <c r="MRE49" s="62"/>
      <c r="MRF49" s="63"/>
      <c r="MRG49" s="62"/>
      <c r="MRH49" s="63"/>
      <c r="MRI49" s="62"/>
      <c r="MRJ49" s="63"/>
      <c r="MRK49" s="62"/>
      <c r="MRL49" s="63"/>
      <c r="MRM49" s="62"/>
      <c r="MRN49" s="63"/>
      <c r="MRO49" s="62"/>
      <c r="MRP49" s="63"/>
      <c r="MRQ49" s="62"/>
      <c r="MRR49" s="63"/>
      <c r="MRS49" s="62"/>
      <c r="MRT49" s="63"/>
      <c r="MRU49" s="62"/>
      <c r="MRV49" s="63"/>
      <c r="MRW49" s="62"/>
      <c r="MRX49" s="63"/>
      <c r="MRY49" s="62"/>
      <c r="MRZ49" s="63"/>
      <c r="MSA49" s="62"/>
      <c r="MSB49" s="63"/>
      <c r="MSC49" s="62"/>
      <c r="MSD49" s="63"/>
      <c r="MSE49" s="62"/>
      <c r="MSF49" s="63"/>
      <c r="MSG49" s="62"/>
      <c r="MSH49" s="63"/>
      <c r="MSI49" s="62"/>
      <c r="MSJ49" s="63"/>
      <c r="MSK49" s="62"/>
      <c r="MSL49" s="63"/>
      <c r="MSM49" s="62"/>
      <c r="MSN49" s="63"/>
      <c r="MSO49" s="62"/>
      <c r="MSP49" s="63"/>
      <c r="MSQ49" s="62"/>
      <c r="MSR49" s="63"/>
      <c r="MSS49" s="62"/>
      <c r="MST49" s="63"/>
      <c r="MSU49" s="62"/>
      <c r="MSV49" s="63"/>
      <c r="MSW49" s="62"/>
      <c r="MSX49" s="63"/>
      <c r="MSY49" s="62"/>
      <c r="MSZ49" s="63"/>
      <c r="MTA49" s="62"/>
      <c r="MTB49" s="63"/>
      <c r="MTC49" s="62"/>
      <c r="MTD49" s="63"/>
      <c r="MTE49" s="62"/>
      <c r="MTF49" s="63"/>
      <c r="MTG49" s="62"/>
      <c r="MTH49" s="63"/>
      <c r="MTI49" s="62"/>
      <c r="MTJ49" s="63"/>
      <c r="MTK49" s="62"/>
      <c r="MTL49" s="63"/>
      <c r="MTM49" s="62"/>
      <c r="MTN49" s="63"/>
      <c r="MTO49" s="62"/>
      <c r="MTP49" s="63"/>
      <c r="MTQ49" s="62"/>
      <c r="MTR49" s="63"/>
      <c r="MTS49" s="62"/>
      <c r="MTT49" s="63"/>
      <c r="MTU49" s="62"/>
      <c r="MTV49" s="63"/>
      <c r="MTW49" s="62"/>
      <c r="MTX49" s="63"/>
      <c r="MTY49" s="62"/>
      <c r="MTZ49" s="63"/>
      <c r="MUA49" s="62"/>
      <c r="MUB49" s="63"/>
      <c r="MUC49" s="62"/>
      <c r="MUD49" s="63"/>
      <c r="MUE49" s="62"/>
      <c r="MUF49" s="63"/>
      <c r="MUG49" s="62"/>
      <c r="MUH49" s="63"/>
      <c r="MUI49" s="62"/>
      <c r="MUJ49" s="63"/>
      <c r="MUK49" s="62"/>
      <c r="MUL49" s="63"/>
      <c r="MUM49" s="62"/>
      <c r="MUN49" s="63"/>
      <c r="MUO49" s="62"/>
      <c r="MUP49" s="63"/>
      <c r="MUQ49" s="62"/>
      <c r="MUR49" s="63"/>
      <c r="MUS49" s="62"/>
      <c r="MUT49" s="63"/>
      <c r="MUU49" s="62"/>
      <c r="MUV49" s="63"/>
      <c r="MUW49" s="62"/>
      <c r="MUX49" s="63"/>
      <c r="MUY49" s="62"/>
      <c r="MUZ49" s="63"/>
      <c r="MVA49" s="62"/>
      <c r="MVB49" s="63"/>
      <c r="MVC49" s="62"/>
      <c r="MVD49" s="63"/>
      <c r="MVE49" s="62"/>
      <c r="MVF49" s="63"/>
      <c r="MVG49" s="62"/>
      <c r="MVH49" s="63"/>
      <c r="MVI49" s="62"/>
      <c r="MVJ49" s="63"/>
      <c r="MVK49" s="62"/>
      <c r="MVL49" s="63"/>
      <c r="MVM49" s="62"/>
      <c r="MVN49" s="63"/>
      <c r="MVO49" s="62"/>
      <c r="MVP49" s="63"/>
      <c r="MVQ49" s="62"/>
      <c r="MVR49" s="63"/>
      <c r="MVS49" s="62"/>
      <c r="MVT49" s="63"/>
      <c r="MVU49" s="62"/>
      <c r="MVV49" s="63"/>
      <c r="MVW49" s="62"/>
      <c r="MVX49" s="63"/>
      <c r="MVY49" s="62"/>
      <c r="MVZ49" s="63"/>
      <c r="MWA49" s="62"/>
      <c r="MWB49" s="63"/>
      <c r="MWC49" s="62"/>
      <c r="MWD49" s="63"/>
      <c r="MWE49" s="62"/>
      <c r="MWF49" s="63"/>
      <c r="MWG49" s="62"/>
      <c r="MWH49" s="63"/>
      <c r="MWI49" s="62"/>
      <c r="MWJ49" s="63"/>
      <c r="MWK49" s="62"/>
      <c r="MWL49" s="63"/>
      <c r="MWM49" s="62"/>
      <c r="MWN49" s="63"/>
      <c r="MWO49" s="62"/>
      <c r="MWP49" s="63"/>
      <c r="MWQ49" s="62"/>
      <c r="MWR49" s="63"/>
      <c r="MWS49" s="62"/>
      <c r="MWT49" s="63"/>
      <c r="MWU49" s="62"/>
      <c r="MWV49" s="63"/>
      <c r="MWW49" s="62"/>
      <c r="MWX49" s="63"/>
      <c r="MWY49" s="62"/>
      <c r="MWZ49" s="63"/>
      <c r="MXA49" s="62"/>
      <c r="MXB49" s="63"/>
      <c r="MXC49" s="62"/>
      <c r="MXD49" s="63"/>
      <c r="MXE49" s="62"/>
      <c r="MXF49" s="63"/>
      <c r="MXG49" s="62"/>
      <c r="MXH49" s="63"/>
      <c r="MXI49" s="62"/>
      <c r="MXJ49" s="63"/>
      <c r="MXK49" s="62"/>
      <c r="MXL49" s="63"/>
      <c r="MXM49" s="62"/>
      <c r="MXN49" s="63"/>
      <c r="MXO49" s="62"/>
      <c r="MXP49" s="63"/>
      <c r="MXQ49" s="62"/>
      <c r="MXR49" s="63"/>
      <c r="MXS49" s="62"/>
      <c r="MXT49" s="63"/>
      <c r="MXU49" s="62"/>
      <c r="MXV49" s="63"/>
      <c r="MXW49" s="62"/>
      <c r="MXX49" s="63"/>
      <c r="MXY49" s="62"/>
      <c r="MXZ49" s="63"/>
      <c r="MYA49" s="62"/>
      <c r="MYB49" s="63"/>
      <c r="MYC49" s="62"/>
      <c r="MYD49" s="63"/>
      <c r="MYE49" s="62"/>
      <c r="MYF49" s="63"/>
      <c r="MYG49" s="62"/>
      <c r="MYH49" s="63"/>
      <c r="MYI49" s="62"/>
      <c r="MYJ49" s="63"/>
      <c r="MYK49" s="62"/>
      <c r="MYL49" s="63"/>
      <c r="MYM49" s="62"/>
      <c r="MYN49" s="63"/>
      <c r="MYO49" s="62"/>
      <c r="MYP49" s="63"/>
      <c r="MYQ49" s="62"/>
      <c r="MYR49" s="63"/>
      <c r="MYS49" s="62"/>
      <c r="MYT49" s="63"/>
      <c r="MYU49" s="62"/>
      <c r="MYV49" s="63"/>
      <c r="MYW49" s="62"/>
      <c r="MYX49" s="63"/>
      <c r="MYY49" s="62"/>
      <c r="MYZ49" s="63"/>
      <c r="MZA49" s="62"/>
      <c r="MZB49" s="63"/>
      <c r="MZC49" s="62"/>
      <c r="MZD49" s="63"/>
      <c r="MZE49" s="62"/>
      <c r="MZF49" s="63"/>
      <c r="MZG49" s="62"/>
      <c r="MZH49" s="63"/>
      <c r="MZI49" s="62"/>
      <c r="MZJ49" s="63"/>
      <c r="MZK49" s="62"/>
      <c r="MZL49" s="63"/>
      <c r="MZM49" s="62"/>
      <c r="MZN49" s="63"/>
      <c r="MZO49" s="62"/>
      <c r="MZP49" s="63"/>
      <c r="MZQ49" s="62"/>
      <c r="MZR49" s="63"/>
      <c r="MZS49" s="62"/>
      <c r="MZT49" s="63"/>
      <c r="MZU49" s="62"/>
      <c r="MZV49" s="63"/>
      <c r="MZW49" s="62"/>
      <c r="MZX49" s="63"/>
      <c r="MZY49" s="62"/>
      <c r="MZZ49" s="63"/>
      <c r="NAA49" s="62"/>
      <c r="NAB49" s="63"/>
      <c r="NAC49" s="62"/>
      <c r="NAD49" s="63"/>
      <c r="NAE49" s="62"/>
      <c r="NAF49" s="63"/>
      <c r="NAG49" s="62"/>
      <c r="NAH49" s="63"/>
      <c r="NAI49" s="62"/>
      <c r="NAJ49" s="63"/>
      <c r="NAK49" s="62"/>
      <c r="NAL49" s="63"/>
      <c r="NAM49" s="62"/>
      <c r="NAN49" s="63"/>
      <c r="NAO49" s="62"/>
      <c r="NAP49" s="63"/>
      <c r="NAQ49" s="62"/>
      <c r="NAR49" s="63"/>
      <c r="NAS49" s="62"/>
      <c r="NAT49" s="63"/>
      <c r="NAU49" s="62"/>
      <c r="NAV49" s="63"/>
      <c r="NAW49" s="62"/>
      <c r="NAX49" s="63"/>
      <c r="NAY49" s="62"/>
      <c r="NAZ49" s="63"/>
      <c r="NBA49" s="62"/>
      <c r="NBB49" s="63"/>
      <c r="NBC49" s="62"/>
      <c r="NBD49" s="63"/>
      <c r="NBE49" s="62"/>
      <c r="NBF49" s="63"/>
      <c r="NBG49" s="62"/>
      <c r="NBH49" s="63"/>
      <c r="NBI49" s="62"/>
      <c r="NBJ49" s="63"/>
      <c r="NBK49" s="62"/>
      <c r="NBL49" s="63"/>
      <c r="NBM49" s="62"/>
      <c r="NBN49" s="63"/>
      <c r="NBO49" s="62"/>
      <c r="NBP49" s="63"/>
      <c r="NBQ49" s="62"/>
      <c r="NBR49" s="63"/>
      <c r="NBS49" s="62"/>
      <c r="NBT49" s="63"/>
      <c r="NBU49" s="62"/>
      <c r="NBV49" s="63"/>
      <c r="NBW49" s="62"/>
      <c r="NBX49" s="63"/>
      <c r="NBY49" s="62"/>
      <c r="NBZ49" s="63"/>
      <c r="NCA49" s="62"/>
      <c r="NCB49" s="63"/>
      <c r="NCC49" s="62"/>
      <c r="NCD49" s="63"/>
      <c r="NCE49" s="62"/>
      <c r="NCF49" s="63"/>
      <c r="NCG49" s="62"/>
      <c r="NCH49" s="63"/>
      <c r="NCI49" s="62"/>
      <c r="NCJ49" s="63"/>
      <c r="NCK49" s="62"/>
      <c r="NCL49" s="63"/>
      <c r="NCM49" s="62"/>
      <c r="NCN49" s="63"/>
      <c r="NCO49" s="62"/>
      <c r="NCP49" s="63"/>
      <c r="NCQ49" s="62"/>
      <c r="NCR49" s="63"/>
      <c r="NCS49" s="62"/>
      <c r="NCT49" s="63"/>
      <c r="NCU49" s="62"/>
      <c r="NCV49" s="63"/>
      <c r="NCW49" s="62"/>
      <c r="NCX49" s="63"/>
      <c r="NCY49" s="62"/>
      <c r="NCZ49" s="63"/>
      <c r="NDA49" s="62"/>
      <c r="NDB49" s="63"/>
      <c r="NDC49" s="62"/>
      <c r="NDD49" s="63"/>
      <c r="NDE49" s="62"/>
      <c r="NDF49" s="63"/>
      <c r="NDG49" s="62"/>
      <c r="NDH49" s="63"/>
      <c r="NDI49" s="62"/>
      <c r="NDJ49" s="63"/>
      <c r="NDK49" s="62"/>
      <c r="NDL49" s="63"/>
      <c r="NDM49" s="62"/>
      <c r="NDN49" s="63"/>
      <c r="NDO49" s="62"/>
      <c r="NDP49" s="63"/>
      <c r="NDQ49" s="62"/>
      <c r="NDR49" s="63"/>
      <c r="NDS49" s="62"/>
      <c r="NDT49" s="63"/>
      <c r="NDU49" s="62"/>
      <c r="NDV49" s="63"/>
      <c r="NDW49" s="62"/>
      <c r="NDX49" s="63"/>
      <c r="NDY49" s="62"/>
      <c r="NDZ49" s="63"/>
      <c r="NEA49" s="62"/>
      <c r="NEB49" s="63"/>
      <c r="NEC49" s="62"/>
      <c r="NED49" s="63"/>
      <c r="NEE49" s="62"/>
      <c r="NEF49" s="63"/>
      <c r="NEG49" s="62"/>
      <c r="NEH49" s="63"/>
      <c r="NEI49" s="62"/>
      <c r="NEJ49" s="63"/>
      <c r="NEK49" s="62"/>
      <c r="NEL49" s="63"/>
      <c r="NEM49" s="62"/>
      <c r="NEN49" s="63"/>
      <c r="NEO49" s="62"/>
      <c r="NEP49" s="63"/>
      <c r="NEQ49" s="62"/>
      <c r="NER49" s="63"/>
      <c r="NES49" s="62"/>
      <c r="NET49" s="63"/>
      <c r="NEU49" s="62"/>
      <c r="NEV49" s="63"/>
      <c r="NEW49" s="62"/>
      <c r="NEX49" s="63"/>
      <c r="NEY49" s="62"/>
      <c r="NEZ49" s="63"/>
      <c r="NFA49" s="62"/>
      <c r="NFB49" s="63"/>
      <c r="NFC49" s="62"/>
      <c r="NFD49" s="63"/>
      <c r="NFE49" s="62"/>
      <c r="NFF49" s="63"/>
      <c r="NFG49" s="62"/>
      <c r="NFH49" s="63"/>
      <c r="NFI49" s="62"/>
      <c r="NFJ49" s="63"/>
      <c r="NFK49" s="62"/>
      <c r="NFL49" s="63"/>
      <c r="NFM49" s="62"/>
      <c r="NFN49" s="63"/>
      <c r="NFO49" s="62"/>
      <c r="NFP49" s="63"/>
      <c r="NFQ49" s="62"/>
      <c r="NFR49" s="63"/>
      <c r="NFS49" s="62"/>
      <c r="NFT49" s="63"/>
      <c r="NFU49" s="62"/>
      <c r="NFV49" s="63"/>
      <c r="NFW49" s="62"/>
      <c r="NFX49" s="63"/>
      <c r="NFY49" s="62"/>
      <c r="NFZ49" s="63"/>
      <c r="NGA49" s="62"/>
      <c r="NGB49" s="63"/>
      <c r="NGC49" s="62"/>
      <c r="NGD49" s="63"/>
      <c r="NGE49" s="62"/>
      <c r="NGF49" s="63"/>
      <c r="NGG49" s="62"/>
      <c r="NGH49" s="63"/>
      <c r="NGI49" s="62"/>
      <c r="NGJ49" s="63"/>
      <c r="NGK49" s="62"/>
      <c r="NGL49" s="63"/>
      <c r="NGM49" s="62"/>
      <c r="NGN49" s="63"/>
      <c r="NGO49" s="62"/>
      <c r="NGP49" s="63"/>
      <c r="NGQ49" s="62"/>
      <c r="NGR49" s="63"/>
      <c r="NGS49" s="62"/>
      <c r="NGT49" s="63"/>
      <c r="NGU49" s="62"/>
      <c r="NGV49" s="63"/>
      <c r="NGW49" s="62"/>
      <c r="NGX49" s="63"/>
      <c r="NGY49" s="62"/>
      <c r="NGZ49" s="63"/>
      <c r="NHA49" s="62"/>
      <c r="NHB49" s="63"/>
      <c r="NHC49" s="62"/>
      <c r="NHD49" s="63"/>
      <c r="NHE49" s="62"/>
      <c r="NHF49" s="63"/>
      <c r="NHG49" s="62"/>
      <c r="NHH49" s="63"/>
      <c r="NHI49" s="62"/>
      <c r="NHJ49" s="63"/>
      <c r="NHK49" s="62"/>
      <c r="NHL49" s="63"/>
      <c r="NHM49" s="62"/>
      <c r="NHN49" s="63"/>
      <c r="NHO49" s="62"/>
      <c r="NHP49" s="63"/>
      <c r="NHQ49" s="62"/>
      <c r="NHR49" s="63"/>
      <c r="NHS49" s="62"/>
      <c r="NHT49" s="63"/>
      <c r="NHU49" s="62"/>
      <c r="NHV49" s="63"/>
      <c r="NHW49" s="62"/>
      <c r="NHX49" s="63"/>
      <c r="NHY49" s="62"/>
      <c r="NHZ49" s="63"/>
      <c r="NIA49" s="62"/>
      <c r="NIB49" s="63"/>
      <c r="NIC49" s="62"/>
      <c r="NID49" s="63"/>
      <c r="NIE49" s="62"/>
      <c r="NIF49" s="63"/>
      <c r="NIG49" s="62"/>
      <c r="NIH49" s="63"/>
      <c r="NII49" s="62"/>
      <c r="NIJ49" s="63"/>
      <c r="NIK49" s="62"/>
      <c r="NIL49" s="63"/>
      <c r="NIM49" s="62"/>
      <c r="NIN49" s="63"/>
      <c r="NIO49" s="62"/>
      <c r="NIP49" s="63"/>
      <c r="NIQ49" s="62"/>
      <c r="NIR49" s="63"/>
      <c r="NIS49" s="62"/>
      <c r="NIT49" s="63"/>
      <c r="NIU49" s="62"/>
      <c r="NIV49" s="63"/>
      <c r="NIW49" s="62"/>
      <c r="NIX49" s="63"/>
      <c r="NIY49" s="62"/>
      <c r="NIZ49" s="63"/>
      <c r="NJA49" s="62"/>
      <c r="NJB49" s="63"/>
      <c r="NJC49" s="62"/>
      <c r="NJD49" s="63"/>
      <c r="NJE49" s="62"/>
      <c r="NJF49" s="63"/>
      <c r="NJG49" s="62"/>
      <c r="NJH49" s="63"/>
      <c r="NJI49" s="62"/>
      <c r="NJJ49" s="63"/>
      <c r="NJK49" s="62"/>
      <c r="NJL49" s="63"/>
      <c r="NJM49" s="62"/>
      <c r="NJN49" s="63"/>
      <c r="NJO49" s="62"/>
      <c r="NJP49" s="63"/>
      <c r="NJQ49" s="62"/>
      <c r="NJR49" s="63"/>
      <c r="NJS49" s="62"/>
      <c r="NJT49" s="63"/>
      <c r="NJU49" s="62"/>
      <c r="NJV49" s="63"/>
      <c r="NJW49" s="62"/>
      <c r="NJX49" s="63"/>
      <c r="NJY49" s="62"/>
      <c r="NJZ49" s="63"/>
      <c r="NKA49" s="62"/>
      <c r="NKB49" s="63"/>
      <c r="NKC49" s="62"/>
      <c r="NKD49" s="63"/>
      <c r="NKE49" s="62"/>
      <c r="NKF49" s="63"/>
      <c r="NKG49" s="62"/>
      <c r="NKH49" s="63"/>
      <c r="NKI49" s="62"/>
      <c r="NKJ49" s="63"/>
      <c r="NKK49" s="62"/>
      <c r="NKL49" s="63"/>
      <c r="NKM49" s="62"/>
      <c r="NKN49" s="63"/>
      <c r="NKO49" s="62"/>
      <c r="NKP49" s="63"/>
      <c r="NKQ49" s="62"/>
      <c r="NKR49" s="63"/>
      <c r="NKS49" s="62"/>
      <c r="NKT49" s="63"/>
      <c r="NKU49" s="62"/>
      <c r="NKV49" s="63"/>
      <c r="NKW49" s="62"/>
      <c r="NKX49" s="63"/>
      <c r="NKY49" s="62"/>
      <c r="NKZ49" s="63"/>
      <c r="NLA49" s="62"/>
      <c r="NLB49" s="63"/>
      <c r="NLC49" s="62"/>
      <c r="NLD49" s="63"/>
      <c r="NLE49" s="62"/>
      <c r="NLF49" s="63"/>
      <c r="NLG49" s="62"/>
      <c r="NLH49" s="63"/>
      <c r="NLI49" s="62"/>
      <c r="NLJ49" s="63"/>
      <c r="NLK49" s="62"/>
      <c r="NLL49" s="63"/>
      <c r="NLM49" s="62"/>
      <c r="NLN49" s="63"/>
      <c r="NLO49" s="62"/>
      <c r="NLP49" s="63"/>
      <c r="NLQ49" s="62"/>
      <c r="NLR49" s="63"/>
      <c r="NLS49" s="62"/>
      <c r="NLT49" s="63"/>
      <c r="NLU49" s="62"/>
      <c r="NLV49" s="63"/>
      <c r="NLW49" s="62"/>
      <c r="NLX49" s="63"/>
      <c r="NLY49" s="62"/>
      <c r="NLZ49" s="63"/>
      <c r="NMA49" s="62"/>
      <c r="NMB49" s="63"/>
      <c r="NMC49" s="62"/>
      <c r="NMD49" s="63"/>
      <c r="NME49" s="62"/>
      <c r="NMF49" s="63"/>
      <c r="NMG49" s="62"/>
      <c r="NMH49" s="63"/>
      <c r="NMI49" s="62"/>
      <c r="NMJ49" s="63"/>
      <c r="NMK49" s="62"/>
      <c r="NML49" s="63"/>
      <c r="NMM49" s="62"/>
      <c r="NMN49" s="63"/>
      <c r="NMO49" s="62"/>
      <c r="NMP49" s="63"/>
      <c r="NMQ49" s="62"/>
      <c r="NMR49" s="63"/>
      <c r="NMS49" s="62"/>
      <c r="NMT49" s="63"/>
      <c r="NMU49" s="62"/>
      <c r="NMV49" s="63"/>
      <c r="NMW49" s="62"/>
      <c r="NMX49" s="63"/>
      <c r="NMY49" s="62"/>
      <c r="NMZ49" s="63"/>
      <c r="NNA49" s="62"/>
      <c r="NNB49" s="63"/>
      <c r="NNC49" s="62"/>
      <c r="NND49" s="63"/>
      <c r="NNE49" s="62"/>
      <c r="NNF49" s="63"/>
      <c r="NNG49" s="62"/>
      <c r="NNH49" s="63"/>
      <c r="NNI49" s="62"/>
      <c r="NNJ49" s="63"/>
      <c r="NNK49" s="62"/>
      <c r="NNL49" s="63"/>
      <c r="NNM49" s="62"/>
      <c r="NNN49" s="63"/>
      <c r="NNO49" s="62"/>
      <c r="NNP49" s="63"/>
      <c r="NNQ49" s="62"/>
      <c r="NNR49" s="63"/>
      <c r="NNS49" s="62"/>
      <c r="NNT49" s="63"/>
      <c r="NNU49" s="62"/>
      <c r="NNV49" s="63"/>
      <c r="NNW49" s="62"/>
      <c r="NNX49" s="63"/>
      <c r="NNY49" s="62"/>
      <c r="NNZ49" s="63"/>
      <c r="NOA49" s="62"/>
      <c r="NOB49" s="63"/>
      <c r="NOC49" s="62"/>
      <c r="NOD49" s="63"/>
      <c r="NOE49" s="62"/>
      <c r="NOF49" s="63"/>
      <c r="NOG49" s="62"/>
      <c r="NOH49" s="63"/>
      <c r="NOI49" s="62"/>
      <c r="NOJ49" s="63"/>
      <c r="NOK49" s="62"/>
      <c r="NOL49" s="63"/>
      <c r="NOM49" s="62"/>
      <c r="NON49" s="63"/>
      <c r="NOO49" s="62"/>
      <c r="NOP49" s="63"/>
      <c r="NOQ49" s="62"/>
      <c r="NOR49" s="63"/>
      <c r="NOS49" s="62"/>
      <c r="NOT49" s="63"/>
      <c r="NOU49" s="62"/>
      <c r="NOV49" s="63"/>
      <c r="NOW49" s="62"/>
      <c r="NOX49" s="63"/>
      <c r="NOY49" s="62"/>
      <c r="NOZ49" s="63"/>
      <c r="NPA49" s="62"/>
      <c r="NPB49" s="63"/>
      <c r="NPC49" s="62"/>
      <c r="NPD49" s="63"/>
      <c r="NPE49" s="62"/>
      <c r="NPF49" s="63"/>
      <c r="NPG49" s="62"/>
      <c r="NPH49" s="63"/>
      <c r="NPI49" s="62"/>
      <c r="NPJ49" s="63"/>
      <c r="NPK49" s="62"/>
      <c r="NPL49" s="63"/>
      <c r="NPM49" s="62"/>
      <c r="NPN49" s="63"/>
      <c r="NPO49" s="62"/>
      <c r="NPP49" s="63"/>
      <c r="NPQ49" s="62"/>
      <c r="NPR49" s="63"/>
      <c r="NPS49" s="62"/>
      <c r="NPT49" s="63"/>
      <c r="NPU49" s="62"/>
      <c r="NPV49" s="63"/>
      <c r="NPW49" s="62"/>
      <c r="NPX49" s="63"/>
      <c r="NPY49" s="62"/>
      <c r="NPZ49" s="63"/>
      <c r="NQA49" s="62"/>
      <c r="NQB49" s="63"/>
      <c r="NQC49" s="62"/>
      <c r="NQD49" s="63"/>
      <c r="NQE49" s="62"/>
      <c r="NQF49" s="63"/>
      <c r="NQG49" s="62"/>
      <c r="NQH49" s="63"/>
      <c r="NQI49" s="62"/>
      <c r="NQJ49" s="63"/>
      <c r="NQK49" s="62"/>
      <c r="NQL49" s="63"/>
      <c r="NQM49" s="62"/>
      <c r="NQN49" s="63"/>
      <c r="NQO49" s="62"/>
      <c r="NQP49" s="63"/>
      <c r="NQQ49" s="62"/>
      <c r="NQR49" s="63"/>
      <c r="NQS49" s="62"/>
      <c r="NQT49" s="63"/>
      <c r="NQU49" s="62"/>
      <c r="NQV49" s="63"/>
      <c r="NQW49" s="62"/>
      <c r="NQX49" s="63"/>
      <c r="NQY49" s="62"/>
      <c r="NQZ49" s="63"/>
      <c r="NRA49" s="62"/>
      <c r="NRB49" s="63"/>
      <c r="NRC49" s="62"/>
      <c r="NRD49" s="63"/>
      <c r="NRE49" s="62"/>
      <c r="NRF49" s="63"/>
      <c r="NRG49" s="62"/>
      <c r="NRH49" s="63"/>
      <c r="NRI49" s="62"/>
      <c r="NRJ49" s="63"/>
      <c r="NRK49" s="62"/>
      <c r="NRL49" s="63"/>
      <c r="NRM49" s="62"/>
      <c r="NRN49" s="63"/>
      <c r="NRO49" s="62"/>
      <c r="NRP49" s="63"/>
      <c r="NRQ49" s="62"/>
      <c r="NRR49" s="63"/>
      <c r="NRS49" s="62"/>
      <c r="NRT49" s="63"/>
      <c r="NRU49" s="62"/>
      <c r="NRV49" s="63"/>
      <c r="NRW49" s="62"/>
      <c r="NRX49" s="63"/>
      <c r="NRY49" s="62"/>
      <c r="NRZ49" s="63"/>
      <c r="NSA49" s="62"/>
      <c r="NSB49" s="63"/>
      <c r="NSC49" s="62"/>
      <c r="NSD49" s="63"/>
      <c r="NSE49" s="62"/>
      <c r="NSF49" s="63"/>
      <c r="NSG49" s="62"/>
      <c r="NSH49" s="63"/>
      <c r="NSI49" s="62"/>
      <c r="NSJ49" s="63"/>
      <c r="NSK49" s="62"/>
      <c r="NSL49" s="63"/>
      <c r="NSM49" s="62"/>
      <c r="NSN49" s="63"/>
      <c r="NSO49" s="62"/>
      <c r="NSP49" s="63"/>
      <c r="NSQ49" s="62"/>
      <c r="NSR49" s="63"/>
      <c r="NSS49" s="62"/>
      <c r="NST49" s="63"/>
      <c r="NSU49" s="62"/>
      <c r="NSV49" s="63"/>
      <c r="NSW49" s="62"/>
      <c r="NSX49" s="63"/>
      <c r="NSY49" s="62"/>
      <c r="NSZ49" s="63"/>
      <c r="NTA49" s="62"/>
      <c r="NTB49" s="63"/>
      <c r="NTC49" s="62"/>
      <c r="NTD49" s="63"/>
      <c r="NTE49" s="62"/>
      <c r="NTF49" s="63"/>
      <c r="NTG49" s="62"/>
      <c r="NTH49" s="63"/>
      <c r="NTI49" s="62"/>
      <c r="NTJ49" s="63"/>
      <c r="NTK49" s="62"/>
      <c r="NTL49" s="63"/>
      <c r="NTM49" s="62"/>
      <c r="NTN49" s="63"/>
      <c r="NTO49" s="62"/>
      <c r="NTP49" s="63"/>
      <c r="NTQ49" s="62"/>
      <c r="NTR49" s="63"/>
      <c r="NTS49" s="62"/>
      <c r="NTT49" s="63"/>
      <c r="NTU49" s="62"/>
      <c r="NTV49" s="63"/>
      <c r="NTW49" s="62"/>
      <c r="NTX49" s="63"/>
      <c r="NTY49" s="62"/>
      <c r="NTZ49" s="63"/>
      <c r="NUA49" s="62"/>
      <c r="NUB49" s="63"/>
      <c r="NUC49" s="62"/>
      <c r="NUD49" s="63"/>
      <c r="NUE49" s="62"/>
      <c r="NUF49" s="63"/>
      <c r="NUG49" s="62"/>
      <c r="NUH49" s="63"/>
      <c r="NUI49" s="62"/>
      <c r="NUJ49" s="63"/>
      <c r="NUK49" s="62"/>
      <c r="NUL49" s="63"/>
      <c r="NUM49" s="62"/>
      <c r="NUN49" s="63"/>
      <c r="NUO49" s="62"/>
      <c r="NUP49" s="63"/>
      <c r="NUQ49" s="62"/>
      <c r="NUR49" s="63"/>
      <c r="NUS49" s="62"/>
      <c r="NUT49" s="63"/>
      <c r="NUU49" s="62"/>
      <c r="NUV49" s="63"/>
      <c r="NUW49" s="62"/>
      <c r="NUX49" s="63"/>
      <c r="NUY49" s="62"/>
      <c r="NUZ49" s="63"/>
      <c r="NVA49" s="62"/>
      <c r="NVB49" s="63"/>
      <c r="NVC49" s="62"/>
      <c r="NVD49" s="63"/>
      <c r="NVE49" s="62"/>
      <c r="NVF49" s="63"/>
      <c r="NVG49" s="62"/>
      <c r="NVH49" s="63"/>
      <c r="NVI49" s="62"/>
      <c r="NVJ49" s="63"/>
      <c r="NVK49" s="62"/>
      <c r="NVL49" s="63"/>
      <c r="NVM49" s="62"/>
      <c r="NVN49" s="63"/>
      <c r="NVO49" s="62"/>
      <c r="NVP49" s="63"/>
      <c r="NVQ49" s="62"/>
      <c r="NVR49" s="63"/>
      <c r="NVS49" s="62"/>
      <c r="NVT49" s="63"/>
      <c r="NVU49" s="62"/>
      <c r="NVV49" s="63"/>
      <c r="NVW49" s="62"/>
      <c r="NVX49" s="63"/>
      <c r="NVY49" s="62"/>
      <c r="NVZ49" s="63"/>
      <c r="NWA49" s="62"/>
      <c r="NWB49" s="63"/>
      <c r="NWC49" s="62"/>
      <c r="NWD49" s="63"/>
      <c r="NWE49" s="62"/>
      <c r="NWF49" s="63"/>
      <c r="NWG49" s="62"/>
      <c r="NWH49" s="63"/>
      <c r="NWI49" s="62"/>
      <c r="NWJ49" s="63"/>
      <c r="NWK49" s="62"/>
      <c r="NWL49" s="63"/>
      <c r="NWM49" s="62"/>
      <c r="NWN49" s="63"/>
      <c r="NWO49" s="62"/>
      <c r="NWP49" s="63"/>
      <c r="NWQ49" s="62"/>
      <c r="NWR49" s="63"/>
      <c r="NWS49" s="62"/>
      <c r="NWT49" s="63"/>
      <c r="NWU49" s="62"/>
      <c r="NWV49" s="63"/>
      <c r="NWW49" s="62"/>
      <c r="NWX49" s="63"/>
      <c r="NWY49" s="62"/>
      <c r="NWZ49" s="63"/>
      <c r="NXA49" s="62"/>
      <c r="NXB49" s="63"/>
      <c r="NXC49" s="62"/>
      <c r="NXD49" s="63"/>
      <c r="NXE49" s="62"/>
      <c r="NXF49" s="63"/>
      <c r="NXG49" s="62"/>
      <c r="NXH49" s="63"/>
      <c r="NXI49" s="62"/>
      <c r="NXJ49" s="63"/>
      <c r="NXK49" s="62"/>
      <c r="NXL49" s="63"/>
      <c r="NXM49" s="62"/>
      <c r="NXN49" s="63"/>
      <c r="NXO49" s="62"/>
      <c r="NXP49" s="63"/>
      <c r="NXQ49" s="62"/>
      <c r="NXR49" s="63"/>
      <c r="NXS49" s="62"/>
      <c r="NXT49" s="63"/>
      <c r="NXU49" s="62"/>
      <c r="NXV49" s="63"/>
      <c r="NXW49" s="62"/>
      <c r="NXX49" s="63"/>
      <c r="NXY49" s="62"/>
      <c r="NXZ49" s="63"/>
      <c r="NYA49" s="62"/>
      <c r="NYB49" s="63"/>
      <c r="NYC49" s="62"/>
      <c r="NYD49" s="63"/>
      <c r="NYE49" s="62"/>
      <c r="NYF49" s="63"/>
      <c r="NYG49" s="62"/>
      <c r="NYH49" s="63"/>
      <c r="NYI49" s="62"/>
      <c r="NYJ49" s="63"/>
      <c r="NYK49" s="62"/>
      <c r="NYL49" s="63"/>
      <c r="NYM49" s="62"/>
      <c r="NYN49" s="63"/>
      <c r="NYO49" s="62"/>
      <c r="NYP49" s="63"/>
      <c r="NYQ49" s="62"/>
      <c r="NYR49" s="63"/>
      <c r="NYS49" s="62"/>
      <c r="NYT49" s="63"/>
      <c r="NYU49" s="62"/>
      <c r="NYV49" s="63"/>
      <c r="NYW49" s="62"/>
      <c r="NYX49" s="63"/>
      <c r="NYY49" s="62"/>
      <c r="NYZ49" s="63"/>
      <c r="NZA49" s="62"/>
      <c r="NZB49" s="63"/>
      <c r="NZC49" s="62"/>
      <c r="NZD49" s="63"/>
      <c r="NZE49" s="62"/>
      <c r="NZF49" s="63"/>
      <c r="NZG49" s="62"/>
      <c r="NZH49" s="63"/>
      <c r="NZI49" s="62"/>
      <c r="NZJ49" s="63"/>
      <c r="NZK49" s="62"/>
      <c r="NZL49" s="63"/>
      <c r="NZM49" s="62"/>
      <c r="NZN49" s="63"/>
      <c r="NZO49" s="62"/>
      <c r="NZP49" s="63"/>
      <c r="NZQ49" s="62"/>
      <c r="NZR49" s="63"/>
      <c r="NZS49" s="62"/>
      <c r="NZT49" s="63"/>
      <c r="NZU49" s="62"/>
      <c r="NZV49" s="63"/>
      <c r="NZW49" s="62"/>
      <c r="NZX49" s="63"/>
      <c r="NZY49" s="62"/>
      <c r="NZZ49" s="63"/>
      <c r="OAA49" s="62"/>
      <c r="OAB49" s="63"/>
      <c r="OAC49" s="62"/>
      <c r="OAD49" s="63"/>
      <c r="OAE49" s="62"/>
      <c r="OAF49" s="63"/>
      <c r="OAG49" s="62"/>
      <c r="OAH49" s="63"/>
      <c r="OAI49" s="62"/>
      <c r="OAJ49" s="63"/>
      <c r="OAK49" s="62"/>
      <c r="OAL49" s="63"/>
      <c r="OAM49" s="62"/>
      <c r="OAN49" s="63"/>
      <c r="OAO49" s="62"/>
      <c r="OAP49" s="63"/>
      <c r="OAQ49" s="62"/>
      <c r="OAR49" s="63"/>
      <c r="OAS49" s="62"/>
      <c r="OAT49" s="63"/>
      <c r="OAU49" s="62"/>
      <c r="OAV49" s="63"/>
      <c r="OAW49" s="62"/>
      <c r="OAX49" s="63"/>
      <c r="OAY49" s="62"/>
      <c r="OAZ49" s="63"/>
      <c r="OBA49" s="62"/>
      <c r="OBB49" s="63"/>
      <c r="OBC49" s="62"/>
      <c r="OBD49" s="63"/>
      <c r="OBE49" s="62"/>
      <c r="OBF49" s="63"/>
      <c r="OBG49" s="62"/>
      <c r="OBH49" s="63"/>
      <c r="OBI49" s="62"/>
      <c r="OBJ49" s="63"/>
      <c r="OBK49" s="62"/>
      <c r="OBL49" s="63"/>
      <c r="OBM49" s="62"/>
      <c r="OBN49" s="63"/>
      <c r="OBO49" s="62"/>
      <c r="OBP49" s="63"/>
      <c r="OBQ49" s="62"/>
      <c r="OBR49" s="63"/>
      <c r="OBS49" s="62"/>
      <c r="OBT49" s="63"/>
      <c r="OBU49" s="62"/>
      <c r="OBV49" s="63"/>
      <c r="OBW49" s="62"/>
      <c r="OBX49" s="63"/>
      <c r="OBY49" s="62"/>
      <c r="OBZ49" s="63"/>
      <c r="OCA49" s="62"/>
      <c r="OCB49" s="63"/>
      <c r="OCC49" s="62"/>
      <c r="OCD49" s="63"/>
      <c r="OCE49" s="62"/>
      <c r="OCF49" s="63"/>
      <c r="OCG49" s="62"/>
      <c r="OCH49" s="63"/>
      <c r="OCI49" s="62"/>
      <c r="OCJ49" s="63"/>
      <c r="OCK49" s="62"/>
      <c r="OCL49" s="63"/>
      <c r="OCM49" s="62"/>
      <c r="OCN49" s="63"/>
      <c r="OCO49" s="62"/>
      <c r="OCP49" s="63"/>
      <c r="OCQ49" s="62"/>
      <c r="OCR49" s="63"/>
      <c r="OCS49" s="62"/>
      <c r="OCT49" s="63"/>
      <c r="OCU49" s="62"/>
      <c r="OCV49" s="63"/>
      <c r="OCW49" s="62"/>
      <c r="OCX49" s="63"/>
      <c r="OCY49" s="62"/>
      <c r="OCZ49" s="63"/>
      <c r="ODA49" s="62"/>
      <c r="ODB49" s="63"/>
      <c r="ODC49" s="62"/>
      <c r="ODD49" s="63"/>
      <c r="ODE49" s="62"/>
      <c r="ODF49" s="63"/>
      <c r="ODG49" s="62"/>
      <c r="ODH49" s="63"/>
      <c r="ODI49" s="62"/>
      <c r="ODJ49" s="63"/>
      <c r="ODK49" s="62"/>
      <c r="ODL49" s="63"/>
      <c r="ODM49" s="62"/>
      <c r="ODN49" s="63"/>
      <c r="ODO49" s="62"/>
      <c r="ODP49" s="63"/>
      <c r="ODQ49" s="62"/>
      <c r="ODR49" s="63"/>
      <c r="ODS49" s="62"/>
      <c r="ODT49" s="63"/>
      <c r="ODU49" s="62"/>
      <c r="ODV49" s="63"/>
      <c r="ODW49" s="62"/>
      <c r="ODX49" s="63"/>
      <c r="ODY49" s="62"/>
      <c r="ODZ49" s="63"/>
      <c r="OEA49" s="62"/>
      <c r="OEB49" s="63"/>
      <c r="OEC49" s="62"/>
      <c r="OED49" s="63"/>
      <c r="OEE49" s="62"/>
      <c r="OEF49" s="63"/>
      <c r="OEG49" s="62"/>
      <c r="OEH49" s="63"/>
      <c r="OEI49" s="62"/>
      <c r="OEJ49" s="63"/>
      <c r="OEK49" s="62"/>
      <c r="OEL49" s="63"/>
      <c r="OEM49" s="62"/>
      <c r="OEN49" s="63"/>
      <c r="OEO49" s="62"/>
      <c r="OEP49" s="63"/>
      <c r="OEQ49" s="62"/>
      <c r="OER49" s="63"/>
      <c r="OES49" s="62"/>
      <c r="OET49" s="63"/>
      <c r="OEU49" s="62"/>
      <c r="OEV49" s="63"/>
      <c r="OEW49" s="62"/>
      <c r="OEX49" s="63"/>
      <c r="OEY49" s="62"/>
      <c r="OEZ49" s="63"/>
      <c r="OFA49" s="62"/>
      <c r="OFB49" s="63"/>
      <c r="OFC49" s="62"/>
      <c r="OFD49" s="63"/>
      <c r="OFE49" s="62"/>
      <c r="OFF49" s="63"/>
      <c r="OFG49" s="62"/>
      <c r="OFH49" s="63"/>
      <c r="OFI49" s="62"/>
      <c r="OFJ49" s="63"/>
      <c r="OFK49" s="62"/>
      <c r="OFL49" s="63"/>
      <c r="OFM49" s="62"/>
      <c r="OFN49" s="63"/>
      <c r="OFO49" s="62"/>
      <c r="OFP49" s="63"/>
      <c r="OFQ49" s="62"/>
      <c r="OFR49" s="63"/>
      <c r="OFS49" s="62"/>
      <c r="OFT49" s="63"/>
      <c r="OFU49" s="62"/>
      <c r="OFV49" s="63"/>
      <c r="OFW49" s="62"/>
      <c r="OFX49" s="63"/>
      <c r="OFY49" s="62"/>
      <c r="OFZ49" s="63"/>
      <c r="OGA49" s="62"/>
      <c r="OGB49" s="63"/>
      <c r="OGC49" s="62"/>
      <c r="OGD49" s="63"/>
      <c r="OGE49" s="62"/>
      <c r="OGF49" s="63"/>
      <c r="OGG49" s="62"/>
      <c r="OGH49" s="63"/>
      <c r="OGI49" s="62"/>
      <c r="OGJ49" s="63"/>
      <c r="OGK49" s="62"/>
      <c r="OGL49" s="63"/>
      <c r="OGM49" s="62"/>
      <c r="OGN49" s="63"/>
      <c r="OGO49" s="62"/>
      <c r="OGP49" s="63"/>
      <c r="OGQ49" s="62"/>
      <c r="OGR49" s="63"/>
      <c r="OGS49" s="62"/>
      <c r="OGT49" s="63"/>
      <c r="OGU49" s="62"/>
      <c r="OGV49" s="63"/>
      <c r="OGW49" s="62"/>
      <c r="OGX49" s="63"/>
      <c r="OGY49" s="62"/>
      <c r="OGZ49" s="63"/>
      <c r="OHA49" s="62"/>
      <c r="OHB49" s="63"/>
      <c r="OHC49" s="62"/>
      <c r="OHD49" s="63"/>
      <c r="OHE49" s="62"/>
      <c r="OHF49" s="63"/>
      <c r="OHG49" s="62"/>
      <c r="OHH49" s="63"/>
      <c r="OHI49" s="62"/>
      <c r="OHJ49" s="63"/>
      <c r="OHK49" s="62"/>
      <c r="OHL49" s="63"/>
      <c r="OHM49" s="62"/>
      <c r="OHN49" s="63"/>
      <c r="OHO49" s="62"/>
      <c r="OHP49" s="63"/>
      <c r="OHQ49" s="62"/>
      <c r="OHR49" s="63"/>
      <c r="OHS49" s="62"/>
      <c r="OHT49" s="63"/>
      <c r="OHU49" s="62"/>
      <c r="OHV49" s="63"/>
      <c r="OHW49" s="62"/>
      <c r="OHX49" s="63"/>
      <c r="OHY49" s="62"/>
      <c r="OHZ49" s="63"/>
      <c r="OIA49" s="62"/>
      <c r="OIB49" s="63"/>
      <c r="OIC49" s="62"/>
      <c r="OID49" s="63"/>
      <c r="OIE49" s="62"/>
      <c r="OIF49" s="63"/>
      <c r="OIG49" s="62"/>
      <c r="OIH49" s="63"/>
      <c r="OII49" s="62"/>
      <c r="OIJ49" s="63"/>
      <c r="OIK49" s="62"/>
      <c r="OIL49" s="63"/>
      <c r="OIM49" s="62"/>
      <c r="OIN49" s="63"/>
      <c r="OIO49" s="62"/>
      <c r="OIP49" s="63"/>
      <c r="OIQ49" s="62"/>
      <c r="OIR49" s="63"/>
      <c r="OIS49" s="62"/>
      <c r="OIT49" s="63"/>
      <c r="OIU49" s="62"/>
      <c r="OIV49" s="63"/>
      <c r="OIW49" s="62"/>
      <c r="OIX49" s="63"/>
      <c r="OIY49" s="62"/>
      <c r="OIZ49" s="63"/>
      <c r="OJA49" s="62"/>
      <c r="OJB49" s="63"/>
      <c r="OJC49" s="62"/>
      <c r="OJD49" s="63"/>
      <c r="OJE49" s="62"/>
      <c r="OJF49" s="63"/>
      <c r="OJG49" s="62"/>
      <c r="OJH49" s="63"/>
      <c r="OJI49" s="62"/>
      <c r="OJJ49" s="63"/>
      <c r="OJK49" s="62"/>
      <c r="OJL49" s="63"/>
      <c r="OJM49" s="62"/>
      <c r="OJN49" s="63"/>
      <c r="OJO49" s="62"/>
      <c r="OJP49" s="63"/>
      <c r="OJQ49" s="62"/>
      <c r="OJR49" s="63"/>
      <c r="OJS49" s="62"/>
      <c r="OJT49" s="63"/>
      <c r="OJU49" s="62"/>
      <c r="OJV49" s="63"/>
      <c r="OJW49" s="62"/>
      <c r="OJX49" s="63"/>
      <c r="OJY49" s="62"/>
      <c r="OJZ49" s="63"/>
      <c r="OKA49" s="62"/>
      <c r="OKB49" s="63"/>
      <c r="OKC49" s="62"/>
      <c r="OKD49" s="63"/>
      <c r="OKE49" s="62"/>
      <c r="OKF49" s="63"/>
      <c r="OKG49" s="62"/>
      <c r="OKH49" s="63"/>
      <c r="OKI49" s="62"/>
      <c r="OKJ49" s="63"/>
      <c r="OKK49" s="62"/>
      <c r="OKL49" s="63"/>
      <c r="OKM49" s="62"/>
      <c r="OKN49" s="63"/>
      <c r="OKO49" s="62"/>
      <c r="OKP49" s="63"/>
      <c r="OKQ49" s="62"/>
      <c r="OKR49" s="63"/>
      <c r="OKS49" s="62"/>
      <c r="OKT49" s="63"/>
      <c r="OKU49" s="62"/>
      <c r="OKV49" s="63"/>
      <c r="OKW49" s="62"/>
      <c r="OKX49" s="63"/>
      <c r="OKY49" s="62"/>
      <c r="OKZ49" s="63"/>
      <c r="OLA49" s="62"/>
      <c r="OLB49" s="63"/>
      <c r="OLC49" s="62"/>
      <c r="OLD49" s="63"/>
      <c r="OLE49" s="62"/>
      <c r="OLF49" s="63"/>
      <c r="OLG49" s="62"/>
      <c r="OLH49" s="63"/>
      <c r="OLI49" s="62"/>
      <c r="OLJ49" s="63"/>
      <c r="OLK49" s="62"/>
      <c r="OLL49" s="63"/>
      <c r="OLM49" s="62"/>
      <c r="OLN49" s="63"/>
      <c r="OLO49" s="62"/>
      <c r="OLP49" s="63"/>
      <c r="OLQ49" s="62"/>
      <c r="OLR49" s="63"/>
      <c r="OLS49" s="62"/>
      <c r="OLT49" s="63"/>
      <c r="OLU49" s="62"/>
      <c r="OLV49" s="63"/>
      <c r="OLW49" s="62"/>
      <c r="OLX49" s="63"/>
      <c r="OLY49" s="62"/>
      <c r="OLZ49" s="63"/>
      <c r="OMA49" s="62"/>
      <c r="OMB49" s="63"/>
      <c r="OMC49" s="62"/>
      <c r="OMD49" s="63"/>
      <c r="OME49" s="62"/>
      <c r="OMF49" s="63"/>
      <c r="OMG49" s="62"/>
      <c r="OMH49" s="63"/>
      <c r="OMI49" s="62"/>
      <c r="OMJ49" s="63"/>
      <c r="OMK49" s="62"/>
      <c r="OML49" s="63"/>
      <c r="OMM49" s="62"/>
      <c r="OMN49" s="63"/>
      <c r="OMO49" s="62"/>
      <c r="OMP49" s="63"/>
      <c r="OMQ49" s="62"/>
      <c r="OMR49" s="63"/>
      <c r="OMS49" s="62"/>
      <c r="OMT49" s="63"/>
      <c r="OMU49" s="62"/>
      <c r="OMV49" s="63"/>
      <c r="OMW49" s="62"/>
      <c r="OMX49" s="63"/>
      <c r="OMY49" s="62"/>
      <c r="OMZ49" s="63"/>
      <c r="ONA49" s="62"/>
      <c r="ONB49" s="63"/>
      <c r="ONC49" s="62"/>
      <c r="OND49" s="63"/>
      <c r="ONE49" s="62"/>
      <c r="ONF49" s="63"/>
      <c r="ONG49" s="62"/>
      <c r="ONH49" s="63"/>
      <c r="ONI49" s="62"/>
      <c r="ONJ49" s="63"/>
      <c r="ONK49" s="62"/>
      <c r="ONL49" s="63"/>
      <c r="ONM49" s="62"/>
      <c r="ONN49" s="63"/>
      <c r="ONO49" s="62"/>
      <c r="ONP49" s="63"/>
      <c r="ONQ49" s="62"/>
      <c r="ONR49" s="63"/>
      <c r="ONS49" s="62"/>
      <c r="ONT49" s="63"/>
      <c r="ONU49" s="62"/>
      <c r="ONV49" s="63"/>
      <c r="ONW49" s="62"/>
      <c r="ONX49" s="63"/>
      <c r="ONY49" s="62"/>
      <c r="ONZ49" s="63"/>
      <c r="OOA49" s="62"/>
      <c r="OOB49" s="63"/>
      <c r="OOC49" s="62"/>
      <c r="OOD49" s="63"/>
      <c r="OOE49" s="62"/>
      <c r="OOF49" s="63"/>
      <c r="OOG49" s="62"/>
      <c r="OOH49" s="63"/>
      <c r="OOI49" s="62"/>
      <c r="OOJ49" s="63"/>
      <c r="OOK49" s="62"/>
      <c r="OOL49" s="63"/>
      <c r="OOM49" s="62"/>
      <c r="OON49" s="63"/>
      <c r="OOO49" s="62"/>
      <c r="OOP49" s="63"/>
      <c r="OOQ49" s="62"/>
      <c r="OOR49" s="63"/>
      <c r="OOS49" s="62"/>
      <c r="OOT49" s="63"/>
      <c r="OOU49" s="62"/>
      <c r="OOV49" s="63"/>
      <c r="OOW49" s="62"/>
      <c r="OOX49" s="63"/>
      <c r="OOY49" s="62"/>
      <c r="OOZ49" s="63"/>
      <c r="OPA49" s="62"/>
      <c r="OPB49" s="63"/>
      <c r="OPC49" s="62"/>
      <c r="OPD49" s="63"/>
      <c r="OPE49" s="62"/>
      <c r="OPF49" s="63"/>
      <c r="OPG49" s="62"/>
      <c r="OPH49" s="63"/>
      <c r="OPI49" s="62"/>
      <c r="OPJ49" s="63"/>
      <c r="OPK49" s="62"/>
      <c r="OPL49" s="63"/>
      <c r="OPM49" s="62"/>
      <c r="OPN49" s="63"/>
      <c r="OPO49" s="62"/>
      <c r="OPP49" s="63"/>
      <c r="OPQ49" s="62"/>
      <c r="OPR49" s="63"/>
      <c r="OPS49" s="62"/>
      <c r="OPT49" s="63"/>
      <c r="OPU49" s="62"/>
      <c r="OPV49" s="63"/>
      <c r="OPW49" s="62"/>
      <c r="OPX49" s="63"/>
      <c r="OPY49" s="62"/>
      <c r="OPZ49" s="63"/>
      <c r="OQA49" s="62"/>
      <c r="OQB49" s="63"/>
      <c r="OQC49" s="62"/>
      <c r="OQD49" s="63"/>
      <c r="OQE49" s="62"/>
      <c r="OQF49" s="63"/>
      <c r="OQG49" s="62"/>
      <c r="OQH49" s="63"/>
      <c r="OQI49" s="62"/>
      <c r="OQJ49" s="63"/>
      <c r="OQK49" s="62"/>
      <c r="OQL49" s="63"/>
      <c r="OQM49" s="62"/>
      <c r="OQN49" s="63"/>
      <c r="OQO49" s="62"/>
      <c r="OQP49" s="63"/>
      <c r="OQQ49" s="62"/>
      <c r="OQR49" s="63"/>
      <c r="OQS49" s="62"/>
      <c r="OQT49" s="63"/>
      <c r="OQU49" s="62"/>
      <c r="OQV49" s="63"/>
      <c r="OQW49" s="62"/>
      <c r="OQX49" s="63"/>
      <c r="OQY49" s="62"/>
      <c r="OQZ49" s="63"/>
      <c r="ORA49" s="62"/>
      <c r="ORB49" s="63"/>
      <c r="ORC49" s="62"/>
      <c r="ORD49" s="63"/>
      <c r="ORE49" s="62"/>
      <c r="ORF49" s="63"/>
      <c r="ORG49" s="62"/>
      <c r="ORH49" s="63"/>
      <c r="ORI49" s="62"/>
      <c r="ORJ49" s="63"/>
      <c r="ORK49" s="62"/>
      <c r="ORL49" s="63"/>
      <c r="ORM49" s="62"/>
      <c r="ORN49" s="63"/>
      <c r="ORO49" s="62"/>
      <c r="ORP49" s="63"/>
      <c r="ORQ49" s="62"/>
      <c r="ORR49" s="63"/>
      <c r="ORS49" s="62"/>
      <c r="ORT49" s="63"/>
      <c r="ORU49" s="62"/>
      <c r="ORV49" s="63"/>
      <c r="ORW49" s="62"/>
      <c r="ORX49" s="63"/>
      <c r="ORY49" s="62"/>
      <c r="ORZ49" s="63"/>
      <c r="OSA49" s="62"/>
      <c r="OSB49" s="63"/>
      <c r="OSC49" s="62"/>
      <c r="OSD49" s="63"/>
      <c r="OSE49" s="62"/>
      <c r="OSF49" s="63"/>
      <c r="OSG49" s="62"/>
      <c r="OSH49" s="63"/>
      <c r="OSI49" s="62"/>
      <c r="OSJ49" s="63"/>
      <c r="OSK49" s="62"/>
      <c r="OSL49" s="63"/>
      <c r="OSM49" s="62"/>
      <c r="OSN49" s="63"/>
      <c r="OSO49" s="62"/>
      <c r="OSP49" s="63"/>
      <c r="OSQ49" s="62"/>
      <c r="OSR49" s="63"/>
      <c r="OSS49" s="62"/>
      <c r="OST49" s="63"/>
      <c r="OSU49" s="62"/>
      <c r="OSV49" s="63"/>
      <c r="OSW49" s="62"/>
      <c r="OSX49" s="63"/>
      <c r="OSY49" s="62"/>
      <c r="OSZ49" s="63"/>
      <c r="OTA49" s="62"/>
      <c r="OTB49" s="63"/>
      <c r="OTC49" s="62"/>
      <c r="OTD49" s="63"/>
      <c r="OTE49" s="62"/>
      <c r="OTF49" s="63"/>
      <c r="OTG49" s="62"/>
      <c r="OTH49" s="63"/>
      <c r="OTI49" s="62"/>
      <c r="OTJ49" s="63"/>
      <c r="OTK49" s="62"/>
      <c r="OTL49" s="63"/>
      <c r="OTM49" s="62"/>
      <c r="OTN49" s="63"/>
      <c r="OTO49" s="62"/>
      <c r="OTP49" s="63"/>
      <c r="OTQ49" s="62"/>
      <c r="OTR49" s="63"/>
      <c r="OTS49" s="62"/>
      <c r="OTT49" s="63"/>
      <c r="OTU49" s="62"/>
      <c r="OTV49" s="63"/>
      <c r="OTW49" s="62"/>
      <c r="OTX49" s="63"/>
      <c r="OTY49" s="62"/>
      <c r="OTZ49" s="63"/>
      <c r="OUA49" s="62"/>
      <c r="OUB49" s="63"/>
      <c r="OUC49" s="62"/>
      <c r="OUD49" s="63"/>
      <c r="OUE49" s="62"/>
      <c r="OUF49" s="63"/>
      <c r="OUG49" s="62"/>
      <c r="OUH49" s="63"/>
      <c r="OUI49" s="62"/>
      <c r="OUJ49" s="63"/>
      <c r="OUK49" s="62"/>
      <c r="OUL49" s="63"/>
      <c r="OUM49" s="62"/>
      <c r="OUN49" s="63"/>
      <c r="OUO49" s="62"/>
      <c r="OUP49" s="63"/>
      <c r="OUQ49" s="62"/>
      <c r="OUR49" s="63"/>
      <c r="OUS49" s="62"/>
      <c r="OUT49" s="63"/>
      <c r="OUU49" s="62"/>
      <c r="OUV49" s="63"/>
      <c r="OUW49" s="62"/>
      <c r="OUX49" s="63"/>
      <c r="OUY49" s="62"/>
      <c r="OUZ49" s="63"/>
      <c r="OVA49" s="62"/>
      <c r="OVB49" s="63"/>
      <c r="OVC49" s="62"/>
      <c r="OVD49" s="63"/>
      <c r="OVE49" s="62"/>
      <c r="OVF49" s="63"/>
      <c r="OVG49" s="62"/>
      <c r="OVH49" s="63"/>
      <c r="OVI49" s="62"/>
      <c r="OVJ49" s="63"/>
      <c r="OVK49" s="62"/>
      <c r="OVL49" s="63"/>
      <c r="OVM49" s="62"/>
      <c r="OVN49" s="63"/>
      <c r="OVO49" s="62"/>
      <c r="OVP49" s="63"/>
      <c r="OVQ49" s="62"/>
      <c r="OVR49" s="63"/>
      <c r="OVS49" s="62"/>
      <c r="OVT49" s="63"/>
      <c r="OVU49" s="62"/>
      <c r="OVV49" s="63"/>
      <c r="OVW49" s="62"/>
      <c r="OVX49" s="63"/>
      <c r="OVY49" s="62"/>
      <c r="OVZ49" s="63"/>
      <c r="OWA49" s="62"/>
      <c r="OWB49" s="63"/>
      <c r="OWC49" s="62"/>
      <c r="OWD49" s="63"/>
      <c r="OWE49" s="62"/>
      <c r="OWF49" s="63"/>
      <c r="OWG49" s="62"/>
      <c r="OWH49" s="63"/>
      <c r="OWI49" s="62"/>
      <c r="OWJ49" s="63"/>
      <c r="OWK49" s="62"/>
      <c r="OWL49" s="63"/>
      <c r="OWM49" s="62"/>
      <c r="OWN49" s="63"/>
      <c r="OWO49" s="62"/>
      <c r="OWP49" s="63"/>
      <c r="OWQ49" s="62"/>
      <c r="OWR49" s="63"/>
      <c r="OWS49" s="62"/>
      <c r="OWT49" s="63"/>
      <c r="OWU49" s="62"/>
      <c r="OWV49" s="63"/>
      <c r="OWW49" s="62"/>
      <c r="OWX49" s="63"/>
      <c r="OWY49" s="62"/>
      <c r="OWZ49" s="63"/>
      <c r="OXA49" s="62"/>
      <c r="OXB49" s="63"/>
      <c r="OXC49" s="62"/>
      <c r="OXD49" s="63"/>
      <c r="OXE49" s="62"/>
      <c r="OXF49" s="63"/>
      <c r="OXG49" s="62"/>
      <c r="OXH49" s="63"/>
      <c r="OXI49" s="62"/>
      <c r="OXJ49" s="63"/>
      <c r="OXK49" s="62"/>
      <c r="OXL49" s="63"/>
      <c r="OXM49" s="62"/>
      <c r="OXN49" s="63"/>
      <c r="OXO49" s="62"/>
      <c r="OXP49" s="63"/>
      <c r="OXQ49" s="62"/>
      <c r="OXR49" s="63"/>
      <c r="OXS49" s="62"/>
      <c r="OXT49" s="63"/>
      <c r="OXU49" s="62"/>
      <c r="OXV49" s="63"/>
      <c r="OXW49" s="62"/>
      <c r="OXX49" s="63"/>
      <c r="OXY49" s="62"/>
      <c r="OXZ49" s="63"/>
      <c r="OYA49" s="62"/>
      <c r="OYB49" s="63"/>
      <c r="OYC49" s="62"/>
      <c r="OYD49" s="63"/>
      <c r="OYE49" s="62"/>
      <c r="OYF49" s="63"/>
      <c r="OYG49" s="62"/>
      <c r="OYH49" s="63"/>
      <c r="OYI49" s="62"/>
      <c r="OYJ49" s="63"/>
      <c r="OYK49" s="62"/>
      <c r="OYL49" s="63"/>
      <c r="OYM49" s="62"/>
      <c r="OYN49" s="63"/>
      <c r="OYO49" s="62"/>
      <c r="OYP49" s="63"/>
      <c r="OYQ49" s="62"/>
      <c r="OYR49" s="63"/>
      <c r="OYS49" s="62"/>
      <c r="OYT49" s="63"/>
      <c r="OYU49" s="62"/>
      <c r="OYV49" s="63"/>
      <c r="OYW49" s="62"/>
      <c r="OYX49" s="63"/>
      <c r="OYY49" s="62"/>
      <c r="OYZ49" s="63"/>
      <c r="OZA49" s="62"/>
      <c r="OZB49" s="63"/>
      <c r="OZC49" s="62"/>
      <c r="OZD49" s="63"/>
      <c r="OZE49" s="62"/>
      <c r="OZF49" s="63"/>
      <c r="OZG49" s="62"/>
      <c r="OZH49" s="63"/>
      <c r="OZI49" s="62"/>
      <c r="OZJ49" s="63"/>
      <c r="OZK49" s="62"/>
      <c r="OZL49" s="63"/>
      <c r="OZM49" s="62"/>
      <c r="OZN49" s="63"/>
      <c r="OZO49" s="62"/>
      <c r="OZP49" s="63"/>
      <c r="OZQ49" s="62"/>
      <c r="OZR49" s="63"/>
      <c r="OZS49" s="62"/>
      <c r="OZT49" s="63"/>
      <c r="OZU49" s="62"/>
      <c r="OZV49" s="63"/>
      <c r="OZW49" s="62"/>
      <c r="OZX49" s="63"/>
      <c r="OZY49" s="62"/>
      <c r="OZZ49" s="63"/>
      <c r="PAA49" s="62"/>
      <c r="PAB49" s="63"/>
      <c r="PAC49" s="62"/>
      <c r="PAD49" s="63"/>
      <c r="PAE49" s="62"/>
      <c r="PAF49" s="63"/>
      <c r="PAG49" s="62"/>
      <c r="PAH49" s="63"/>
      <c r="PAI49" s="62"/>
      <c r="PAJ49" s="63"/>
      <c r="PAK49" s="62"/>
      <c r="PAL49" s="63"/>
      <c r="PAM49" s="62"/>
      <c r="PAN49" s="63"/>
      <c r="PAO49" s="62"/>
      <c r="PAP49" s="63"/>
      <c r="PAQ49" s="62"/>
      <c r="PAR49" s="63"/>
      <c r="PAS49" s="62"/>
      <c r="PAT49" s="63"/>
      <c r="PAU49" s="62"/>
      <c r="PAV49" s="63"/>
      <c r="PAW49" s="62"/>
      <c r="PAX49" s="63"/>
      <c r="PAY49" s="62"/>
      <c r="PAZ49" s="63"/>
      <c r="PBA49" s="62"/>
      <c r="PBB49" s="63"/>
      <c r="PBC49" s="62"/>
      <c r="PBD49" s="63"/>
      <c r="PBE49" s="62"/>
      <c r="PBF49" s="63"/>
      <c r="PBG49" s="62"/>
      <c r="PBH49" s="63"/>
      <c r="PBI49" s="62"/>
      <c r="PBJ49" s="63"/>
      <c r="PBK49" s="62"/>
      <c r="PBL49" s="63"/>
      <c r="PBM49" s="62"/>
      <c r="PBN49" s="63"/>
      <c r="PBO49" s="62"/>
      <c r="PBP49" s="63"/>
      <c r="PBQ49" s="62"/>
      <c r="PBR49" s="63"/>
      <c r="PBS49" s="62"/>
      <c r="PBT49" s="63"/>
      <c r="PBU49" s="62"/>
      <c r="PBV49" s="63"/>
      <c r="PBW49" s="62"/>
      <c r="PBX49" s="63"/>
      <c r="PBY49" s="62"/>
      <c r="PBZ49" s="63"/>
      <c r="PCA49" s="62"/>
      <c r="PCB49" s="63"/>
      <c r="PCC49" s="62"/>
      <c r="PCD49" s="63"/>
      <c r="PCE49" s="62"/>
      <c r="PCF49" s="63"/>
      <c r="PCG49" s="62"/>
      <c r="PCH49" s="63"/>
      <c r="PCI49" s="62"/>
      <c r="PCJ49" s="63"/>
      <c r="PCK49" s="62"/>
      <c r="PCL49" s="63"/>
      <c r="PCM49" s="62"/>
      <c r="PCN49" s="63"/>
      <c r="PCO49" s="62"/>
      <c r="PCP49" s="63"/>
      <c r="PCQ49" s="62"/>
      <c r="PCR49" s="63"/>
      <c r="PCS49" s="62"/>
      <c r="PCT49" s="63"/>
      <c r="PCU49" s="62"/>
      <c r="PCV49" s="63"/>
      <c r="PCW49" s="62"/>
      <c r="PCX49" s="63"/>
      <c r="PCY49" s="62"/>
      <c r="PCZ49" s="63"/>
      <c r="PDA49" s="62"/>
      <c r="PDB49" s="63"/>
      <c r="PDC49" s="62"/>
      <c r="PDD49" s="63"/>
      <c r="PDE49" s="62"/>
      <c r="PDF49" s="63"/>
      <c r="PDG49" s="62"/>
      <c r="PDH49" s="63"/>
      <c r="PDI49" s="62"/>
      <c r="PDJ49" s="63"/>
      <c r="PDK49" s="62"/>
      <c r="PDL49" s="63"/>
      <c r="PDM49" s="62"/>
      <c r="PDN49" s="63"/>
      <c r="PDO49" s="62"/>
      <c r="PDP49" s="63"/>
      <c r="PDQ49" s="62"/>
      <c r="PDR49" s="63"/>
      <c r="PDS49" s="62"/>
      <c r="PDT49" s="63"/>
      <c r="PDU49" s="62"/>
      <c r="PDV49" s="63"/>
      <c r="PDW49" s="62"/>
      <c r="PDX49" s="63"/>
      <c r="PDY49" s="62"/>
      <c r="PDZ49" s="63"/>
      <c r="PEA49" s="62"/>
      <c r="PEB49" s="63"/>
      <c r="PEC49" s="62"/>
      <c r="PED49" s="63"/>
      <c r="PEE49" s="62"/>
      <c r="PEF49" s="63"/>
      <c r="PEG49" s="62"/>
      <c r="PEH49" s="63"/>
      <c r="PEI49" s="62"/>
      <c r="PEJ49" s="63"/>
      <c r="PEK49" s="62"/>
      <c r="PEL49" s="63"/>
      <c r="PEM49" s="62"/>
      <c r="PEN49" s="63"/>
      <c r="PEO49" s="62"/>
      <c r="PEP49" s="63"/>
      <c r="PEQ49" s="62"/>
      <c r="PER49" s="63"/>
      <c r="PES49" s="62"/>
      <c r="PET49" s="63"/>
      <c r="PEU49" s="62"/>
      <c r="PEV49" s="63"/>
      <c r="PEW49" s="62"/>
      <c r="PEX49" s="63"/>
      <c r="PEY49" s="62"/>
      <c r="PEZ49" s="63"/>
      <c r="PFA49" s="62"/>
      <c r="PFB49" s="63"/>
      <c r="PFC49" s="62"/>
      <c r="PFD49" s="63"/>
      <c r="PFE49" s="62"/>
      <c r="PFF49" s="63"/>
      <c r="PFG49" s="62"/>
      <c r="PFH49" s="63"/>
      <c r="PFI49" s="62"/>
      <c r="PFJ49" s="63"/>
      <c r="PFK49" s="62"/>
      <c r="PFL49" s="63"/>
      <c r="PFM49" s="62"/>
      <c r="PFN49" s="63"/>
      <c r="PFO49" s="62"/>
      <c r="PFP49" s="63"/>
      <c r="PFQ49" s="62"/>
      <c r="PFR49" s="63"/>
      <c r="PFS49" s="62"/>
      <c r="PFT49" s="63"/>
      <c r="PFU49" s="62"/>
      <c r="PFV49" s="63"/>
      <c r="PFW49" s="62"/>
      <c r="PFX49" s="63"/>
      <c r="PFY49" s="62"/>
      <c r="PFZ49" s="63"/>
      <c r="PGA49" s="62"/>
      <c r="PGB49" s="63"/>
      <c r="PGC49" s="62"/>
      <c r="PGD49" s="63"/>
      <c r="PGE49" s="62"/>
      <c r="PGF49" s="63"/>
      <c r="PGG49" s="62"/>
      <c r="PGH49" s="63"/>
      <c r="PGI49" s="62"/>
      <c r="PGJ49" s="63"/>
      <c r="PGK49" s="62"/>
      <c r="PGL49" s="63"/>
      <c r="PGM49" s="62"/>
      <c r="PGN49" s="63"/>
      <c r="PGO49" s="62"/>
      <c r="PGP49" s="63"/>
      <c r="PGQ49" s="62"/>
      <c r="PGR49" s="63"/>
      <c r="PGS49" s="62"/>
      <c r="PGT49" s="63"/>
      <c r="PGU49" s="62"/>
      <c r="PGV49" s="63"/>
      <c r="PGW49" s="62"/>
      <c r="PGX49" s="63"/>
      <c r="PGY49" s="62"/>
      <c r="PGZ49" s="63"/>
      <c r="PHA49" s="62"/>
      <c r="PHB49" s="63"/>
      <c r="PHC49" s="62"/>
      <c r="PHD49" s="63"/>
      <c r="PHE49" s="62"/>
      <c r="PHF49" s="63"/>
      <c r="PHG49" s="62"/>
      <c r="PHH49" s="63"/>
      <c r="PHI49" s="62"/>
      <c r="PHJ49" s="63"/>
      <c r="PHK49" s="62"/>
      <c r="PHL49" s="63"/>
      <c r="PHM49" s="62"/>
      <c r="PHN49" s="63"/>
      <c r="PHO49" s="62"/>
      <c r="PHP49" s="63"/>
      <c r="PHQ49" s="62"/>
      <c r="PHR49" s="63"/>
      <c r="PHS49" s="62"/>
      <c r="PHT49" s="63"/>
      <c r="PHU49" s="62"/>
      <c r="PHV49" s="63"/>
      <c r="PHW49" s="62"/>
      <c r="PHX49" s="63"/>
      <c r="PHY49" s="62"/>
      <c r="PHZ49" s="63"/>
      <c r="PIA49" s="62"/>
      <c r="PIB49" s="63"/>
      <c r="PIC49" s="62"/>
      <c r="PID49" s="63"/>
      <c r="PIE49" s="62"/>
      <c r="PIF49" s="63"/>
      <c r="PIG49" s="62"/>
      <c r="PIH49" s="63"/>
      <c r="PII49" s="62"/>
      <c r="PIJ49" s="63"/>
      <c r="PIK49" s="62"/>
      <c r="PIL49" s="63"/>
      <c r="PIM49" s="62"/>
      <c r="PIN49" s="63"/>
      <c r="PIO49" s="62"/>
      <c r="PIP49" s="63"/>
      <c r="PIQ49" s="62"/>
      <c r="PIR49" s="63"/>
      <c r="PIS49" s="62"/>
      <c r="PIT49" s="63"/>
      <c r="PIU49" s="62"/>
      <c r="PIV49" s="63"/>
      <c r="PIW49" s="62"/>
      <c r="PIX49" s="63"/>
      <c r="PIY49" s="62"/>
      <c r="PIZ49" s="63"/>
      <c r="PJA49" s="62"/>
      <c r="PJB49" s="63"/>
      <c r="PJC49" s="62"/>
      <c r="PJD49" s="63"/>
      <c r="PJE49" s="62"/>
      <c r="PJF49" s="63"/>
      <c r="PJG49" s="62"/>
      <c r="PJH49" s="63"/>
      <c r="PJI49" s="62"/>
      <c r="PJJ49" s="63"/>
      <c r="PJK49" s="62"/>
      <c r="PJL49" s="63"/>
      <c r="PJM49" s="62"/>
      <c r="PJN49" s="63"/>
      <c r="PJO49" s="62"/>
      <c r="PJP49" s="63"/>
      <c r="PJQ49" s="62"/>
      <c r="PJR49" s="63"/>
      <c r="PJS49" s="62"/>
      <c r="PJT49" s="63"/>
      <c r="PJU49" s="62"/>
      <c r="PJV49" s="63"/>
      <c r="PJW49" s="62"/>
      <c r="PJX49" s="63"/>
      <c r="PJY49" s="62"/>
      <c r="PJZ49" s="63"/>
      <c r="PKA49" s="62"/>
      <c r="PKB49" s="63"/>
      <c r="PKC49" s="62"/>
      <c r="PKD49" s="63"/>
      <c r="PKE49" s="62"/>
      <c r="PKF49" s="63"/>
      <c r="PKG49" s="62"/>
      <c r="PKH49" s="63"/>
      <c r="PKI49" s="62"/>
      <c r="PKJ49" s="63"/>
      <c r="PKK49" s="62"/>
      <c r="PKL49" s="63"/>
      <c r="PKM49" s="62"/>
      <c r="PKN49" s="63"/>
      <c r="PKO49" s="62"/>
      <c r="PKP49" s="63"/>
      <c r="PKQ49" s="62"/>
      <c r="PKR49" s="63"/>
      <c r="PKS49" s="62"/>
      <c r="PKT49" s="63"/>
      <c r="PKU49" s="62"/>
      <c r="PKV49" s="63"/>
      <c r="PKW49" s="62"/>
      <c r="PKX49" s="63"/>
      <c r="PKY49" s="62"/>
      <c r="PKZ49" s="63"/>
      <c r="PLA49" s="62"/>
      <c r="PLB49" s="63"/>
      <c r="PLC49" s="62"/>
      <c r="PLD49" s="63"/>
      <c r="PLE49" s="62"/>
      <c r="PLF49" s="63"/>
      <c r="PLG49" s="62"/>
      <c r="PLH49" s="63"/>
      <c r="PLI49" s="62"/>
      <c r="PLJ49" s="63"/>
      <c r="PLK49" s="62"/>
      <c r="PLL49" s="63"/>
      <c r="PLM49" s="62"/>
      <c r="PLN49" s="63"/>
      <c r="PLO49" s="62"/>
      <c r="PLP49" s="63"/>
      <c r="PLQ49" s="62"/>
      <c r="PLR49" s="63"/>
      <c r="PLS49" s="62"/>
      <c r="PLT49" s="63"/>
      <c r="PLU49" s="62"/>
      <c r="PLV49" s="63"/>
      <c r="PLW49" s="62"/>
      <c r="PLX49" s="63"/>
      <c r="PLY49" s="62"/>
      <c r="PLZ49" s="63"/>
      <c r="PMA49" s="62"/>
      <c r="PMB49" s="63"/>
      <c r="PMC49" s="62"/>
      <c r="PMD49" s="63"/>
      <c r="PME49" s="62"/>
      <c r="PMF49" s="63"/>
      <c r="PMG49" s="62"/>
      <c r="PMH49" s="63"/>
      <c r="PMI49" s="62"/>
      <c r="PMJ49" s="63"/>
      <c r="PMK49" s="62"/>
      <c r="PML49" s="63"/>
      <c r="PMM49" s="62"/>
      <c r="PMN49" s="63"/>
      <c r="PMO49" s="62"/>
      <c r="PMP49" s="63"/>
      <c r="PMQ49" s="62"/>
      <c r="PMR49" s="63"/>
      <c r="PMS49" s="62"/>
      <c r="PMT49" s="63"/>
      <c r="PMU49" s="62"/>
      <c r="PMV49" s="63"/>
      <c r="PMW49" s="62"/>
      <c r="PMX49" s="63"/>
      <c r="PMY49" s="62"/>
      <c r="PMZ49" s="63"/>
      <c r="PNA49" s="62"/>
      <c r="PNB49" s="63"/>
      <c r="PNC49" s="62"/>
      <c r="PND49" s="63"/>
      <c r="PNE49" s="62"/>
      <c r="PNF49" s="63"/>
      <c r="PNG49" s="62"/>
      <c r="PNH49" s="63"/>
      <c r="PNI49" s="62"/>
      <c r="PNJ49" s="63"/>
      <c r="PNK49" s="62"/>
      <c r="PNL49" s="63"/>
      <c r="PNM49" s="62"/>
      <c r="PNN49" s="63"/>
      <c r="PNO49" s="62"/>
      <c r="PNP49" s="63"/>
      <c r="PNQ49" s="62"/>
      <c r="PNR49" s="63"/>
      <c r="PNS49" s="62"/>
      <c r="PNT49" s="63"/>
      <c r="PNU49" s="62"/>
      <c r="PNV49" s="63"/>
      <c r="PNW49" s="62"/>
      <c r="PNX49" s="63"/>
      <c r="PNY49" s="62"/>
      <c r="PNZ49" s="63"/>
      <c r="POA49" s="62"/>
      <c r="POB49" s="63"/>
      <c r="POC49" s="62"/>
      <c r="POD49" s="63"/>
      <c r="POE49" s="62"/>
      <c r="POF49" s="63"/>
      <c r="POG49" s="62"/>
      <c r="POH49" s="63"/>
      <c r="POI49" s="62"/>
      <c r="POJ49" s="63"/>
      <c r="POK49" s="62"/>
      <c r="POL49" s="63"/>
      <c r="POM49" s="62"/>
      <c r="PON49" s="63"/>
      <c r="POO49" s="62"/>
      <c r="POP49" s="63"/>
      <c r="POQ49" s="62"/>
      <c r="POR49" s="63"/>
      <c r="POS49" s="62"/>
      <c r="POT49" s="63"/>
      <c r="POU49" s="62"/>
      <c r="POV49" s="63"/>
      <c r="POW49" s="62"/>
      <c r="POX49" s="63"/>
      <c r="POY49" s="62"/>
      <c r="POZ49" s="63"/>
      <c r="PPA49" s="62"/>
      <c r="PPB49" s="63"/>
      <c r="PPC49" s="62"/>
      <c r="PPD49" s="63"/>
      <c r="PPE49" s="62"/>
      <c r="PPF49" s="63"/>
      <c r="PPG49" s="62"/>
      <c r="PPH49" s="63"/>
      <c r="PPI49" s="62"/>
      <c r="PPJ49" s="63"/>
      <c r="PPK49" s="62"/>
      <c r="PPL49" s="63"/>
      <c r="PPM49" s="62"/>
      <c r="PPN49" s="63"/>
      <c r="PPO49" s="62"/>
      <c r="PPP49" s="63"/>
      <c r="PPQ49" s="62"/>
      <c r="PPR49" s="63"/>
      <c r="PPS49" s="62"/>
      <c r="PPT49" s="63"/>
      <c r="PPU49" s="62"/>
      <c r="PPV49" s="63"/>
      <c r="PPW49" s="62"/>
      <c r="PPX49" s="63"/>
      <c r="PPY49" s="62"/>
      <c r="PPZ49" s="63"/>
      <c r="PQA49" s="62"/>
      <c r="PQB49" s="63"/>
      <c r="PQC49" s="62"/>
      <c r="PQD49" s="63"/>
      <c r="PQE49" s="62"/>
      <c r="PQF49" s="63"/>
      <c r="PQG49" s="62"/>
      <c r="PQH49" s="63"/>
      <c r="PQI49" s="62"/>
      <c r="PQJ49" s="63"/>
      <c r="PQK49" s="62"/>
      <c r="PQL49" s="63"/>
      <c r="PQM49" s="62"/>
      <c r="PQN49" s="63"/>
      <c r="PQO49" s="62"/>
      <c r="PQP49" s="63"/>
      <c r="PQQ49" s="62"/>
      <c r="PQR49" s="63"/>
      <c r="PQS49" s="62"/>
      <c r="PQT49" s="63"/>
      <c r="PQU49" s="62"/>
      <c r="PQV49" s="63"/>
      <c r="PQW49" s="62"/>
      <c r="PQX49" s="63"/>
      <c r="PQY49" s="62"/>
      <c r="PQZ49" s="63"/>
      <c r="PRA49" s="62"/>
      <c r="PRB49" s="63"/>
      <c r="PRC49" s="62"/>
      <c r="PRD49" s="63"/>
      <c r="PRE49" s="62"/>
      <c r="PRF49" s="63"/>
      <c r="PRG49" s="62"/>
      <c r="PRH49" s="63"/>
      <c r="PRI49" s="62"/>
      <c r="PRJ49" s="63"/>
      <c r="PRK49" s="62"/>
      <c r="PRL49" s="63"/>
      <c r="PRM49" s="62"/>
      <c r="PRN49" s="63"/>
      <c r="PRO49" s="62"/>
      <c r="PRP49" s="63"/>
      <c r="PRQ49" s="62"/>
      <c r="PRR49" s="63"/>
      <c r="PRS49" s="62"/>
      <c r="PRT49" s="63"/>
      <c r="PRU49" s="62"/>
      <c r="PRV49" s="63"/>
      <c r="PRW49" s="62"/>
      <c r="PRX49" s="63"/>
      <c r="PRY49" s="62"/>
      <c r="PRZ49" s="63"/>
      <c r="PSA49" s="62"/>
      <c r="PSB49" s="63"/>
      <c r="PSC49" s="62"/>
      <c r="PSD49" s="63"/>
      <c r="PSE49" s="62"/>
      <c r="PSF49" s="63"/>
      <c r="PSG49" s="62"/>
      <c r="PSH49" s="63"/>
      <c r="PSI49" s="62"/>
      <c r="PSJ49" s="63"/>
      <c r="PSK49" s="62"/>
      <c r="PSL49" s="63"/>
      <c r="PSM49" s="62"/>
      <c r="PSN49" s="63"/>
      <c r="PSO49" s="62"/>
      <c r="PSP49" s="63"/>
      <c r="PSQ49" s="62"/>
      <c r="PSR49" s="63"/>
      <c r="PSS49" s="62"/>
      <c r="PST49" s="63"/>
      <c r="PSU49" s="62"/>
      <c r="PSV49" s="63"/>
      <c r="PSW49" s="62"/>
      <c r="PSX49" s="63"/>
      <c r="PSY49" s="62"/>
      <c r="PSZ49" s="63"/>
      <c r="PTA49" s="62"/>
      <c r="PTB49" s="63"/>
      <c r="PTC49" s="62"/>
      <c r="PTD49" s="63"/>
      <c r="PTE49" s="62"/>
      <c r="PTF49" s="63"/>
      <c r="PTG49" s="62"/>
      <c r="PTH49" s="63"/>
      <c r="PTI49" s="62"/>
      <c r="PTJ49" s="63"/>
      <c r="PTK49" s="62"/>
      <c r="PTL49" s="63"/>
      <c r="PTM49" s="62"/>
      <c r="PTN49" s="63"/>
      <c r="PTO49" s="62"/>
      <c r="PTP49" s="63"/>
      <c r="PTQ49" s="62"/>
      <c r="PTR49" s="63"/>
      <c r="PTS49" s="62"/>
      <c r="PTT49" s="63"/>
      <c r="PTU49" s="62"/>
      <c r="PTV49" s="63"/>
      <c r="PTW49" s="62"/>
      <c r="PTX49" s="63"/>
      <c r="PTY49" s="62"/>
      <c r="PTZ49" s="63"/>
      <c r="PUA49" s="62"/>
      <c r="PUB49" s="63"/>
      <c r="PUC49" s="62"/>
      <c r="PUD49" s="63"/>
      <c r="PUE49" s="62"/>
      <c r="PUF49" s="63"/>
      <c r="PUG49" s="62"/>
      <c r="PUH49" s="63"/>
      <c r="PUI49" s="62"/>
      <c r="PUJ49" s="63"/>
      <c r="PUK49" s="62"/>
      <c r="PUL49" s="63"/>
      <c r="PUM49" s="62"/>
      <c r="PUN49" s="63"/>
      <c r="PUO49" s="62"/>
      <c r="PUP49" s="63"/>
      <c r="PUQ49" s="62"/>
      <c r="PUR49" s="63"/>
      <c r="PUS49" s="62"/>
      <c r="PUT49" s="63"/>
      <c r="PUU49" s="62"/>
      <c r="PUV49" s="63"/>
      <c r="PUW49" s="62"/>
      <c r="PUX49" s="63"/>
      <c r="PUY49" s="62"/>
      <c r="PUZ49" s="63"/>
      <c r="PVA49" s="62"/>
      <c r="PVB49" s="63"/>
      <c r="PVC49" s="62"/>
      <c r="PVD49" s="63"/>
      <c r="PVE49" s="62"/>
      <c r="PVF49" s="63"/>
      <c r="PVG49" s="62"/>
      <c r="PVH49" s="63"/>
      <c r="PVI49" s="62"/>
      <c r="PVJ49" s="63"/>
      <c r="PVK49" s="62"/>
      <c r="PVL49" s="63"/>
      <c r="PVM49" s="62"/>
      <c r="PVN49" s="63"/>
      <c r="PVO49" s="62"/>
      <c r="PVP49" s="63"/>
      <c r="PVQ49" s="62"/>
      <c r="PVR49" s="63"/>
      <c r="PVS49" s="62"/>
      <c r="PVT49" s="63"/>
      <c r="PVU49" s="62"/>
      <c r="PVV49" s="63"/>
      <c r="PVW49" s="62"/>
      <c r="PVX49" s="63"/>
      <c r="PVY49" s="62"/>
      <c r="PVZ49" s="63"/>
      <c r="PWA49" s="62"/>
      <c r="PWB49" s="63"/>
      <c r="PWC49" s="62"/>
      <c r="PWD49" s="63"/>
      <c r="PWE49" s="62"/>
      <c r="PWF49" s="63"/>
      <c r="PWG49" s="62"/>
      <c r="PWH49" s="63"/>
      <c r="PWI49" s="62"/>
      <c r="PWJ49" s="63"/>
      <c r="PWK49" s="62"/>
      <c r="PWL49" s="63"/>
      <c r="PWM49" s="62"/>
      <c r="PWN49" s="63"/>
      <c r="PWO49" s="62"/>
      <c r="PWP49" s="63"/>
      <c r="PWQ49" s="62"/>
      <c r="PWR49" s="63"/>
      <c r="PWS49" s="62"/>
      <c r="PWT49" s="63"/>
      <c r="PWU49" s="62"/>
      <c r="PWV49" s="63"/>
      <c r="PWW49" s="62"/>
      <c r="PWX49" s="63"/>
      <c r="PWY49" s="62"/>
      <c r="PWZ49" s="63"/>
      <c r="PXA49" s="62"/>
      <c r="PXB49" s="63"/>
      <c r="PXC49" s="62"/>
      <c r="PXD49" s="63"/>
      <c r="PXE49" s="62"/>
      <c r="PXF49" s="63"/>
      <c r="PXG49" s="62"/>
      <c r="PXH49" s="63"/>
      <c r="PXI49" s="62"/>
      <c r="PXJ49" s="63"/>
      <c r="PXK49" s="62"/>
      <c r="PXL49" s="63"/>
      <c r="PXM49" s="62"/>
      <c r="PXN49" s="63"/>
      <c r="PXO49" s="62"/>
      <c r="PXP49" s="63"/>
      <c r="PXQ49" s="62"/>
      <c r="PXR49" s="63"/>
      <c r="PXS49" s="62"/>
      <c r="PXT49" s="63"/>
      <c r="PXU49" s="62"/>
      <c r="PXV49" s="63"/>
      <c r="PXW49" s="62"/>
      <c r="PXX49" s="63"/>
      <c r="PXY49" s="62"/>
      <c r="PXZ49" s="63"/>
      <c r="PYA49" s="62"/>
      <c r="PYB49" s="63"/>
      <c r="PYC49" s="62"/>
      <c r="PYD49" s="63"/>
      <c r="PYE49" s="62"/>
      <c r="PYF49" s="63"/>
      <c r="PYG49" s="62"/>
      <c r="PYH49" s="63"/>
      <c r="PYI49" s="62"/>
      <c r="PYJ49" s="63"/>
      <c r="PYK49" s="62"/>
      <c r="PYL49" s="63"/>
      <c r="PYM49" s="62"/>
      <c r="PYN49" s="63"/>
      <c r="PYO49" s="62"/>
      <c r="PYP49" s="63"/>
      <c r="PYQ49" s="62"/>
      <c r="PYR49" s="63"/>
      <c r="PYS49" s="62"/>
      <c r="PYT49" s="63"/>
      <c r="PYU49" s="62"/>
      <c r="PYV49" s="63"/>
      <c r="PYW49" s="62"/>
      <c r="PYX49" s="63"/>
      <c r="PYY49" s="62"/>
      <c r="PYZ49" s="63"/>
      <c r="PZA49" s="62"/>
      <c r="PZB49" s="63"/>
      <c r="PZC49" s="62"/>
      <c r="PZD49" s="63"/>
      <c r="PZE49" s="62"/>
      <c r="PZF49" s="63"/>
      <c r="PZG49" s="62"/>
      <c r="PZH49" s="63"/>
      <c r="PZI49" s="62"/>
      <c r="PZJ49" s="63"/>
      <c r="PZK49" s="62"/>
      <c r="PZL49" s="63"/>
      <c r="PZM49" s="62"/>
      <c r="PZN49" s="63"/>
      <c r="PZO49" s="62"/>
      <c r="PZP49" s="63"/>
      <c r="PZQ49" s="62"/>
      <c r="PZR49" s="63"/>
      <c r="PZS49" s="62"/>
      <c r="PZT49" s="63"/>
      <c r="PZU49" s="62"/>
      <c r="PZV49" s="63"/>
      <c r="PZW49" s="62"/>
      <c r="PZX49" s="63"/>
      <c r="PZY49" s="62"/>
      <c r="PZZ49" s="63"/>
      <c r="QAA49" s="62"/>
      <c r="QAB49" s="63"/>
      <c r="QAC49" s="62"/>
      <c r="QAD49" s="63"/>
      <c r="QAE49" s="62"/>
      <c r="QAF49" s="63"/>
      <c r="QAG49" s="62"/>
      <c r="QAH49" s="63"/>
      <c r="QAI49" s="62"/>
      <c r="QAJ49" s="63"/>
      <c r="QAK49" s="62"/>
      <c r="QAL49" s="63"/>
      <c r="QAM49" s="62"/>
      <c r="QAN49" s="63"/>
      <c r="QAO49" s="62"/>
      <c r="QAP49" s="63"/>
      <c r="QAQ49" s="62"/>
      <c r="QAR49" s="63"/>
      <c r="QAS49" s="62"/>
      <c r="QAT49" s="63"/>
      <c r="QAU49" s="62"/>
      <c r="QAV49" s="63"/>
      <c r="QAW49" s="62"/>
      <c r="QAX49" s="63"/>
      <c r="QAY49" s="62"/>
      <c r="QAZ49" s="63"/>
      <c r="QBA49" s="62"/>
      <c r="QBB49" s="63"/>
      <c r="QBC49" s="62"/>
      <c r="QBD49" s="63"/>
      <c r="QBE49" s="62"/>
      <c r="QBF49" s="63"/>
      <c r="QBG49" s="62"/>
      <c r="QBH49" s="63"/>
      <c r="QBI49" s="62"/>
      <c r="QBJ49" s="63"/>
      <c r="QBK49" s="62"/>
      <c r="QBL49" s="63"/>
      <c r="QBM49" s="62"/>
      <c r="QBN49" s="63"/>
      <c r="QBO49" s="62"/>
      <c r="QBP49" s="63"/>
      <c r="QBQ49" s="62"/>
      <c r="QBR49" s="63"/>
      <c r="QBS49" s="62"/>
      <c r="QBT49" s="63"/>
      <c r="QBU49" s="62"/>
      <c r="QBV49" s="63"/>
      <c r="QBW49" s="62"/>
      <c r="QBX49" s="63"/>
      <c r="QBY49" s="62"/>
      <c r="QBZ49" s="63"/>
      <c r="QCA49" s="62"/>
      <c r="QCB49" s="63"/>
      <c r="QCC49" s="62"/>
      <c r="QCD49" s="63"/>
      <c r="QCE49" s="62"/>
      <c r="QCF49" s="63"/>
      <c r="QCG49" s="62"/>
      <c r="QCH49" s="63"/>
      <c r="QCI49" s="62"/>
      <c r="QCJ49" s="63"/>
      <c r="QCK49" s="62"/>
      <c r="QCL49" s="63"/>
      <c r="QCM49" s="62"/>
      <c r="QCN49" s="63"/>
      <c r="QCO49" s="62"/>
      <c r="QCP49" s="63"/>
      <c r="QCQ49" s="62"/>
      <c r="QCR49" s="63"/>
      <c r="QCS49" s="62"/>
      <c r="QCT49" s="63"/>
      <c r="QCU49" s="62"/>
      <c r="QCV49" s="63"/>
      <c r="QCW49" s="62"/>
      <c r="QCX49" s="63"/>
      <c r="QCY49" s="62"/>
      <c r="QCZ49" s="63"/>
      <c r="QDA49" s="62"/>
      <c r="QDB49" s="63"/>
      <c r="QDC49" s="62"/>
      <c r="QDD49" s="63"/>
      <c r="QDE49" s="62"/>
      <c r="QDF49" s="63"/>
      <c r="QDG49" s="62"/>
      <c r="QDH49" s="63"/>
      <c r="QDI49" s="62"/>
      <c r="QDJ49" s="63"/>
      <c r="QDK49" s="62"/>
      <c r="QDL49" s="63"/>
      <c r="QDM49" s="62"/>
      <c r="QDN49" s="63"/>
      <c r="QDO49" s="62"/>
      <c r="QDP49" s="63"/>
      <c r="QDQ49" s="62"/>
      <c r="QDR49" s="63"/>
      <c r="QDS49" s="62"/>
      <c r="QDT49" s="63"/>
      <c r="QDU49" s="62"/>
      <c r="QDV49" s="63"/>
      <c r="QDW49" s="62"/>
      <c r="QDX49" s="63"/>
      <c r="QDY49" s="62"/>
      <c r="QDZ49" s="63"/>
      <c r="QEA49" s="62"/>
      <c r="QEB49" s="63"/>
      <c r="QEC49" s="62"/>
      <c r="QED49" s="63"/>
      <c r="QEE49" s="62"/>
      <c r="QEF49" s="63"/>
      <c r="QEG49" s="62"/>
      <c r="QEH49" s="63"/>
      <c r="QEI49" s="62"/>
      <c r="QEJ49" s="63"/>
      <c r="QEK49" s="62"/>
      <c r="QEL49" s="63"/>
      <c r="QEM49" s="62"/>
      <c r="QEN49" s="63"/>
      <c r="QEO49" s="62"/>
      <c r="QEP49" s="63"/>
      <c r="QEQ49" s="62"/>
      <c r="QER49" s="63"/>
      <c r="QES49" s="62"/>
      <c r="QET49" s="63"/>
      <c r="QEU49" s="62"/>
      <c r="QEV49" s="63"/>
      <c r="QEW49" s="62"/>
      <c r="QEX49" s="63"/>
      <c r="QEY49" s="62"/>
      <c r="QEZ49" s="63"/>
      <c r="QFA49" s="62"/>
      <c r="QFB49" s="63"/>
      <c r="QFC49" s="62"/>
      <c r="QFD49" s="63"/>
      <c r="QFE49" s="62"/>
      <c r="QFF49" s="63"/>
      <c r="QFG49" s="62"/>
      <c r="QFH49" s="63"/>
      <c r="QFI49" s="62"/>
      <c r="QFJ49" s="63"/>
      <c r="QFK49" s="62"/>
      <c r="QFL49" s="63"/>
      <c r="QFM49" s="62"/>
      <c r="QFN49" s="63"/>
      <c r="QFO49" s="62"/>
      <c r="QFP49" s="63"/>
      <c r="QFQ49" s="62"/>
      <c r="QFR49" s="63"/>
      <c r="QFS49" s="62"/>
      <c r="QFT49" s="63"/>
      <c r="QFU49" s="62"/>
      <c r="QFV49" s="63"/>
      <c r="QFW49" s="62"/>
      <c r="QFX49" s="63"/>
      <c r="QFY49" s="62"/>
      <c r="QFZ49" s="63"/>
      <c r="QGA49" s="62"/>
      <c r="QGB49" s="63"/>
      <c r="QGC49" s="62"/>
      <c r="QGD49" s="63"/>
      <c r="QGE49" s="62"/>
      <c r="QGF49" s="63"/>
      <c r="QGG49" s="62"/>
      <c r="QGH49" s="63"/>
      <c r="QGI49" s="62"/>
      <c r="QGJ49" s="63"/>
      <c r="QGK49" s="62"/>
      <c r="QGL49" s="63"/>
      <c r="QGM49" s="62"/>
      <c r="QGN49" s="63"/>
      <c r="QGO49" s="62"/>
      <c r="QGP49" s="63"/>
      <c r="QGQ49" s="62"/>
      <c r="QGR49" s="63"/>
      <c r="QGS49" s="62"/>
      <c r="QGT49" s="63"/>
      <c r="QGU49" s="62"/>
      <c r="QGV49" s="63"/>
      <c r="QGW49" s="62"/>
      <c r="QGX49" s="63"/>
      <c r="QGY49" s="62"/>
      <c r="QGZ49" s="63"/>
      <c r="QHA49" s="62"/>
      <c r="QHB49" s="63"/>
      <c r="QHC49" s="62"/>
      <c r="QHD49" s="63"/>
      <c r="QHE49" s="62"/>
      <c r="QHF49" s="63"/>
      <c r="QHG49" s="62"/>
      <c r="QHH49" s="63"/>
      <c r="QHI49" s="62"/>
      <c r="QHJ49" s="63"/>
      <c r="QHK49" s="62"/>
      <c r="QHL49" s="63"/>
      <c r="QHM49" s="62"/>
      <c r="QHN49" s="63"/>
      <c r="QHO49" s="62"/>
      <c r="QHP49" s="63"/>
      <c r="QHQ49" s="62"/>
      <c r="QHR49" s="63"/>
      <c r="QHS49" s="62"/>
      <c r="QHT49" s="63"/>
      <c r="QHU49" s="62"/>
      <c r="QHV49" s="63"/>
      <c r="QHW49" s="62"/>
      <c r="QHX49" s="63"/>
      <c r="QHY49" s="62"/>
      <c r="QHZ49" s="63"/>
      <c r="QIA49" s="62"/>
      <c r="QIB49" s="63"/>
      <c r="QIC49" s="62"/>
      <c r="QID49" s="63"/>
      <c r="QIE49" s="62"/>
      <c r="QIF49" s="63"/>
      <c r="QIG49" s="62"/>
      <c r="QIH49" s="63"/>
      <c r="QII49" s="62"/>
      <c r="QIJ49" s="63"/>
      <c r="QIK49" s="62"/>
      <c r="QIL49" s="63"/>
      <c r="QIM49" s="62"/>
      <c r="QIN49" s="63"/>
      <c r="QIO49" s="62"/>
      <c r="QIP49" s="63"/>
      <c r="QIQ49" s="62"/>
      <c r="QIR49" s="63"/>
      <c r="QIS49" s="62"/>
      <c r="QIT49" s="63"/>
      <c r="QIU49" s="62"/>
      <c r="QIV49" s="63"/>
      <c r="QIW49" s="62"/>
      <c r="QIX49" s="63"/>
      <c r="QIY49" s="62"/>
      <c r="QIZ49" s="63"/>
      <c r="QJA49" s="62"/>
      <c r="QJB49" s="63"/>
      <c r="QJC49" s="62"/>
      <c r="QJD49" s="63"/>
      <c r="QJE49" s="62"/>
      <c r="QJF49" s="63"/>
      <c r="QJG49" s="62"/>
      <c r="QJH49" s="63"/>
      <c r="QJI49" s="62"/>
      <c r="QJJ49" s="63"/>
      <c r="QJK49" s="62"/>
      <c r="QJL49" s="63"/>
      <c r="QJM49" s="62"/>
      <c r="QJN49" s="63"/>
      <c r="QJO49" s="62"/>
      <c r="QJP49" s="63"/>
      <c r="QJQ49" s="62"/>
      <c r="QJR49" s="63"/>
      <c r="QJS49" s="62"/>
      <c r="QJT49" s="63"/>
      <c r="QJU49" s="62"/>
      <c r="QJV49" s="63"/>
      <c r="QJW49" s="62"/>
      <c r="QJX49" s="63"/>
      <c r="QJY49" s="62"/>
      <c r="QJZ49" s="63"/>
      <c r="QKA49" s="62"/>
      <c r="QKB49" s="63"/>
      <c r="QKC49" s="62"/>
      <c r="QKD49" s="63"/>
      <c r="QKE49" s="62"/>
      <c r="QKF49" s="63"/>
      <c r="QKG49" s="62"/>
      <c r="QKH49" s="63"/>
      <c r="QKI49" s="62"/>
      <c r="QKJ49" s="63"/>
      <c r="QKK49" s="62"/>
      <c r="QKL49" s="63"/>
      <c r="QKM49" s="62"/>
      <c r="QKN49" s="63"/>
      <c r="QKO49" s="62"/>
      <c r="QKP49" s="63"/>
      <c r="QKQ49" s="62"/>
      <c r="QKR49" s="63"/>
      <c r="QKS49" s="62"/>
      <c r="QKT49" s="63"/>
      <c r="QKU49" s="62"/>
      <c r="QKV49" s="63"/>
      <c r="QKW49" s="62"/>
      <c r="QKX49" s="63"/>
      <c r="QKY49" s="62"/>
      <c r="QKZ49" s="63"/>
      <c r="QLA49" s="62"/>
      <c r="QLB49" s="63"/>
      <c r="QLC49" s="62"/>
      <c r="QLD49" s="63"/>
      <c r="QLE49" s="62"/>
      <c r="QLF49" s="63"/>
      <c r="QLG49" s="62"/>
      <c r="QLH49" s="63"/>
      <c r="QLI49" s="62"/>
      <c r="QLJ49" s="63"/>
      <c r="QLK49" s="62"/>
      <c r="QLL49" s="63"/>
      <c r="QLM49" s="62"/>
      <c r="QLN49" s="63"/>
      <c r="QLO49" s="62"/>
      <c r="QLP49" s="63"/>
      <c r="QLQ49" s="62"/>
      <c r="QLR49" s="63"/>
      <c r="QLS49" s="62"/>
      <c r="QLT49" s="63"/>
      <c r="QLU49" s="62"/>
      <c r="QLV49" s="63"/>
      <c r="QLW49" s="62"/>
      <c r="QLX49" s="63"/>
      <c r="QLY49" s="62"/>
      <c r="QLZ49" s="63"/>
      <c r="QMA49" s="62"/>
      <c r="QMB49" s="63"/>
      <c r="QMC49" s="62"/>
      <c r="QMD49" s="63"/>
      <c r="QME49" s="62"/>
      <c r="QMF49" s="63"/>
      <c r="QMG49" s="62"/>
      <c r="QMH49" s="63"/>
      <c r="QMI49" s="62"/>
      <c r="QMJ49" s="63"/>
      <c r="QMK49" s="62"/>
      <c r="QML49" s="63"/>
      <c r="QMM49" s="62"/>
      <c r="QMN49" s="63"/>
      <c r="QMO49" s="62"/>
      <c r="QMP49" s="63"/>
      <c r="QMQ49" s="62"/>
      <c r="QMR49" s="63"/>
      <c r="QMS49" s="62"/>
      <c r="QMT49" s="63"/>
      <c r="QMU49" s="62"/>
      <c r="QMV49" s="63"/>
      <c r="QMW49" s="62"/>
      <c r="QMX49" s="63"/>
      <c r="QMY49" s="62"/>
      <c r="QMZ49" s="63"/>
      <c r="QNA49" s="62"/>
      <c r="QNB49" s="63"/>
      <c r="QNC49" s="62"/>
      <c r="QND49" s="63"/>
      <c r="QNE49" s="62"/>
      <c r="QNF49" s="63"/>
      <c r="QNG49" s="62"/>
      <c r="QNH49" s="63"/>
      <c r="QNI49" s="62"/>
      <c r="QNJ49" s="63"/>
      <c r="QNK49" s="62"/>
      <c r="QNL49" s="63"/>
      <c r="QNM49" s="62"/>
      <c r="QNN49" s="63"/>
      <c r="QNO49" s="62"/>
      <c r="QNP49" s="63"/>
      <c r="QNQ49" s="62"/>
      <c r="QNR49" s="63"/>
      <c r="QNS49" s="62"/>
      <c r="QNT49" s="63"/>
      <c r="QNU49" s="62"/>
      <c r="QNV49" s="63"/>
      <c r="QNW49" s="62"/>
      <c r="QNX49" s="63"/>
      <c r="QNY49" s="62"/>
      <c r="QNZ49" s="63"/>
      <c r="QOA49" s="62"/>
      <c r="QOB49" s="63"/>
      <c r="QOC49" s="62"/>
      <c r="QOD49" s="63"/>
      <c r="QOE49" s="62"/>
      <c r="QOF49" s="63"/>
      <c r="QOG49" s="62"/>
      <c r="QOH49" s="63"/>
      <c r="QOI49" s="62"/>
      <c r="QOJ49" s="63"/>
      <c r="QOK49" s="62"/>
      <c r="QOL49" s="63"/>
      <c r="QOM49" s="62"/>
      <c r="QON49" s="63"/>
      <c r="QOO49" s="62"/>
      <c r="QOP49" s="63"/>
      <c r="QOQ49" s="62"/>
      <c r="QOR49" s="63"/>
      <c r="QOS49" s="62"/>
      <c r="QOT49" s="63"/>
      <c r="QOU49" s="62"/>
      <c r="QOV49" s="63"/>
      <c r="QOW49" s="62"/>
      <c r="QOX49" s="63"/>
      <c r="QOY49" s="62"/>
      <c r="QOZ49" s="63"/>
      <c r="QPA49" s="62"/>
      <c r="QPB49" s="63"/>
      <c r="QPC49" s="62"/>
      <c r="QPD49" s="63"/>
      <c r="QPE49" s="62"/>
      <c r="QPF49" s="63"/>
      <c r="QPG49" s="62"/>
      <c r="QPH49" s="63"/>
      <c r="QPI49" s="62"/>
      <c r="QPJ49" s="63"/>
      <c r="QPK49" s="62"/>
      <c r="QPL49" s="63"/>
      <c r="QPM49" s="62"/>
      <c r="QPN49" s="63"/>
      <c r="QPO49" s="62"/>
      <c r="QPP49" s="63"/>
      <c r="QPQ49" s="62"/>
      <c r="QPR49" s="63"/>
      <c r="QPS49" s="62"/>
      <c r="QPT49" s="63"/>
      <c r="QPU49" s="62"/>
      <c r="QPV49" s="63"/>
      <c r="QPW49" s="62"/>
      <c r="QPX49" s="63"/>
      <c r="QPY49" s="62"/>
      <c r="QPZ49" s="63"/>
      <c r="QQA49" s="62"/>
      <c r="QQB49" s="63"/>
      <c r="QQC49" s="62"/>
      <c r="QQD49" s="63"/>
      <c r="QQE49" s="62"/>
      <c r="QQF49" s="63"/>
      <c r="QQG49" s="62"/>
      <c r="QQH49" s="63"/>
      <c r="QQI49" s="62"/>
      <c r="QQJ49" s="63"/>
      <c r="QQK49" s="62"/>
      <c r="QQL49" s="63"/>
      <c r="QQM49" s="62"/>
      <c r="QQN49" s="63"/>
      <c r="QQO49" s="62"/>
      <c r="QQP49" s="63"/>
      <c r="QQQ49" s="62"/>
      <c r="QQR49" s="63"/>
      <c r="QQS49" s="62"/>
      <c r="QQT49" s="63"/>
      <c r="QQU49" s="62"/>
      <c r="QQV49" s="63"/>
      <c r="QQW49" s="62"/>
      <c r="QQX49" s="63"/>
      <c r="QQY49" s="62"/>
      <c r="QQZ49" s="63"/>
      <c r="QRA49" s="62"/>
      <c r="QRB49" s="63"/>
      <c r="QRC49" s="62"/>
      <c r="QRD49" s="63"/>
      <c r="QRE49" s="62"/>
      <c r="QRF49" s="63"/>
      <c r="QRG49" s="62"/>
      <c r="QRH49" s="63"/>
      <c r="QRI49" s="62"/>
      <c r="QRJ49" s="63"/>
      <c r="QRK49" s="62"/>
      <c r="QRL49" s="63"/>
      <c r="QRM49" s="62"/>
      <c r="QRN49" s="63"/>
      <c r="QRO49" s="62"/>
      <c r="QRP49" s="63"/>
      <c r="QRQ49" s="62"/>
      <c r="QRR49" s="63"/>
      <c r="QRS49" s="62"/>
      <c r="QRT49" s="63"/>
      <c r="QRU49" s="62"/>
      <c r="QRV49" s="63"/>
      <c r="QRW49" s="62"/>
      <c r="QRX49" s="63"/>
      <c r="QRY49" s="62"/>
      <c r="QRZ49" s="63"/>
      <c r="QSA49" s="62"/>
      <c r="QSB49" s="63"/>
      <c r="QSC49" s="62"/>
      <c r="QSD49" s="63"/>
      <c r="QSE49" s="62"/>
      <c r="QSF49" s="63"/>
      <c r="QSG49" s="62"/>
      <c r="QSH49" s="63"/>
      <c r="QSI49" s="62"/>
      <c r="QSJ49" s="63"/>
      <c r="QSK49" s="62"/>
      <c r="QSL49" s="63"/>
      <c r="QSM49" s="62"/>
      <c r="QSN49" s="63"/>
      <c r="QSO49" s="62"/>
      <c r="QSP49" s="63"/>
      <c r="QSQ49" s="62"/>
      <c r="QSR49" s="63"/>
      <c r="QSS49" s="62"/>
      <c r="QST49" s="63"/>
      <c r="QSU49" s="62"/>
      <c r="QSV49" s="63"/>
      <c r="QSW49" s="62"/>
      <c r="QSX49" s="63"/>
      <c r="QSY49" s="62"/>
      <c r="QSZ49" s="63"/>
      <c r="QTA49" s="62"/>
      <c r="QTB49" s="63"/>
      <c r="QTC49" s="62"/>
      <c r="QTD49" s="63"/>
      <c r="QTE49" s="62"/>
      <c r="QTF49" s="63"/>
      <c r="QTG49" s="62"/>
      <c r="QTH49" s="63"/>
      <c r="QTI49" s="62"/>
      <c r="QTJ49" s="63"/>
      <c r="QTK49" s="62"/>
      <c r="QTL49" s="63"/>
      <c r="QTM49" s="62"/>
      <c r="QTN49" s="63"/>
      <c r="QTO49" s="62"/>
      <c r="QTP49" s="63"/>
      <c r="QTQ49" s="62"/>
      <c r="QTR49" s="63"/>
      <c r="QTS49" s="62"/>
      <c r="QTT49" s="63"/>
      <c r="QTU49" s="62"/>
      <c r="QTV49" s="63"/>
      <c r="QTW49" s="62"/>
      <c r="QTX49" s="63"/>
      <c r="QTY49" s="62"/>
      <c r="QTZ49" s="63"/>
      <c r="QUA49" s="62"/>
      <c r="QUB49" s="63"/>
      <c r="QUC49" s="62"/>
      <c r="QUD49" s="63"/>
      <c r="QUE49" s="62"/>
      <c r="QUF49" s="63"/>
      <c r="QUG49" s="62"/>
      <c r="QUH49" s="63"/>
      <c r="QUI49" s="62"/>
      <c r="QUJ49" s="63"/>
      <c r="QUK49" s="62"/>
      <c r="QUL49" s="63"/>
      <c r="QUM49" s="62"/>
      <c r="QUN49" s="63"/>
      <c r="QUO49" s="62"/>
      <c r="QUP49" s="63"/>
      <c r="QUQ49" s="62"/>
      <c r="QUR49" s="63"/>
      <c r="QUS49" s="62"/>
      <c r="QUT49" s="63"/>
      <c r="QUU49" s="62"/>
      <c r="QUV49" s="63"/>
      <c r="QUW49" s="62"/>
      <c r="QUX49" s="63"/>
      <c r="QUY49" s="62"/>
      <c r="QUZ49" s="63"/>
      <c r="QVA49" s="62"/>
      <c r="QVB49" s="63"/>
      <c r="QVC49" s="62"/>
      <c r="QVD49" s="63"/>
      <c r="QVE49" s="62"/>
      <c r="QVF49" s="63"/>
      <c r="QVG49" s="62"/>
      <c r="QVH49" s="63"/>
      <c r="QVI49" s="62"/>
      <c r="QVJ49" s="63"/>
      <c r="QVK49" s="62"/>
      <c r="QVL49" s="63"/>
      <c r="QVM49" s="62"/>
      <c r="QVN49" s="63"/>
      <c r="QVO49" s="62"/>
      <c r="QVP49" s="63"/>
      <c r="QVQ49" s="62"/>
      <c r="QVR49" s="63"/>
      <c r="QVS49" s="62"/>
      <c r="QVT49" s="63"/>
      <c r="QVU49" s="62"/>
      <c r="QVV49" s="63"/>
      <c r="QVW49" s="62"/>
      <c r="QVX49" s="63"/>
      <c r="QVY49" s="62"/>
      <c r="QVZ49" s="63"/>
      <c r="QWA49" s="62"/>
      <c r="QWB49" s="63"/>
      <c r="QWC49" s="62"/>
      <c r="QWD49" s="63"/>
      <c r="QWE49" s="62"/>
      <c r="QWF49" s="63"/>
      <c r="QWG49" s="62"/>
      <c r="QWH49" s="63"/>
      <c r="QWI49" s="62"/>
      <c r="QWJ49" s="63"/>
      <c r="QWK49" s="62"/>
      <c r="QWL49" s="63"/>
      <c r="QWM49" s="62"/>
      <c r="QWN49" s="63"/>
      <c r="QWO49" s="62"/>
      <c r="QWP49" s="63"/>
      <c r="QWQ49" s="62"/>
      <c r="QWR49" s="63"/>
      <c r="QWS49" s="62"/>
      <c r="QWT49" s="63"/>
      <c r="QWU49" s="62"/>
      <c r="QWV49" s="63"/>
      <c r="QWW49" s="62"/>
      <c r="QWX49" s="63"/>
      <c r="QWY49" s="62"/>
      <c r="QWZ49" s="63"/>
      <c r="QXA49" s="62"/>
      <c r="QXB49" s="63"/>
      <c r="QXC49" s="62"/>
      <c r="QXD49" s="63"/>
      <c r="QXE49" s="62"/>
      <c r="QXF49" s="63"/>
      <c r="QXG49" s="62"/>
      <c r="QXH49" s="63"/>
      <c r="QXI49" s="62"/>
      <c r="QXJ49" s="63"/>
      <c r="QXK49" s="62"/>
      <c r="QXL49" s="63"/>
      <c r="QXM49" s="62"/>
      <c r="QXN49" s="63"/>
      <c r="QXO49" s="62"/>
      <c r="QXP49" s="63"/>
      <c r="QXQ49" s="62"/>
      <c r="QXR49" s="63"/>
      <c r="QXS49" s="62"/>
      <c r="QXT49" s="63"/>
      <c r="QXU49" s="62"/>
      <c r="QXV49" s="63"/>
      <c r="QXW49" s="62"/>
      <c r="QXX49" s="63"/>
      <c r="QXY49" s="62"/>
      <c r="QXZ49" s="63"/>
      <c r="QYA49" s="62"/>
      <c r="QYB49" s="63"/>
      <c r="QYC49" s="62"/>
      <c r="QYD49" s="63"/>
      <c r="QYE49" s="62"/>
      <c r="QYF49" s="63"/>
      <c r="QYG49" s="62"/>
      <c r="QYH49" s="63"/>
      <c r="QYI49" s="62"/>
      <c r="QYJ49" s="63"/>
      <c r="QYK49" s="62"/>
      <c r="QYL49" s="63"/>
      <c r="QYM49" s="62"/>
      <c r="QYN49" s="63"/>
      <c r="QYO49" s="62"/>
      <c r="QYP49" s="63"/>
      <c r="QYQ49" s="62"/>
      <c r="QYR49" s="63"/>
      <c r="QYS49" s="62"/>
      <c r="QYT49" s="63"/>
      <c r="QYU49" s="62"/>
      <c r="QYV49" s="63"/>
      <c r="QYW49" s="62"/>
      <c r="QYX49" s="63"/>
      <c r="QYY49" s="62"/>
      <c r="QYZ49" s="63"/>
      <c r="QZA49" s="62"/>
      <c r="QZB49" s="63"/>
      <c r="QZC49" s="62"/>
      <c r="QZD49" s="63"/>
      <c r="QZE49" s="62"/>
      <c r="QZF49" s="63"/>
      <c r="QZG49" s="62"/>
      <c r="QZH49" s="63"/>
      <c r="QZI49" s="62"/>
      <c r="QZJ49" s="63"/>
      <c r="QZK49" s="62"/>
      <c r="QZL49" s="63"/>
      <c r="QZM49" s="62"/>
      <c r="QZN49" s="63"/>
      <c r="QZO49" s="62"/>
      <c r="QZP49" s="63"/>
      <c r="QZQ49" s="62"/>
      <c r="QZR49" s="63"/>
      <c r="QZS49" s="62"/>
      <c r="QZT49" s="63"/>
      <c r="QZU49" s="62"/>
      <c r="QZV49" s="63"/>
      <c r="QZW49" s="62"/>
      <c r="QZX49" s="63"/>
      <c r="QZY49" s="62"/>
      <c r="QZZ49" s="63"/>
      <c r="RAA49" s="62"/>
      <c r="RAB49" s="63"/>
      <c r="RAC49" s="62"/>
      <c r="RAD49" s="63"/>
      <c r="RAE49" s="62"/>
      <c r="RAF49" s="63"/>
      <c r="RAG49" s="62"/>
      <c r="RAH49" s="63"/>
      <c r="RAI49" s="62"/>
      <c r="RAJ49" s="63"/>
      <c r="RAK49" s="62"/>
      <c r="RAL49" s="63"/>
      <c r="RAM49" s="62"/>
      <c r="RAN49" s="63"/>
      <c r="RAO49" s="62"/>
      <c r="RAP49" s="63"/>
      <c r="RAQ49" s="62"/>
      <c r="RAR49" s="63"/>
      <c r="RAS49" s="62"/>
      <c r="RAT49" s="63"/>
      <c r="RAU49" s="62"/>
      <c r="RAV49" s="63"/>
      <c r="RAW49" s="62"/>
      <c r="RAX49" s="63"/>
      <c r="RAY49" s="62"/>
      <c r="RAZ49" s="63"/>
      <c r="RBA49" s="62"/>
      <c r="RBB49" s="63"/>
      <c r="RBC49" s="62"/>
      <c r="RBD49" s="63"/>
      <c r="RBE49" s="62"/>
      <c r="RBF49" s="63"/>
      <c r="RBG49" s="62"/>
      <c r="RBH49" s="63"/>
      <c r="RBI49" s="62"/>
      <c r="RBJ49" s="63"/>
      <c r="RBK49" s="62"/>
      <c r="RBL49" s="63"/>
      <c r="RBM49" s="62"/>
      <c r="RBN49" s="63"/>
      <c r="RBO49" s="62"/>
      <c r="RBP49" s="63"/>
      <c r="RBQ49" s="62"/>
      <c r="RBR49" s="63"/>
      <c r="RBS49" s="62"/>
      <c r="RBT49" s="63"/>
      <c r="RBU49" s="62"/>
      <c r="RBV49" s="63"/>
      <c r="RBW49" s="62"/>
      <c r="RBX49" s="63"/>
      <c r="RBY49" s="62"/>
      <c r="RBZ49" s="63"/>
      <c r="RCA49" s="62"/>
      <c r="RCB49" s="63"/>
      <c r="RCC49" s="62"/>
      <c r="RCD49" s="63"/>
      <c r="RCE49" s="62"/>
      <c r="RCF49" s="63"/>
      <c r="RCG49" s="62"/>
      <c r="RCH49" s="63"/>
      <c r="RCI49" s="62"/>
      <c r="RCJ49" s="63"/>
      <c r="RCK49" s="62"/>
      <c r="RCL49" s="63"/>
      <c r="RCM49" s="62"/>
      <c r="RCN49" s="63"/>
      <c r="RCO49" s="62"/>
      <c r="RCP49" s="63"/>
      <c r="RCQ49" s="62"/>
      <c r="RCR49" s="63"/>
      <c r="RCS49" s="62"/>
      <c r="RCT49" s="63"/>
      <c r="RCU49" s="62"/>
      <c r="RCV49" s="63"/>
      <c r="RCW49" s="62"/>
      <c r="RCX49" s="63"/>
      <c r="RCY49" s="62"/>
      <c r="RCZ49" s="63"/>
      <c r="RDA49" s="62"/>
      <c r="RDB49" s="63"/>
      <c r="RDC49" s="62"/>
      <c r="RDD49" s="63"/>
      <c r="RDE49" s="62"/>
      <c r="RDF49" s="63"/>
      <c r="RDG49" s="62"/>
      <c r="RDH49" s="63"/>
      <c r="RDI49" s="62"/>
      <c r="RDJ49" s="63"/>
      <c r="RDK49" s="62"/>
      <c r="RDL49" s="63"/>
      <c r="RDM49" s="62"/>
      <c r="RDN49" s="63"/>
      <c r="RDO49" s="62"/>
      <c r="RDP49" s="63"/>
      <c r="RDQ49" s="62"/>
      <c r="RDR49" s="63"/>
      <c r="RDS49" s="62"/>
      <c r="RDT49" s="63"/>
      <c r="RDU49" s="62"/>
      <c r="RDV49" s="63"/>
      <c r="RDW49" s="62"/>
      <c r="RDX49" s="63"/>
      <c r="RDY49" s="62"/>
      <c r="RDZ49" s="63"/>
      <c r="REA49" s="62"/>
      <c r="REB49" s="63"/>
      <c r="REC49" s="62"/>
      <c r="RED49" s="63"/>
      <c r="REE49" s="62"/>
      <c r="REF49" s="63"/>
      <c r="REG49" s="62"/>
      <c r="REH49" s="63"/>
      <c r="REI49" s="62"/>
      <c r="REJ49" s="63"/>
      <c r="REK49" s="62"/>
      <c r="REL49" s="63"/>
      <c r="REM49" s="62"/>
      <c r="REN49" s="63"/>
      <c r="REO49" s="62"/>
      <c r="REP49" s="63"/>
      <c r="REQ49" s="62"/>
      <c r="RER49" s="63"/>
      <c r="RES49" s="62"/>
      <c r="RET49" s="63"/>
      <c r="REU49" s="62"/>
      <c r="REV49" s="63"/>
      <c r="REW49" s="62"/>
      <c r="REX49" s="63"/>
      <c r="REY49" s="62"/>
      <c r="REZ49" s="63"/>
      <c r="RFA49" s="62"/>
      <c r="RFB49" s="63"/>
      <c r="RFC49" s="62"/>
      <c r="RFD49" s="63"/>
      <c r="RFE49" s="62"/>
      <c r="RFF49" s="63"/>
      <c r="RFG49" s="62"/>
      <c r="RFH49" s="63"/>
      <c r="RFI49" s="62"/>
      <c r="RFJ49" s="63"/>
      <c r="RFK49" s="62"/>
      <c r="RFL49" s="63"/>
      <c r="RFM49" s="62"/>
      <c r="RFN49" s="63"/>
      <c r="RFO49" s="62"/>
      <c r="RFP49" s="63"/>
      <c r="RFQ49" s="62"/>
      <c r="RFR49" s="63"/>
      <c r="RFS49" s="62"/>
      <c r="RFT49" s="63"/>
      <c r="RFU49" s="62"/>
      <c r="RFV49" s="63"/>
      <c r="RFW49" s="62"/>
      <c r="RFX49" s="63"/>
      <c r="RFY49" s="62"/>
      <c r="RFZ49" s="63"/>
      <c r="RGA49" s="62"/>
      <c r="RGB49" s="63"/>
      <c r="RGC49" s="62"/>
      <c r="RGD49" s="63"/>
      <c r="RGE49" s="62"/>
      <c r="RGF49" s="63"/>
      <c r="RGG49" s="62"/>
      <c r="RGH49" s="63"/>
      <c r="RGI49" s="62"/>
      <c r="RGJ49" s="63"/>
      <c r="RGK49" s="62"/>
      <c r="RGL49" s="63"/>
      <c r="RGM49" s="62"/>
      <c r="RGN49" s="63"/>
      <c r="RGO49" s="62"/>
      <c r="RGP49" s="63"/>
      <c r="RGQ49" s="62"/>
      <c r="RGR49" s="63"/>
      <c r="RGS49" s="62"/>
      <c r="RGT49" s="63"/>
      <c r="RGU49" s="62"/>
      <c r="RGV49" s="63"/>
      <c r="RGW49" s="62"/>
      <c r="RGX49" s="63"/>
      <c r="RGY49" s="62"/>
      <c r="RGZ49" s="63"/>
      <c r="RHA49" s="62"/>
      <c r="RHB49" s="63"/>
      <c r="RHC49" s="62"/>
      <c r="RHD49" s="63"/>
      <c r="RHE49" s="62"/>
      <c r="RHF49" s="63"/>
      <c r="RHG49" s="62"/>
      <c r="RHH49" s="63"/>
      <c r="RHI49" s="62"/>
      <c r="RHJ49" s="63"/>
      <c r="RHK49" s="62"/>
      <c r="RHL49" s="63"/>
      <c r="RHM49" s="62"/>
      <c r="RHN49" s="63"/>
      <c r="RHO49" s="62"/>
      <c r="RHP49" s="63"/>
      <c r="RHQ49" s="62"/>
      <c r="RHR49" s="63"/>
      <c r="RHS49" s="62"/>
      <c r="RHT49" s="63"/>
      <c r="RHU49" s="62"/>
      <c r="RHV49" s="63"/>
      <c r="RHW49" s="62"/>
      <c r="RHX49" s="63"/>
      <c r="RHY49" s="62"/>
      <c r="RHZ49" s="63"/>
      <c r="RIA49" s="62"/>
      <c r="RIB49" s="63"/>
      <c r="RIC49" s="62"/>
      <c r="RID49" s="63"/>
      <c r="RIE49" s="62"/>
      <c r="RIF49" s="63"/>
      <c r="RIG49" s="62"/>
      <c r="RIH49" s="63"/>
      <c r="RII49" s="62"/>
      <c r="RIJ49" s="63"/>
      <c r="RIK49" s="62"/>
      <c r="RIL49" s="63"/>
      <c r="RIM49" s="62"/>
      <c r="RIN49" s="63"/>
      <c r="RIO49" s="62"/>
      <c r="RIP49" s="63"/>
      <c r="RIQ49" s="62"/>
      <c r="RIR49" s="63"/>
      <c r="RIS49" s="62"/>
      <c r="RIT49" s="63"/>
      <c r="RIU49" s="62"/>
      <c r="RIV49" s="63"/>
      <c r="RIW49" s="62"/>
      <c r="RIX49" s="63"/>
      <c r="RIY49" s="62"/>
      <c r="RIZ49" s="63"/>
      <c r="RJA49" s="62"/>
      <c r="RJB49" s="63"/>
      <c r="RJC49" s="62"/>
      <c r="RJD49" s="63"/>
      <c r="RJE49" s="62"/>
      <c r="RJF49" s="63"/>
      <c r="RJG49" s="62"/>
      <c r="RJH49" s="63"/>
      <c r="RJI49" s="62"/>
      <c r="RJJ49" s="63"/>
      <c r="RJK49" s="62"/>
      <c r="RJL49" s="63"/>
      <c r="RJM49" s="62"/>
      <c r="RJN49" s="63"/>
      <c r="RJO49" s="62"/>
      <c r="RJP49" s="63"/>
      <c r="RJQ49" s="62"/>
      <c r="RJR49" s="63"/>
      <c r="RJS49" s="62"/>
      <c r="RJT49" s="63"/>
      <c r="RJU49" s="62"/>
      <c r="RJV49" s="63"/>
      <c r="RJW49" s="62"/>
      <c r="RJX49" s="63"/>
      <c r="RJY49" s="62"/>
      <c r="RJZ49" s="63"/>
      <c r="RKA49" s="62"/>
      <c r="RKB49" s="63"/>
      <c r="RKC49" s="62"/>
      <c r="RKD49" s="63"/>
      <c r="RKE49" s="62"/>
      <c r="RKF49" s="63"/>
      <c r="RKG49" s="62"/>
      <c r="RKH49" s="63"/>
      <c r="RKI49" s="62"/>
      <c r="RKJ49" s="63"/>
      <c r="RKK49" s="62"/>
      <c r="RKL49" s="63"/>
      <c r="RKM49" s="62"/>
      <c r="RKN49" s="63"/>
      <c r="RKO49" s="62"/>
      <c r="RKP49" s="63"/>
      <c r="RKQ49" s="62"/>
      <c r="RKR49" s="63"/>
      <c r="RKS49" s="62"/>
      <c r="RKT49" s="63"/>
      <c r="RKU49" s="62"/>
      <c r="RKV49" s="63"/>
      <c r="RKW49" s="62"/>
      <c r="RKX49" s="63"/>
      <c r="RKY49" s="62"/>
      <c r="RKZ49" s="63"/>
      <c r="RLA49" s="62"/>
      <c r="RLB49" s="63"/>
      <c r="RLC49" s="62"/>
      <c r="RLD49" s="63"/>
      <c r="RLE49" s="62"/>
      <c r="RLF49" s="63"/>
      <c r="RLG49" s="62"/>
      <c r="RLH49" s="63"/>
      <c r="RLI49" s="62"/>
      <c r="RLJ49" s="63"/>
      <c r="RLK49" s="62"/>
      <c r="RLL49" s="63"/>
      <c r="RLM49" s="62"/>
      <c r="RLN49" s="63"/>
      <c r="RLO49" s="62"/>
      <c r="RLP49" s="63"/>
      <c r="RLQ49" s="62"/>
      <c r="RLR49" s="63"/>
      <c r="RLS49" s="62"/>
      <c r="RLT49" s="63"/>
      <c r="RLU49" s="62"/>
      <c r="RLV49" s="63"/>
      <c r="RLW49" s="62"/>
      <c r="RLX49" s="63"/>
      <c r="RLY49" s="62"/>
      <c r="RLZ49" s="63"/>
      <c r="RMA49" s="62"/>
      <c r="RMB49" s="63"/>
      <c r="RMC49" s="62"/>
      <c r="RMD49" s="63"/>
      <c r="RME49" s="62"/>
      <c r="RMF49" s="63"/>
      <c r="RMG49" s="62"/>
      <c r="RMH49" s="63"/>
      <c r="RMI49" s="62"/>
      <c r="RMJ49" s="63"/>
      <c r="RMK49" s="62"/>
      <c r="RML49" s="63"/>
      <c r="RMM49" s="62"/>
      <c r="RMN49" s="63"/>
      <c r="RMO49" s="62"/>
      <c r="RMP49" s="63"/>
      <c r="RMQ49" s="62"/>
      <c r="RMR49" s="63"/>
      <c r="RMS49" s="62"/>
      <c r="RMT49" s="63"/>
      <c r="RMU49" s="62"/>
      <c r="RMV49" s="63"/>
      <c r="RMW49" s="62"/>
      <c r="RMX49" s="63"/>
      <c r="RMY49" s="62"/>
      <c r="RMZ49" s="63"/>
      <c r="RNA49" s="62"/>
      <c r="RNB49" s="63"/>
      <c r="RNC49" s="62"/>
      <c r="RND49" s="63"/>
      <c r="RNE49" s="62"/>
      <c r="RNF49" s="63"/>
      <c r="RNG49" s="62"/>
      <c r="RNH49" s="63"/>
      <c r="RNI49" s="62"/>
      <c r="RNJ49" s="63"/>
      <c r="RNK49" s="62"/>
      <c r="RNL49" s="63"/>
      <c r="RNM49" s="62"/>
      <c r="RNN49" s="63"/>
      <c r="RNO49" s="62"/>
      <c r="RNP49" s="63"/>
      <c r="RNQ49" s="62"/>
      <c r="RNR49" s="63"/>
      <c r="RNS49" s="62"/>
      <c r="RNT49" s="63"/>
      <c r="RNU49" s="62"/>
      <c r="RNV49" s="63"/>
      <c r="RNW49" s="62"/>
      <c r="RNX49" s="63"/>
      <c r="RNY49" s="62"/>
      <c r="RNZ49" s="63"/>
      <c r="ROA49" s="62"/>
      <c r="ROB49" s="63"/>
      <c r="ROC49" s="62"/>
      <c r="ROD49" s="63"/>
      <c r="ROE49" s="62"/>
      <c r="ROF49" s="63"/>
      <c r="ROG49" s="62"/>
      <c r="ROH49" s="63"/>
      <c r="ROI49" s="62"/>
      <c r="ROJ49" s="63"/>
      <c r="ROK49" s="62"/>
      <c r="ROL49" s="63"/>
      <c r="ROM49" s="62"/>
      <c r="RON49" s="63"/>
      <c r="ROO49" s="62"/>
      <c r="ROP49" s="63"/>
      <c r="ROQ49" s="62"/>
      <c r="ROR49" s="63"/>
      <c r="ROS49" s="62"/>
      <c r="ROT49" s="63"/>
      <c r="ROU49" s="62"/>
      <c r="ROV49" s="63"/>
      <c r="ROW49" s="62"/>
      <c r="ROX49" s="63"/>
      <c r="ROY49" s="62"/>
      <c r="ROZ49" s="63"/>
      <c r="RPA49" s="62"/>
      <c r="RPB49" s="63"/>
      <c r="RPC49" s="62"/>
      <c r="RPD49" s="63"/>
      <c r="RPE49" s="62"/>
      <c r="RPF49" s="63"/>
      <c r="RPG49" s="62"/>
      <c r="RPH49" s="63"/>
      <c r="RPI49" s="62"/>
      <c r="RPJ49" s="63"/>
      <c r="RPK49" s="62"/>
      <c r="RPL49" s="63"/>
      <c r="RPM49" s="62"/>
      <c r="RPN49" s="63"/>
      <c r="RPO49" s="62"/>
      <c r="RPP49" s="63"/>
      <c r="RPQ49" s="62"/>
      <c r="RPR49" s="63"/>
      <c r="RPS49" s="62"/>
      <c r="RPT49" s="63"/>
      <c r="RPU49" s="62"/>
      <c r="RPV49" s="63"/>
      <c r="RPW49" s="62"/>
      <c r="RPX49" s="63"/>
      <c r="RPY49" s="62"/>
      <c r="RPZ49" s="63"/>
      <c r="RQA49" s="62"/>
      <c r="RQB49" s="63"/>
      <c r="RQC49" s="62"/>
      <c r="RQD49" s="63"/>
      <c r="RQE49" s="62"/>
      <c r="RQF49" s="63"/>
      <c r="RQG49" s="62"/>
      <c r="RQH49" s="63"/>
      <c r="RQI49" s="62"/>
      <c r="RQJ49" s="63"/>
      <c r="RQK49" s="62"/>
      <c r="RQL49" s="63"/>
      <c r="RQM49" s="62"/>
      <c r="RQN49" s="63"/>
      <c r="RQO49" s="62"/>
      <c r="RQP49" s="63"/>
      <c r="RQQ49" s="62"/>
      <c r="RQR49" s="63"/>
      <c r="RQS49" s="62"/>
      <c r="RQT49" s="63"/>
      <c r="RQU49" s="62"/>
      <c r="RQV49" s="63"/>
      <c r="RQW49" s="62"/>
      <c r="RQX49" s="63"/>
      <c r="RQY49" s="62"/>
      <c r="RQZ49" s="63"/>
      <c r="RRA49" s="62"/>
      <c r="RRB49" s="63"/>
      <c r="RRC49" s="62"/>
      <c r="RRD49" s="63"/>
      <c r="RRE49" s="62"/>
      <c r="RRF49" s="63"/>
      <c r="RRG49" s="62"/>
      <c r="RRH49" s="63"/>
      <c r="RRI49" s="62"/>
      <c r="RRJ49" s="63"/>
      <c r="RRK49" s="62"/>
      <c r="RRL49" s="63"/>
      <c r="RRM49" s="62"/>
      <c r="RRN49" s="63"/>
      <c r="RRO49" s="62"/>
      <c r="RRP49" s="63"/>
      <c r="RRQ49" s="62"/>
      <c r="RRR49" s="63"/>
      <c r="RRS49" s="62"/>
      <c r="RRT49" s="63"/>
      <c r="RRU49" s="62"/>
      <c r="RRV49" s="63"/>
      <c r="RRW49" s="62"/>
      <c r="RRX49" s="63"/>
      <c r="RRY49" s="62"/>
      <c r="RRZ49" s="63"/>
      <c r="RSA49" s="62"/>
      <c r="RSB49" s="63"/>
      <c r="RSC49" s="62"/>
      <c r="RSD49" s="63"/>
      <c r="RSE49" s="62"/>
      <c r="RSF49" s="63"/>
      <c r="RSG49" s="62"/>
      <c r="RSH49" s="63"/>
      <c r="RSI49" s="62"/>
      <c r="RSJ49" s="63"/>
      <c r="RSK49" s="62"/>
      <c r="RSL49" s="63"/>
      <c r="RSM49" s="62"/>
      <c r="RSN49" s="63"/>
      <c r="RSO49" s="62"/>
      <c r="RSP49" s="63"/>
      <c r="RSQ49" s="62"/>
      <c r="RSR49" s="63"/>
      <c r="RSS49" s="62"/>
      <c r="RST49" s="63"/>
      <c r="RSU49" s="62"/>
      <c r="RSV49" s="63"/>
      <c r="RSW49" s="62"/>
      <c r="RSX49" s="63"/>
      <c r="RSY49" s="62"/>
      <c r="RSZ49" s="63"/>
      <c r="RTA49" s="62"/>
      <c r="RTB49" s="63"/>
      <c r="RTC49" s="62"/>
      <c r="RTD49" s="63"/>
      <c r="RTE49" s="62"/>
      <c r="RTF49" s="63"/>
      <c r="RTG49" s="62"/>
      <c r="RTH49" s="63"/>
      <c r="RTI49" s="62"/>
      <c r="RTJ49" s="63"/>
      <c r="RTK49" s="62"/>
      <c r="RTL49" s="63"/>
      <c r="RTM49" s="62"/>
      <c r="RTN49" s="63"/>
      <c r="RTO49" s="62"/>
      <c r="RTP49" s="63"/>
      <c r="RTQ49" s="62"/>
      <c r="RTR49" s="63"/>
      <c r="RTS49" s="62"/>
      <c r="RTT49" s="63"/>
      <c r="RTU49" s="62"/>
      <c r="RTV49" s="63"/>
      <c r="RTW49" s="62"/>
      <c r="RTX49" s="63"/>
      <c r="RTY49" s="62"/>
      <c r="RTZ49" s="63"/>
      <c r="RUA49" s="62"/>
      <c r="RUB49" s="63"/>
      <c r="RUC49" s="62"/>
      <c r="RUD49" s="63"/>
      <c r="RUE49" s="62"/>
      <c r="RUF49" s="63"/>
      <c r="RUG49" s="62"/>
      <c r="RUH49" s="63"/>
      <c r="RUI49" s="62"/>
      <c r="RUJ49" s="63"/>
      <c r="RUK49" s="62"/>
      <c r="RUL49" s="63"/>
      <c r="RUM49" s="62"/>
      <c r="RUN49" s="63"/>
      <c r="RUO49" s="62"/>
      <c r="RUP49" s="63"/>
      <c r="RUQ49" s="62"/>
      <c r="RUR49" s="63"/>
      <c r="RUS49" s="62"/>
      <c r="RUT49" s="63"/>
      <c r="RUU49" s="62"/>
      <c r="RUV49" s="63"/>
      <c r="RUW49" s="62"/>
      <c r="RUX49" s="63"/>
      <c r="RUY49" s="62"/>
      <c r="RUZ49" s="63"/>
      <c r="RVA49" s="62"/>
      <c r="RVB49" s="63"/>
      <c r="RVC49" s="62"/>
      <c r="RVD49" s="63"/>
      <c r="RVE49" s="62"/>
      <c r="RVF49" s="63"/>
      <c r="RVG49" s="62"/>
      <c r="RVH49" s="63"/>
      <c r="RVI49" s="62"/>
      <c r="RVJ49" s="63"/>
      <c r="RVK49" s="62"/>
      <c r="RVL49" s="63"/>
      <c r="RVM49" s="62"/>
      <c r="RVN49" s="63"/>
      <c r="RVO49" s="62"/>
      <c r="RVP49" s="63"/>
      <c r="RVQ49" s="62"/>
      <c r="RVR49" s="63"/>
      <c r="RVS49" s="62"/>
      <c r="RVT49" s="63"/>
      <c r="RVU49" s="62"/>
      <c r="RVV49" s="63"/>
      <c r="RVW49" s="62"/>
      <c r="RVX49" s="63"/>
      <c r="RVY49" s="62"/>
      <c r="RVZ49" s="63"/>
      <c r="RWA49" s="62"/>
      <c r="RWB49" s="63"/>
      <c r="RWC49" s="62"/>
      <c r="RWD49" s="63"/>
      <c r="RWE49" s="62"/>
      <c r="RWF49" s="63"/>
      <c r="RWG49" s="62"/>
      <c r="RWH49" s="63"/>
      <c r="RWI49" s="62"/>
      <c r="RWJ49" s="63"/>
      <c r="RWK49" s="62"/>
      <c r="RWL49" s="63"/>
      <c r="RWM49" s="62"/>
      <c r="RWN49" s="63"/>
      <c r="RWO49" s="62"/>
      <c r="RWP49" s="63"/>
      <c r="RWQ49" s="62"/>
      <c r="RWR49" s="63"/>
      <c r="RWS49" s="62"/>
      <c r="RWT49" s="63"/>
      <c r="RWU49" s="62"/>
      <c r="RWV49" s="63"/>
      <c r="RWW49" s="62"/>
      <c r="RWX49" s="63"/>
      <c r="RWY49" s="62"/>
      <c r="RWZ49" s="63"/>
      <c r="RXA49" s="62"/>
      <c r="RXB49" s="63"/>
      <c r="RXC49" s="62"/>
      <c r="RXD49" s="63"/>
      <c r="RXE49" s="62"/>
      <c r="RXF49" s="63"/>
      <c r="RXG49" s="62"/>
      <c r="RXH49" s="63"/>
      <c r="RXI49" s="62"/>
      <c r="RXJ49" s="63"/>
      <c r="RXK49" s="62"/>
      <c r="RXL49" s="63"/>
      <c r="RXM49" s="62"/>
      <c r="RXN49" s="63"/>
      <c r="RXO49" s="62"/>
      <c r="RXP49" s="63"/>
      <c r="RXQ49" s="62"/>
      <c r="RXR49" s="63"/>
      <c r="RXS49" s="62"/>
      <c r="RXT49" s="63"/>
      <c r="RXU49" s="62"/>
      <c r="RXV49" s="63"/>
      <c r="RXW49" s="62"/>
      <c r="RXX49" s="63"/>
      <c r="RXY49" s="62"/>
      <c r="RXZ49" s="63"/>
      <c r="RYA49" s="62"/>
      <c r="RYB49" s="63"/>
      <c r="RYC49" s="62"/>
      <c r="RYD49" s="63"/>
      <c r="RYE49" s="62"/>
      <c r="RYF49" s="63"/>
      <c r="RYG49" s="62"/>
      <c r="RYH49" s="63"/>
      <c r="RYI49" s="62"/>
      <c r="RYJ49" s="63"/>
      <c r="RYK49" s="62"/>
      <c r="RYL49" s="63"/>
      <c r="RYM49" s="62"/>
      <c r="RYN49" s="63"/>
      <c r="RYO49" s="62"/>
      <c r="RYP49" s="63"/>
      <c r="RYQ49" s="62"/>
      <c r="RYR49" s="63"/>
      <c r="RYS49" s="62"/>
      <c r="RYT49" s="63"/>
      <c r="RYU49" s="62"/>
      <c r="RYV49" s="63"/>
      <c r="RYW49" s="62"/>
      <c r="RYX49" s="63"/>
      <c r="RYY49" s="62"/>
      <c r="RYZ49" s="63"/>
      <c r="RZA49" s="62"/>
      <c r="RZB49" s="63"/>
      <c r="RZC49" s="62"/>
      <c r="RZD49" s="63"/>
      <c r="RZE49" s="62"/>
      <c r="RZF49" s="63"/>
      <c r="RZG49" s="62"/>
      <c r="RZH49" s="63"/>
      <c r="RZI49" s="62"/>
      <c r="RZJ49" s="63"/>
      <c r="RZK49" s="62"/>
      <c r="RZL49" s="63"/>
      <c r="RZM49" s="62"/>
      <c r="RZN49" s="63"/>
      <c r="RZO49" s="62"/>
      <c r="RZP49" s="63"/>
      <c r="RZQ49" s="62"/>
      <c r="RZR49" s="63"/>
      <c r="RZS49" s="62"/>
      <c r="RZT49" s="63"/>
      <c r="RZU49" s="62"/>
      <c r="RZV49" s="63"/>
      <c r="RZW49" s="62"/>
      <c r="RZX49" s="63"/>
      <c r="RZY49" s="62"/>
      <c r="RZZ49" s="63"/>
      <c r="SAA49" s="62"/>
      <c r="SAB49" s="63"/>
      <c r="SAC49" s="62"/>
      <c r="SAD49" s="63"/>
      <c r="SAE49" s="62"/>
      <c r="SAF49" s="63"/>
      <c r="SAG49" s="62"/>
      <c r="SAH49" s="63"/>
      <c r="SAI49" s="62"/>
      <c r="SAJ49" s="63"/>
      <c r="SAK49" s="62"/>
      <c r="SAL49" s="63"/>
      <c r="SAM49" s="62"/>
      <c r="SAN49" s="63"/>
      <c r="SAO49" s="62"/>
      <c r="SAP49" s="63"/>
      <c r="SAQ49" s="62"/>
      <c r="SAR49" s="63"/>
      <c r="SAS49" s="62"/>
      <c r="SAT49" s="63"/>
      <c r="SAU49" s="62"/>
      <c r="SAV49" s="63"/>
      <c r="SAW49" s="62"/>
      <c r="SAX49" s="63"/>
      <c r="SAY49" s="62"/>
      <c r="SAZ49" s="63"/>
      <c r="SBA49" s="62"/>
      <c r="SBB49" s="63"/>
      <c r="SBC49" s="62"/>
      <c r="SBD49" s="63"/>
      <c r="SBE49" s="62"/>
      <c r="SBF49" s="63"/>
      <c r="SBG49" s="62"/>
      <c r="SBH49" s="63"/>
      <c r="SBI49" s="62"/>
      <c r="SBJ49" s="63"/>
      <c r="SBK49" s="62"/>
      <c r="SBL49" s="63"/>
      <c r="SBM49" s="62"/>
      <c r="SBN49" s="63"/>
      <c r="SBO49" s="62"/>
      <c r="SBP49" s="63"/>
      <c r="SBQ49" s="62"/>
      <c r="SBR49" s="63"/>
      <c r="SBS49" s="62"/>
      <c r="SBT49" s="63"/>
      <c r="SBU49" s="62"/>
      <c r="SBV49" s="63"/>
      <c r="SBW49" s="62"/>
      <c r="SBX49" s="63"/>
      <c r="SBY49" s="62"/>
      <c r="SBZ49" s="63"/>
      <c r="SCA49" s="62"/>
      <c r="SCB49" s="63"/>
      <c r="SCC49" s="62"/>
      <c r="SCD49" s="63"/>
      <c r="SCE49" s="62"/>
      <c r="SCF49" s="63"/>
      <c r="SCG49" s="62"/>
      <c r="SCH49" s="63"/>
      <c r="SCI49" s="62"/>
      <c r="SCJ49" s="63"/>
      <c r="SCK49" s="62"/>
      <c r="SCL49" s="63"/>
      <c r="SCM49" s="62"/>
      <c r="SCN49" s="63"/>
      <c r="SCO49" s="62"/>
      <c r="SCP49" s="63"/>
      <c r="SCQ49" s="62"/>
      <c r="SCR49" s="63"/>
      <c r="SCS49" s="62"/>
      <c r="SCT49" s="63"/>
      <c r="SCU49" s="62"/>
      <c r="SCV49" s="63"/>
      <c r="SCW49" s="62"/>
      <c r="SCX49" s="63"/>
      <c r="SCY49" s="62"/>
      <c r="SCZ49" s="63"/>
      <c r="SDA49" s="62"/>
      <c r="SDB49" s="63"/>
      <c r="SDC49" s="62"/>
      <c r="SDD49" s="63"/>
      <c r="SDE49" s="62"/>
      <c r="SDF49" s="63"/>
      <c r="SDG49" s="62"/>
      <c r="SDH49" s="63"/>
      <c r="SDI49" s="62"/>
      <c r="SDJ49" s="63"/>
      <c r="SDK49" s="62"/>
      <c r="SDL49" s="63"/>
      <c r="SDM49" s="62"/>
      <c r="SDN49" s="63"/>
      <c r="SDO49" s="62"/>
      <c r="SDP49" s="63"/>
      <c r="SDQ49" s="62"/>
      <c r="SDR49" s="63"/>
      <c r="SDS49" s="62"/>
      <c r="SDT49" s="63"/>
      <c r="SDU49" s="62"/>
      <c r="SDV49" s="63"/>
      <c r="SDW49" s="62"/>
      <c r="SDX49" s="63"/>
      <c r="SDY49" s="62"/>
      <c r="SDZ49" s="63"/>
      <c r="SEA49" s="62"/>
      <c r="SEB49" s="63"/>
      <c r="SEC49" s="62"/>
      <c r="SED49" s="63"/>
      <c r="SEE49" s="62"/>
      <c r="SEF49" s="63"/>
      <c r="SEG49" s="62"/>
      <c r="SEH49" s="63"/>
      <c r="SEI49" s="62"/>
      <c r="SEJ49" s="63"/>
      <c r="SEK49" s="62"/>
      <c r="SEL49" s="63"/>
      <c r="SEM49" s="62"/>
      <c r="SEN49" s="63"/>
      <c r="SEO49" s="62"/>
      <c r="SEP49" s="63"/>
      <c r="SEQ49" s="62"/>
      <c r="SER49" s="63"/>
      <c r="SES49" s="62"/>
      <c r="SET49" s="63"/>
      <c r="SEU49" s="62"/>
      <c r="SEV49" s="63"/>
      <c r="SEW49" s="62"/>
      <c r="SEX49" s="63"/>
      <c r="SEY49" s="62"/>
      <c r="SEZ49" s="63"/>
      <c r="SFA49" s="62"/>
      <c r="SFB49" s="63"/>
      <c r="SFC49" s="62"/>
      <c r="SFD49" s="63"/>
      <c r="SFE49" s="62"/>
      <c r="SFF49" s="63"/>
      <c r="SFG49" s="62"/>
      <c r="SFH49" s="63"/>
      <c r="SFI49" s="62"/>
      <c r="SFJ49" s="63"/>
      <c r="SFK49" s="62"/>
      <c r="SFL49" s="63"/>
      <c r="SFM49" s="62"/>
      <c r="SFN49" s="63"/>
      <c r="SFO49" s="62"/>
      <c r="SFP49" s="63"/>
      <c r="SFQ49" s="62"/>
      <c r="SFR49" s="63"/>
      <c r="SFS49" s="62"/>
      <c r="SFT49" s="63"/>
      <c r="SFU49" s="62"/>
      <c r="SFV49" s="63"/>
      <c r="SFW49" s="62"/>
      <c r="SFX49" s="63"/>
      <c r="SFY49" s="62"/>
      <c r="SFZ49" s="63"/>
      <c r="SGA49" s="62"/>
      <c r="SGB49" s="63"/>
      <c r="SGC49" s="62"/>
      <c r="SGD49" s="63"/>
      <c r="SGE49" s="62"/>
      <c r="SGF49" s="63"/>
      <c r="SGG49" s="62"/>
      <c r="SGH49" s="63"/>
      <c r="SGI49" s="62"/>
      <c r="SGJ49" s="63"/>
      <c r="SGK49" s="62"/>
      <c r="SGL49" s="63"/>
      <c r="SGM49" s="62"/>
      <c r="SGN49" s="63"/>
      <c r="SGO49" s="62"/>
      <c r="SGP49" s="63"/>
      <c r="SGQ49" s="62"/>
      <c r="SGR49" s="63"/>
      <c r="SGS49" s="62"/>
      <c r="SGT49" s="63"/>
      <c r="SGU49" s="62"/>
      <c r="SGV49" s="63"/>
      <c r="SGW49" s="62"/>
      <c r="SGX49" s="63"/>
      <c r="SGY49" s="62"/>
      <c r="SGZ49" s="63"/>
      <c r="SHA49" s="62"/>
      <c r="SHB49" s="63"/>
      <c r="SHC49" s="62"/>
      <c r="SHD49" s="63"/>
      <c r="SHE49" s="62"/>
      <c r="SHF49" s="63"/>
      <c r="SHG49" s="62"/>
      <c r="SHH49" s="63"/>
      <c r="SHI49" s="62"/>
      <c r="SHJ49" s="63"/>
      <c r="SHK49" s="62"/>
      <c r="SHL49" s="63"/>
      <c r="SHM49" s="62"/>
      <c r="SHN49" s="63"/>
      <c r="SHO49" s="62"/>
      <c r="SHP49" s="63"/>
      <c r="SHQ49" s="62"/>
      <c r="SHR49" s="63"/>
      <c r="SHS49" s="62"/>
      <c r="SHT49" s="63"/>
      <c r="SHU49" s="62"/>
      <c r="SHV49" s="63"/>
      <c r="SHW49" s="62"/>
      <c r="SHX49" s="63"/>
      <c r="SHY49" s="62"/>
      <c r="SHZ49" s="63"/>
      <c r="SIA49" s="62"/>
      <c r="SIB49" s="63"/>
      <c r="SIC49" s="62"/>
      <c r="SID49" s="63"/>
      <c r="SIE49" s="62"/>
      <c r="SIF49" s="63"/>
      <c r="SIG49" s="62"/>
      <c r="SIH49" s="63"/>
      <c r="SII49" s="62"/>
      <c r="SIJ49" s="63"/>
      <c r="SIK49" s="62"/>
      <c r="SIL49" s="63"/>
      <c r="SIM49" s="62"/>
      <c r="SIN49" s="63"/>
      <c r="SIO49" s="62"/>
      <c r="SIP49" s="63"/>
      <c r="SIQ49" s="62"/>
      <c r="SIR49" s="63"/>
      <c r="SIS49" s="62"/>
      <c r="SIT49" s="63"/>
      <c r="SIU49" s="62"/>
      <c r="SIV49" s="63"/>
      <c r="SIW49" s="62"/>
      <c r="SIX49" s="63"/>
      <c r="SIY49" s="62"/>
      <c r="SIZ49" s="63"/>
      <c r="SJA49" s="62"/>
      <c r="SJB49" s="63"/>
      <c r="SJC49" s="62"/>
      <c r="SJD49" s="63"/>
      <c r="SJE49" s="62"/>
      <c r="SJF49" s="63"/>
      <c r="SJG49" s="62"/>
      <c r="SJH49" s="63"/>
      <c r="SJI49" s="62"/>
      <c r="SJJ49" s="63"/>
      <c r="SJK49" s="62"/>
      <c r="SJL49" s="63"/>
      <c r="SJM49" s="62"/>
      <c r="SJN49" s="63"/>
      <c r="SJO49" s="62"/>
      <c r="SJP49" s="63"/>
      <c r="SJQ49" s="62"/>
      <c r="SJR49" s="63"/>
      <c r="SJS49" s="62"/>
      <c r="SJT49" s="63"/>
      <c r="SJU49" s="62"/>
      <c r="SJV49" s="63"/>
      <c r="SJW49" s="62"/>
      <c r="SJX49" s="63"/>
      <c r="SJY49" s="62"/>
      <c r="SJZ49" s="63"/>
      <c r="SKA49" s="62"/>
      <c r="SKB49" s="63"/>
      <c r="SKC49" s="62"/>
      <c r="SKD49" s="63"/>
      <c r="SKE49" s="62"/>
      <c r="SKF49" s="63"/>
      <c r="SKG49" s="62"/>
      <c r="SKH49" s="63"/>
      <c r="SKI49" s="62"/>
      <c r="SKJ49" s="63"/>
      <c r="SKK49" s="62"/>
      <c r="SKL49" s="63"/>
      <c r="SKM49" s="62"/>
      <c r="SKN49" s="63"/>
      <c r="SKO49" s="62"/>
      <c r="SKP49" s="63"/>
      <c r="SKQ49" s="62"/>
      <c r="SKR49" s="63"/>
      <c r="SKS49" s="62"/>
      <c r="SKT49" s="63"/>
      <c r="SKU49" s="62"/>
      <c r="SKV49" s="63"/>
      <c r="SKW49" s="62"/>
      <c r="SKX49" s="63"/>
      <c r="SKY49" s="62"/>
      <c r="SKZ49" s="63"/>
      <c r="SLA49" s="62"/>
      <c r="SLB49" s="63"/>
      <c r="SLC49" s="62"/>
      <c r="SLD49" s="63"/>
      <c r="SLE49" s="62"/>
      <c r="SLF49" s="63"/>
      <c r="SLG49" s="62"/>
      <c r="SLH49" s="63"/>
      <c r="SLI49" s="62"/>
      <c r="SLJ49" s="63"/>
      <c r="SLK49" s="62"/>
      <c r="SLL49" s="63"/>
      <c r="SLM49" s="62"/>
      <c r="SLN49" s="63"/>
      <c r="SLO49" s="62"/>
      <c r="SLP49" s="63"/>
      <c r="SLQ49" s="62"/>
      <c r="SLR49" s="63"/>
      <c r="SLS49" s="62"/>
      <c r="SLT49" s="63"/>
      <c r="SLU49" s="62"/>
      <c r="SLV49" s="63"/>
      <c r="SLW49" s="62"/>
      <c r="SLX49" s="63"/>
      <c r="SLY49" s="62"/>
      <c r="SLZ49" s="63"/>
      <c r="SMA49" s="62"/>
      <c r="SMB49" s="63"/>
      <c r="SMC49" s="62"/>
      <c r="SMD49" s="63"/>
      <c r="SME49" s="62"/>
      <c r="SMF49" s="63"/>
      <c r="SMG49" s="62"/>
      <c r="SMH49" s="63"/>
      <c r="SMI49" s="62"/>
      <c r="SMJ49" s="63"/>
      <c r="SMK49" s="62"/>
      <c r="SML49" s="63"/>
      <c r="SMM49" s="62"/>
      <c r="SMN49" s="63"/>
      <c r="SMO49" s="62"/>
      <c r="SMP49" s="63"/>
      <c r="SMQ49" s="62"/>
      <c r="SMR49" s="63"/>
      <c r="SMS49" s="62"/>
      <c r="SMT49" s="63"/>
      <c r="SMU49" s="62"/>
      <c r="SMV49" s="63"/>
      <c r="SMW49" s="62"/>
      <c r="SMX49" s="63"/>
      <c r="SMY49" s="62"/>
      <c r="SMZ49" s="63"/>
      <c r="SNA49" s="62"/>
      <c r="SNB49" s="63"/>
      <c r="SNC49" s="62"/>
      <c r="SND49" s="63"/>
      <c r="SNE49" s="62"/>
      <c r="SNF49" s="63"/>
      <c r="SNG49" s="62"/>
      <c r="SNH49" s="63"/>
      <c r="SNI49" s="62"/>
      <c r="SNJ49" s="63"/>
      <c r="SNK49" s="62"/>
      <c r="SNL49" s="63"/>
      <c r="SNM49" s="62"/>
      <c r="SNN49" s="63"/>
      <c r="SNO49" s="62"/>
      <c r="SNP49" s="63"/>
      <c r="SNQ49" s="62"/>
      <c r="SNR49" s="63"/>
      <c r="SNS49" s="62"/>
      <c r="SNT49" s="63"/>
      <c r="SNU49" s="62"/>
      <c r="SNV49" s="63"/>
      <c r="SNW49" s="62"/>
      <c r="SNX49" s="63"/>
      <c r="SNY49" s="62"/>
      <c r="SNZ49" s="63"/>
      <c r="SOA49" s="62"/>
      <c r="SOB49" s="63"/>
      <c r="SOC49" s="62"/>
      <c r="SOD49" s="63"/>
      <c r="SOE49" s="62"/>
      <c r="SOF49" s="63"/>
      <c r="SOG49" s="62"/>
      <c r="SOH49" s="63"/>
      <c r="SOI49" s="62"/>
      <c r="SOJ49" s="63"/>
      <c r="SOK49" s="62"/>
      <c r="SOL49" s="63"/>
      <c r="SOM49" s="62"/>
      <c r="SON49" s="63"/>
      <c r="SOO49" s="62"/>
      <c r="SOP49" s="63"/>
      <c r="SOQ49" s="62"/>
      <c r="SOR49" s="63"/>
      <c r="SOS49" s="62"/>
      <c r="SOT49" s="63"/>
      <c r="SOU49" s="62"/>
      <c r="SOV49" s="63"/>
      <c r="SOW49" s="62"/>
      <c r="SOX49" s="63"/>
      <c r="SOY49" s="62"/>
      <c r="SOZ49" s="63"/>
      <c r="SPA49" s="62"/>
      <c r="SPB49" s="63"/>
      <c r="SPC49" s="62"/>
      <c r="SPD49" s="63"/>
      <c r="SPE49" s="62"/>
      <c r="SPF49" s="63"/>
      <c r="SPG49" s="62"/>
      <c r="SPH49" s="63"/>
      <c r="SPI49" s="62"/>
      <c r="SPJ49" s="63"/>
      <c r="SPK49" s="62"/>
      <c r="SPL49" s="63"/>
      <c r="SPM49" s="62"/>
      <c r="SPN49" s="63"/>
      <c r="SPO49" s="62"/>
      <c r="SPP49" s="63"/>
      <c r="SPQ49" s="62"/>
      <c r="SPR49" s="63"/>
      <c r="SPS49" s="62"/>
      <c r="SPT49" s="63"/>
      <c r="SPU49" s="62"/>
      <c r="SPV49" s="63"/>
      <c r="SPW49" s="62"/>
      <c r="SPX49" s="63"/>
      <c r="SPY49" s="62"/>
      <c r="SPZ49" s="63"/>
      <c r="SQA49" s="62"/>
      <c r="SQB49" s="63"/>
      <c r="SQC49" s="62"/>
      <c r="SQD49" s="63"/>
      <c r="SQE49" s="62"/>
      <c r="SQF49" s="63"/>
      <c r="SQG49" s="62"/>
      <c r="SQH49" s="63"/>
      <c r="SQI49" s="62"/>
      <c r="SQJ49" s="63"/>
      <c r="SQK49" s="62"/>
      <c r="SQL49" s="63"/>
      <c r="SQM49" s="62"/>
      <c r="SQN49" s="63"/>
      <c r="SQO49" s="62"/>
      <c r="SQP49" s="63"/>
      <c r="SQQ49" s="62"/>
      <c r="SQR49" s="63"/>
      <c r="SQS49" s="62"/>
      <c r="SQT49" s="63"/>
      <c r="SQU49" s="62"/>
      <c r="SQV49" s="63"/>
      <c r="SQW49" s="62"/>
      <c r="SQX49" s="63"/>
      <c r="SQY49" s="62"/>
      <c r="SQZ49" s="63"/>
      <c r="SRA49" s="62"/>
      <c r="SRB49" s="63"/>
      <c r="SRC49" s="62"/>
      <c r="SRD49" s="63"/>
      <c r="SRE49" s="62"/>
      <c r="SRF49" s="63"/>
      <c r="SRG49" s="62"/>
      <c r="SRH49" s="63"/>
      <c r="SRI49" s="62"/>
      <c r="SRJ49" s="63"/>
      <c r="SRK49" s="62"/>
      <c r="SRL49" s="63"/>
      <c r="SRM49" s="62"/>
      <c r="SRN49" s="63"/>
      <c r="SRO49" s="62"/>
      <c r="SRP49" s="63"/>
      <c r="SRQ49" s="62"/>
      <c r="SRR49" s="63"/>
      <c r="SRS49" s="62"/>
      <c r="SRT49" s="63"/>
      <c r="SRU49" s="62"/>
      <c r="SRV49" s="63"/>
      <c r="SRW49" s="62"/>
      <c r="SRX49" s="63"/>
      <c r="SRY49" s="62"/>
      <c r="SRZ49" s="63"/>
      <c r="SSA49" s="62"/>
      <c r="SSB49" s="63"/>
      <c r="SSC49" s="62"/>
      <c r="SSD49" s="63"/>
      <c r="SSE49" s="62"/>
      <c r="SSF49" s="63"/>
      <c r="SSG49" s="62"/>
      <c r="SSH49" s="63"/>
      <c r="SSI49" s="62"/>
      <c r="SSJ49" s="63"/>
      <c r="SSK49" s="62"/>
      <c r="SSL49" s="63"/>
      <c r="SSM49" s="62"/>
      <c r="SSN49" s="63"/>
      <c r="SSO49" s="62"/>
      <c r="SSP49" s="63"/>
      <c r="SSQ49" s="62"/>
      <c r="SSR49" s="63"/>
      <c r="SSS49" s="62"/>
      <c r="SST49" s="63"/>
      <c r="SSU49" s="62"/>
      <c r="SSV49" s="63"/>
      <c r="SSW49" s="62"/>
      <c r="SSX49" s="63"/>
      <c r="SSY49" s="62"/>
      <c r="SSZ49" s="63"/>
      <c r="STA49" s="62"/>
      <c r="STB49" s="63"/>
      <c r="STC49" s="62"/>
      <c r="STD49" s="63"/>
      <c r="STE49" s="62"/>
      <c r="STF49" s="63"/>
      <c r="STG49" s="62"/>
      <c r="STH49" s="63"/>
      <c r="STI49" s="62"/>
      <c r="STJ49" s="63"/>
      <c r="STK49" s="62"/>
      <c r="STL49" s="63"/>
      <c r="STM49" s="62"/>
      <c r="STN49" s="63"/>
      <c r="STO49" s="62"/>
      <c r="STP49" s="63"/>
      <c r="STQ49" s="62"/>
      <c r="STR49" s="63"/>
      <c r="STS49" s="62"/>
      <c r="STT49" s="63"/>
      <c r="STU49" s="62"/>
      <c r="STV49" s="63"/>
      <c r="STW49" s="62"/>
      <c r="STX49" s="63"/>
      <c r="STY49" s="62"/>
      <c r="STZ49" s="63"/>
      <c r="SUA49" s="62"/>
      <c r="SUB49" s="63"/>
      <c r="SUC49" s="62"/>
      <c r="SUD49" s="63"/>
      <c r="SUE49" s="62"/>
      <c r="SUF49" s="63"/>
      <c r="SUG49" s="62"/>
      <c r="SUH49" s="63"/>
      <c r="SUI49" s="62"/>
      <c r="SUJ49" s="63"/>
      <c r="SUK49" s="62"/>
      <c r="SUL49" s="63"/>
      <c r="SUM49" s="62"/>
      <c r="SUN49" s="63"/>
      <c r="SUO49" s="62"/>
      <c r="SUP49" s="63"/>
      <c r="SUQ49" s="62"/>
      <c r="SUR49" s="63"/>
      <c r="SUS49" s="62"/>
      <c r="SUT49" s="63"/>
      <c r="SUU49" s="62"/>
      <c r="SUV49" s="63"/>
      <c r="SUW49" s="62"/>
      <c r="SUX49" s="63"/>
      <c r="SUY49" s="62"/>
      <c r="SUZ49" s="63"/>
      <c r="SVA49" s="62"/>
      <c r="SVB49" s="63"/>
      <c r="SVC49" s="62"/>
      <c r="SVD49" s="63"/>
      <c r="SVE49" s="62"/>
      <c r="SVF49" s="63"/>
      <c r="SVG49" s="62"/>
      <c r="SVH49" s="63"/>
      <c r="SVI49" s="62"/>
      <c r="SVJ49" s="63"/>
      <c r="SVK49" s="62"/>
      <c r="SVL49" s="63"/>
      <c r="SVM49" s="62"/>
      <c r="SVN49" s="63"/>
      <c r="SVO49" s="62"/>
      <c r="SVP49" s="63"/>
      <c r="SVQ49" s="62"/>
      <c r="SVR49" s="63"/>
      <c r="SVS49" s="62"/>
      <c r="SVT49" s="63"/>
      <c r="SVU49" s="62"/>
      <c r="SVV49" s="63"/>
      <c r="SVW49" s="62"/>
      <c r="SVX49" s="63"/>
      <c r="SVY49" s="62"/>
      <c r="SVZ49" s="63"/>
      <c r="SWA49" s="62"/>
      <c r="SWB49" s="63"/>
      <c r="SWC49" s="62"/>
      <c r="SWD49" s="63"/>
      <c r="SWE49" s="62"/>
      <c r="SWF49" s="63"/>
      <c r="SWG49" s="62"/>
      <c r="SWH49" s="63"/>
      <c r="SWI49" s="62"/>
      <c r="SWJ49" s="63"/>
      <c r="SWK49" s="62"/>
      <c r="SWL49" s="63"/>
      <c r="SWM49" s="62"/>
      <c r="SWN49" s="63"/>
      <c r="SWO49" s="62"/>
      <c r="SWP49" s="63"/>
      <c r="SWQ49" s="62"/>
      <c r="SWR49" s="63"/>
      <c r="SWS49" s="62"/>
      <c r="SWT49" s="63"/>
      <c r="SWU49" s="62"/>
      <c r="SWV49" s="63"/>
      <c r="SWW49" s="62"/>
      <c r="SWX49" s="63"/>
      <c r="SWY49" s="62"/>
      <c r="SWZ49" s="63"/>
      <c r="SXA49" s="62"/>
      <c r="SXB49" s="63"/>
      <c r="SXC49" s="62"/>
      <c r="SXD49" s="63"/>
      <c r="SXE49" s="62"/>
      <c r="SXF49" s="63"/>
      <c r="SXG49" s="62"/>
      <c r="SXH49" s="63"/>
      <c r="SXI49" s="62"/>
      <c r="SXJ49" s="63"/>
      <c r="SXK49" s="62"/>
      <c r="SXL49" s="63"/>
      <c r="SXM49" s="62"/>
      <c r="SXN49" s="63"/>
      <c r="SXO49" s="62"/>
      <c r="SXP49" s="63"/>
      <c r="SXQ49" s="62"/>
      <c r="SXR49" s="63"/>
      <c r="SXS49" s="62"/>
      <c r="SXT49" s="63"/>
      <c r="SXU49" s="62"/>
      <c r="SXV49" s="63"/>
      <c r="SXW49" s="62"/>
      <c r="SXX49" s="63"/>
      <c r="SXY49" s="62"/>
      <c r="SXZ49" s="63"/>
      <c r="SYA49" s="62"/>
      <c r="SYB49" s="63"/>
      <c r="SYC49" s="62"/>
      <c r="SYD49" s="63"/>
      <c r="SYE49" s="62"/>
      <c r="SYF49" s="63"/>
      <c r="SYG49" s="62"/>
      <c r="SYH49" s="63"/>
      <c r="SYI49" s="62"/>
      <c r="SYJ49" s="63"/>
      <c r="SYK49" s="62"/>
      <c r="SYL49" s="63"/>
      <c r="SYM49" s="62"/>
      <c r="SYN49" s="63"/>
      <c r="SYO49" s="62"/>
      <c r="SYP49" s="63"/>
      <c r="SYQ49" s="62"/>
      <c r="SYR49" s="63"/>
      <c r="SYS49" s="62"/>
      <c r="SYT49" s="63"/>
      <c r="SYU49" s="62"/>
      <c r="SYV49" s="63"/>
      <c r="SYW49" s="62"/>
      <c r="SYX49" s="63"/>
      <c r="SYY49" s="62"/>
      <c r="SYZ49" s="63"/>
      <c r="SZA49" s="62"/>
      <c r="SZB49" s="63"/>
      <c r="SZC49" s="62"/>
      <c r="SZD49" s="63"/>
      <c r="SZE49" s="62"/>
      <c r="SZF49" s="63"/>
      <c r="SZG49" s="62"/>
      <c r="SZH49" s="63"/>
      <c r="SZI49" s="62"/>
      <c r="SZJ49" s="63"/>
      <c r="SZK49" s="62"/>
      <c r="SZL49" s="63"/>
      <c r="SZM49" s="62"/>
      <c r="SZN49" s="63"/>
      <c r="SZO49" s="62"/>
      <c r="SZP49" s="63"/>
      <c r="SZQ49" s="62"/>
      <c r="SZR49" s="63"/>
      <c r="SZS49" s="62"/>
      <c r="SZT49" s="63"/>
      <c r="SZU49" s="62"/>
      <c r="SZV49" s="63"/>
      <c r="SZW49" s="62"/>
      <c r="SZX49" s="63"/>
      <c r="SZY49" s="62"/>
      <c r="SZZ49" s="63"/>
      <c r="TAA49" s="62"/>
      <c r="TAB49" s="63"/>
      <c r="TAC49" s="62"/>
      <c r="TAD49" s="63"/>
      <c r="TAE49" s="62"/>
      <c r="TAF49" s="63"/>
      <c r="TAG49" s="62"/>
      <c r="TAH49" s="63"/>
      <c r="TAI49" s="62"/>
      <c r="TAJ49" s="63"/>
      <c r="TAK49" s="62"/>
      <c r="TAL49" s="63"/>
      <c r="TAM49" s="62"/>
      <c r="TAN49" s="63"/>
      <c r="TAO49" s="62"/>
      <c r="TAP49" s="63"/>
      <c r="TAQ49" s="62"/>
      <c r="TAR49" s="63"/>
      <c r="TAS49" s="62"/>
      <c r="TAT49" s="63"/>
      <c r="TAU49" s="62"/>
      <c r="TAV49" s="63"/>
      <c r="TAW49" s="62"/>
      <c r="TAX49" s="63"/>
      <c r="TAY49" s="62"/>
      <c r="TAZ49" s="63"/>
      <c r="TBA49" s="62"/>
      <c r="TBB49" s="63"/>
      <c r="TBC49" s="62"/>
      <c r="TBD49" s="63"/>
      <c r="TBE49" s="62"/>
      <c r="TBF49" s="63"/>
      <c r="TBG49" s="62"/>
      <c r="TBH49" s="63"/>
      <c r="TBI49" s="62"/>
      <c r="TBJ49" s="63"/>
      <c r="TBK49" s="62"/>
      <c r="TBL49" s="63"/>
      <c r="TBM49" s="62"/>
      <c r="TBN49" s="63"/>
      <c r="TBO49" s="62"/>
      <c r="TBP49" s="63"/>
      <c r="TBQ49" s="62"/>
      <c r="TBR49" s="63"/>
      <c r="TBS49" s="62"/>
      <c r="TBT49" s="63"/>
      <c r="TBU49" s="62"/>
      <c r="TBV49" s="63"/>
      <c r="TBW49" s="62"/>
      <c r="TBX49" s="63"/>
      <c r="TBY49" s="62"/>
      <c r="TBZ49" s="63"/>
      <c r="TCA49" s="62"/>
      <c r="TCB49" s="63"/>
      <c r="TCC49" s="62"/>
      <c r="TCD49" s="63"/>
      <c r="TCE49" s="62"/>
      <c r="TCF49" s="63"/>
      <c r="TCG49" s="62"/>
      <c r="TCH49" s="63"/>
      <c r="TCI49" s="62"/>
      <c r="TCJ49" s="63"/>
      <c r="TCK49" s="62"/>
      <c r="TCL49" s="63"/>
      <c r="TCM49" s="62"/>
      <c r="TCN49" s="63"/>
      <c r="TCO49" s="62"/>
      <c r="TCP49" s="63"/>
      <c r="TCQ49" s="62"/>
      <c r="TCR49" s="63"/>
      <c r="TCS49" s="62"/>
      <c r="TCT49" s="63"/>
      <c r="TCU49" s="62"/>
      <c r="TCV49" s="63"/>
      <c r="TCW49" s="62"/>
      <c r="TCX49" s="63"/>
      <c r="TCY49" s="62"/>
      <c r="TCZ49" s="63"/>
      <c r="TDA49" s="62"/>
      <c r="TDB49" s="63"/>
      <c r="TDC49" s="62"/>
      <c r="TDD49" s="63"/>
      <c r="TDE49" s="62"/>
      <c r="TDF49" s="63"/>
      <c r="TDG49" s="62"/>
      <c r="TDH49" s="63"/>
      <c r="TDI49" s="62"/>
      <c r="TDJ49" s="63"/>
      <c r="TDK49" s="62"/>
      <c r="TDL49" s="63"/>
      <c r="TDM49" s="62"/>
      <c r="TDN49" s="63"/>
      <c r="TDO49" s="62"/>
      <c r="TDP49" s="63"/>
      <c r="TDQ49" s="62"/>
      <c r="TDR49" s="63"/>
      <c r="TDS49" s="62"/>
      <c r="TDT49" s="63"/>
      <c r="TDU49" s="62"/>
      <c r="TDV49" s="63"/>
      <c r="TDW49" s="62"/>
      <c r="TDX49" s="63"/>
      <c r="TDY49" s="62"/>
      <c r="TDZ49" s="63"/>
      <c r="TEA49" s="62"/>
      <c r="TEB49" s="63"/>
      <c r="TEC49" s="62"/>
      <c r="TED49" s="63"/>
      <c r="TEE49" s="62"/>
      <c r="TEF49" s="63"/>
      <c r="TEG49" s="62"/>
      <c r="TEH49" s="63"/>
      <c r="TEI49" s="62"/>
      <c r="TEJ49" s="63"/>
      <c r="TEK49" s="62"/>
      <c r="TEL49" s="63"/>
      <c r="TEM49" s="62"/>
      <c r="TEN49" s="63"/>
      <c r="TEO49" s="62"/>
      <c r="TEP49" s="63"/>
      <c r="TEQ49" s="62"/>
      <c r="TER49" s="63"/>
      <c r="TES49" s="62"/>
      <c r="TET49" s="63"/>
      <c r="TEU49" s="62"/>
      <c r="TEV49" s="63"/>
      <c r="TEW49" s="62"/>
      <c r="TEX49" s="63"/>
      <c r="TEY49" s="62"/>
      <c r="TEZ49" s="63"/>
      <c r="TFA49" s="62"/>
      <c r="TFB49" s="63"/>
      <c r="TFC49" s="62"/>
      <c r="TFD49" s="63"/>
      <c r="TFE49" s="62"/>
      <c r="TFF49" s="63"/>
      <c r="TFG49" s="62"/>
      <c r="TFH49" s="63"/>
      <c r="TFI49" s="62"/>
      <c r="TFJ49" s="63"/>
      <c r="TFK49" s="62"/>
      <c r="TFL49" s="63"/>
      <c r="TFM49" s="62"/>
      <c r="TFN49" s="63"/>
      <c r="TFO49" s="62"/>
      <c r="TFP49" s="63"/>
      <c r="TFQ49" s="62"/>
      <c r="TFR49" s="63"/>
      <c r="TFS49" s="62"/>
      <c r="TFT49" s="63"/>
      <c r="TFU49" s="62"/>
      <c r="TFV49" s="63"/>
      <c r="TFW49" s="62"/>
      <c r="TFX49" s="63"/>
      <c r="TFY49" s="62"/>
      <c r="TFZ49" s="63"/>
      <c r="TGA49" s="62"/>
      <c r="TGB49" s="63"/>
      <c r="TGC49" s="62"/>
      <c r="TGD49" s="63"/>
      <c r="TGE49" s="62"/>
      <c r="TGF49" s="63"/>
      <c r="TGG49" s="62"/>
      <c r="TGH49" s="63"/>
      <c r="TGI49" s="62"/>
      <c r="TGJ49" s="63"/>
      <c r="TGK49" s="62"/>
      <c r="TGL49" s="63"/>
      <c r="TGM49" s="62"/>
      <c r="TGN49" s="63"/>
      <c r="TGO49" s="62"/>
      <c r="TGP49" s="63"/>
      <c r="TGQ49" s="62"/>
      <c r="TGR49" s="63"/>
      <c r="TGS49" s="62"/>
      <c r="TGT49" s="63"/>
      <c r="TGU49" s="62"/>
      <c r="TGV49" s="63"/>
      <c r="TGW49" s="62"/>
      <c r="TGX49" s="63"/>
      <c r="TGY49" s="62"/>
      <c r="TGZ49" s="63"/>
      <c r="THA49" s="62"/>
      <c r="THB49" s="63"/>
      <c r="THC49" s="62"/>
      <c r="THD49" s="63"/>
      <c r="THE49" s="62"/>
      <c r="THF49" s="63"/>
      <c r="THG49" s="62"/>
      <c r="THH49" s="63"/>
      <c r="THI49" s="62"/>
      <c r="THJ49" s="63"/>
      <c r="THK49" s="62"/>
      <c r="THL49" s="63"/>
      <c r="THM49" s="62"/>
      <c r="THN49" s="63"/>
      <c r="THO49" s="62"/>
      <c r="THP49" s="63"/>
      <c r="THQ49" s="62"/>
      <c r="THR49" s="63"/>
      <c r="THS49" s="62"/>
      <c r="THT49" s="63"/>
      <c r="THU49" s="62"/>
      <c r="THV49" s="63"/>
      <c r="THW49" s="62"/>
      <c r="THX49" s="63"/>
      <c r="THY49" s="62"/>
      <c r="THZ49" s="63"/>
      <c r="TIA49" s="62"/>
      <c r="TIB49" s="63"/>
      <c r="TIC49" s="62"/>
      <c r="TID49" s="63"/>
      <c r="TIE49" s="62"/>
      <c r="TIF49" s="63"/>
      <c r="TIG49" s="62"/>
      <c r="TIH49" s="63"/>
      <c r="TII49" s="62"/>
      <c r="TIJ49" s="63"/>
      <c r="TIK49" s="62"/>
      <c r="TIL49" s="63"/>
      <c r="TIM49" s="62"/>
      <c r="TIN49" s="63"/>
      <c r="TIO49" s="62"/>
      <c r="TIP49" s="63"/>
      <c r="TIQ49" s="62"/>
      <c r="TIR49" s="63"/>
      <c r="TIS49" s="62"/>
      <c r="TIT49" s="63"/>
      <c r="TIU49" s="62"/>
      <c r="TIV49" s="63"/>
      <c r="TIW49" s="62"/>
      <c r="TIX49" s="63"/>
      <c r="TIY49" s="62"/>
      <c r="TIZ49" s="63"/>
      <c r="TJA49" s="62"/>
      <c r="TJB49" s="63"/>
      <c r="TJC49" s="62"/>
      <c r="TJD49" s="63"/>
      <c r="TJE49" s="62"/>
      <c r="TJF49" s="63"/>
      <c r="TJG49" s="62"/>
      <c r="TJH49" s="63"/>
      <c r="TJI49" s="62"/>
      <c r="TJJ49" s="63"/>
      <c r="TJK49" s="62"/>
      <c r="TJL49" s="63"/>
      <c r="TJM49" s="62"/>
      <c r="TJN49" s="63"/>
      <c r="TJO49" s="62"/>
      <c r="TJP49" s="63"/>
      <c r="TJQ49" s="62"/>
      <c r="TJR49" s="63"/>
      <c r="TJS49" s="62"/>
      <c r="TJT49" s="63"/>
      <c r="TJU49" s="62"/>
      <c r="TJV49" s="63"/>
      <c r="TJW49" s="62"/>
      <c r="TJX49" s="63"/>
      <c r="TJY49" s="62"/>
      <c r="TJZ49" s="63"/>
      <c r="TKA49" s="62"/>
      <c r="TKB49" s="63"/>
      <c r="TKC49" s="62"/>
      <c r="TKD49" s="63"/>
      <c r="TKE49" s="62"/>
      <c r="TKF49" s="63"/>
      <c r="TKG49" s="62"/>
      <c r="TKH49" s="63"/>
      <c r="TKI49" s="62"/>
      <c r="TKJ49" s="63"/>
      <c r="TKK49" s="62"/>
      <c r="TKL49" s="63"/>
      <c r="TKM49" s="62"/>
      <c r="TKN49" s="63"/>
      <c r="TKO49" s="62"/>
      <c r="TKP49" s="63"/>
      <c r="TKQ49" s="62"/>
      <c r="TKR49" s="63"/>
      <c r="TKS49" s="62"/>
      <c r="TKT49" s="63"/>
      <c r="TKU49" s="62"/>
      <c r="TKV49" s="63"/>
      <c r="TKW49" s="62"/>
      <c r="TKX49" s="63"/>
      <c r="TKY49" s="62"/>
      <c r="TKZ49" s="63"/>
      <c r="TLA49" s="62"/>
      <c r="TLB49" s="63"/>
      <c r="TLC49" s="62"/>
      <c r="TLD49" s="63"/>
      <c r="TLE49" s="62"/>
      <c r="TLF49" s="63"/>
      <c r="TLG49" s="62"/>
      <c r="TLH49" s="63"/>
      <c r="TLI49" s="62"/>
      <c r="TLJ49" s="63"/>
      <c r="TLK49" s="62"/>
      <c r="TLL49" s="63"/>
      <c r="TLM49" s="62"/>
      <c r="TLN49" s="63"/>
      <c r="TLO49" s="62"/>
      <c r="TLP49" s="63"/>
      <c r="TLQ49" s="62"/>
      <c r="TLR49" s="63"/>
      <c r="TLS49" s="62"/>
      <c r="TLT49" s="63"/>
      <c r="TLU49" s="62"/>
      <c r="TLV49" s="63"/>
      <c r="TLW49" s="62"/>
      <c r="TLX49" s="63"/>
      <c r="TLY49" s="62"/>
      <c r="TLZ49" s="63"/>
      <c r="TMA49" s="62"/>
      <c r="TMB49" s="63"/>
      <c r="TMC49" s="62"/>
      <c r="TMD49" s="63"/>
      <c r="TME49" s="62"/>
      <c r="TMF49" s="63"/>
      <c r="TMG49" s="62"/>
      <c r="TMH49" s="63"/>
      <c r="TMI49" s="62"/>
      <c r="TMJ49" s="63"/>
      <c r="TMK49" s="62"/>
      <c r="TML49" s="63"/>
      <c r="TMM49" s="62"/>
      <c r="TMN49" s="63"/>
      <c r="TMO49" s="62"/>
      <c r="TMP49" s="63"/>
      <c r="TMQ49" s="62"/>
      <c r="TMR49" s="63"/>
      <c r="TMS49" s="62"/>
      <c r="TMT49" s="63"/>
      <c r="TMU49" s="62"/>
      <c r="TMV49" s="63"/>
      <c r="TMW49" s="62"/>
      <c r="TMX49" s="63"/>
      <c r="TMY49" s="62"/>
      <c r="TMZ49" s="63"/>
      <c r="TNA49" s="62"/>
      <c r="TNB49" s="63"/>
      <c r="TNC49" s="62"/>
      <c r="TND49" s="63"/>
      <c r="TNE49" s="62"/>
      <c r="TNF49" s="63"/>
      <c r="TNG49" s="62"/>
      <c r="TNH49" s="63"/>
      <c r="TNI49" s="62"/>
      <c r="TNJ49" s="63"/>
      <c r="TNK49" s="62"/>
      <c r="TNL49" s="63"/>
      <c r="TNM49" s="62"/>
      <c r="TNN49" s="63"/>
      <c r="TNO49" s="62"/>
      <c r="TNP49" s="63"/>
      <c r="TNQ49" s="62"/>
      <c r="TNR49" s="63"/>
      <c r="TNS49" s="62"/>
      <c r="TNT49" s="63"/>
      <c r="TNU49" s="62"/>
      <c r="TNV49" s="63"/>
      <c r="TNW49" s="62"/>
      <c r="TNX49" s="63"/>
      <c r="TNY49" s="62"/>
      <c r="TNZ49" s="63"/>
      <c r="TOA49" s="62"/>
      <c r="TOB49" s="63"/>
      <c r="TOC49" s="62"/>
      <c r="TOD49" s="63"/>
      <c r="TOE49" s="62"/>
      <c r="TOF49" s="63"/>
      <c r="TOG49" s="62"/>
      <c r="TOH49" s="63"/>
      <c r="TOI49" s="62"/>
      <c r="TOJ49" s="63"/>
      <c r="TOK49" s="62"/>
      <c r="TOL49" s="63"/>
      <c r="TOM49" s="62"/>
      <c r="TON49" s="63"/>
      <c r="TOO49" s="62"/>
      <c r="TOP49" s="63"/>
      <c r="TOQ49" s="62"/>
      <c r="TOR49" s="63"/>
      <c r="TOS49" s="62"/>
      <c r="TOT49" s="63"/>
      <c r="TOU49" s="62"/>
      <c r="TOV49" s="63"/>
      <c r="TOW49" s="62"/>
      <c r="TOX49" s="63"/>
      <c r="TOY49" s="62"/>
      <c r="TOZ49" s="63"/>
      <c r="TPA49" s="62"/>
      <c r="TPB49" s="63"/>
      <c r="TPC49" s="62"/>
      <c r="TPD49" s="63"/>
      <c r="TPE49" s="62"/>
      <c r="TPF49" s="63"/>
      <c r="TPG49" s="62"/>
      <c r="TPH49" s="63"/>
      <c r="TPI49" s="62"/>
      <c r="TPJ49" s="63"/>
      <c r="TPK49" s="62"/>
      <c r="TPL49" s="63"/>
      <c r="TPM49" s="62"/>
      <c r="TPN49" s="63"/>
      <c r="TPO49" s="62"/>
      <c r="TPP49" s="63"/>
      <c r="TPQ49" s="62"/>
      <c r="TPR49" s="63"/>
      <c r="TPS49" s="62"/>
      <c r="TPT49" s="63"/>
      <c r="TPU49" s="62"/>
      <c r="TPV49" s="63"/>
      <c r="TPW49" s="62"/>
      <c r="TPX49" s="63"/>
      <c r="TPY49" s="62"/>
      <c r="TPZ49" s="63"/>
      <c r="TQA49" s="62"/>
      <c r="TQB49" s="63"/>
      <c r="TQC49" s="62"/>
      <c r="TQD49" s="63"/>
      <c r="TQE49" s="62"/>
      <c r="TQF49" s="63"/>
      <c r="TQG49" s="62"/>
      <c r="TQH49" s="63"/>
      <c r="TQI49" s="62"/>
      <c r="TQJ49" s="63"/>
      <c r="TQK49" s="62"/>
      <c r="TQL49" s="63"/>
      <c r="TQM49" s="62"/>
      <c r="TQN49" s="63"/>
      <c r="TQO49" s="62"/>
      <c r="TQP49" s="63"/>
      <c r="TQQ49" s="62"/>
      <c r="TQR49" s="63"/>
      <c r="TQS49" s="62"/>
      <c r="TQT49" s="63"/>
      <c r="TQU49" s="62"/>
      <c r="TQV49" s="63"/>
      <c r="TQW49" s="62"/>
      <c r="TQX49" s="63"/>
      <c r="TQY49" s="62"/>
      <c r="TQZ49" s="63"/>
      <c r="TRA49" s="62"/>
      <c r="TRB49" s="63"/>
      <c r="TRC49" s="62"/>
      <c r="TRD49" s="63"/>
      <c r="TRE49" s="62"/>
      <c r="TRF49" s="63"/>
      <c r="TRG49" s="62"/>
      <c r="TRH49" s="63"/>
      <c r="TRI49" s="62"/>
      <c r="TRJ49" s="63"/>
      <c r="TRK49" s="62"/>
      <c r="TRL49" s="63"/>
      <c r="TRM49" s="62"/>
      <c r="TRN49" s="63"/>
      <c r="TRO49" s="62"/>
      <c r="TRP49" s="63"/>
      <c r="TRQ49" s="62"/>
      <c r="TRR49" s="63"/>
      <c r="TRS49" s="62"/>
      <c r="TRT49" s="63"/>
      <c r="TRU49" s="62"/>
      <c r="TRV49" s="63"/>
      <c r="TRW49" s="62"/>
      <c r="TRX49" s="63"/>
      <c r="TRY49" s="62"/>
      <c r="TRZ49" s="63"/>
      <c r="TSA49" s="62"/>
      <c r="TSB49" s="63"/>
      <c r="TSC49" s="62"/>
      <c r="TSD49" s="63"/>
      <c r="TSE49" s="62"/>
      <c r="TSF49" s="63"/>
      <c r="TSG49" s="62"/>
      <c r="TSH49" s="63"/>
      <c r="TSI49" s="62"/>
      <c r="TSJ49" s="63"/>
      <c r="TSK49" s="62"/>
      <c r="TSL49" s="63"/>
      <c r="TSM49" s="62"/>
      <c r="TSN49" s="63"/>
      <c r="TSO49" s="62"/>
      <c r="TSP49" s="63"/>
      <c r="TSQ49" s="62"/>
      <c r="TSR49" s="63"/>
      <c r="TSS49" s="62"/>
      <c r="TST49" s="63"/>
      <c r="TSU49" s="62"/>
      <c r="TSV49" s="63"/>
      <c r="TSW49" s="62"/>
      <c r="TSX49" s="63"/>
      <c r="TSY49" s="62"/>
      <c r="TSZ49" s="63"/>
      <c r="TTA49" s="62"/>
      <c r="TTB49" s="63"/>
      <c r="TTC49" s="62"/>
      <c r="TTD49" s="63"/>
      <c r="TTE49" s="62"/>
      <c r="TTF49" s="63"/>
      <c r="TTG49" s="62"/>
      <c r="TTH49" s="63"/>
      <c r="TTI49" s="62"/>
      <c r="TTJ49" s="63"/>
      <c r="TTK49" s="62"/>
      <c r="TTL49" s="63"/>
      <c r="TTM49" s="62"/>
      <c r="TTN49" s="63"/>
      <c r="TTO49" s="62"/>
      <c r="TTP49" s="63"/>
      <c r="TTQ49" s="62"/>
      <c r="TTR49" s="63"/>
      <c r="TTS49" s="62"/>
      <c r="TTT49" s="63"/>
      <c r="TTU49" s="62"/>
      <c r="TTV49" s="63"/>
      <c r="TTW49" s="62"/>
      <c r="TTX49" s="63"/>
      <c r="TTY49" s="62"/>
      <c r="TTZ49" s="63"/>
      <c r="TUA49" s="62"/>
      <c r="TUB49" s="63"/>
      <c r="TUC49" s="62"/>
      <c r="TUD49" s="63"/>
      <c r="TUE49" s="62"/>
      <c r="TUF49" s="63"/>
      <c r="TUG49" s="62"/>
      <c r="TUH49" s="63"/>
      <c r="TUI49" s="62"/>
      <c r="TUJ49" s="63"/>
      <c r="TUK49" s="62"/>
      <c r="TUL49" s="63"/>
      <c r="TUM49" s="62"/>
      <c r="TUN49" s="63"/>
      <c r="TUO49" s="62"/>
      <c r="TUP49" s="63"/>
      <c r="TUQ49" s="62"/>
      <c r="TUR49" s="63"/>
      <c r="TUS49" s="62"/>
      <c r="TUT49" s="63"/>
      <c r="TUU49" s="62"/>
      <c r="TUV49" s="63"/>
      <c r="TUW49" s="62"/>
      <c r="TUX49" s="63"/>
      <c r="TUY49" s="62"/>
      <c r="TUZ49" s="63"/>
      <c r="TVA49" s="62"/>
      <c r="TVB49" s="63"/>
      <c r="TVC49" s="62"/>
      <c r="TVD49" s="63"/>
      <c r="TVE49" s="62"/>
      <c r="TVF49" s="63"/>
      <c r="TVG49" s="62"/>
      <c r="TVH49" s="63"/>
      <c r="TVI49" s="62"/>
      <c r="TVJ49" s="63"/>
      <c r="TVK49" s="62"/>
      <c r="TVL49" s="63"/>
      <c r="TVM49" s="62"/>
      <c r="TVN49" s="63"/>
      <c r="TVO49" s="62"/>
      <c r="TVP49" s="63"/>
      <c r="TVQ49" s="62"/>
      <c r="TVR49" s="63"/>
      <c r="TVS49" s="62"/>
      <c r="TVT49" s="63"/>
      <c r="TVU49" s="62"/>
      <c r="TVV49" s="63"/>
      <c r="TVW49" s="62"/>
      <c r="TVX49" s="63"/>
      <c r="TVY49" s="62"/>
      <c r="TVZ49" s="63"/>
      <c r="TWA49" s="62"/>
      <c r="TWB49" s="63"/>
      <c r="TWC49" s="62"/>
      <c r="TWD49" s="63"/>
      <c r="TWE49" s="62"/>
      <c r="TWF49" s="63"/>
      <c r="TWG49" s="62"/>
      <c r="TWH49" s="63"/>
      <c r="TWI49" s="62"/>
      <c r="TWJ49" s="63"/>
      <c r="TWK49" s="62"/>
      <c r="TWL49" s="63"/>
      <c r="TWM49" s="62"/>
      <c r="TWN49" s="63"/>
      <c r="TWO49" s="62"/>
      <c r="TWP49" s="63"/>
      <c r="TWQ49" s="62"/>
      <c r="TWR49" s="63"/>
      <c r="TWS49" s="62"/>
      <c r="TWT49" s="63"/>
      <c r="TWU49" s="62"/>
      <c r="TWV49" s="63"/>
      <c r="TWW49" s="62"/>
      <c r="TWX49" s="63"/>
      <c r="TWY49" s="62"/>
      <c r="TWZ49" s="63"/>
      <c r="TXA49" s="62"/>
      <c r="TXB49" s="63"/>
      <c r="TXC49" s="62"/>
      <c r="TXD49" s="63"/>
      <c r="TXE49" s="62"/>
      <c r="TXF49" s="63"/>
      <c r="TXG49" s="62"/>
      <c r="TXH49" s="63"/>
      <c r="TXI49" s="62"/>
      <c r="TXJ49" s="63"/>
      <c r="TXK49" s="62"/>
      <c r="TXL49" s="63"/>
      <c r="TXM49" s="62"/>
      <c r="TXN49" s="63"/>
      <c r="TXO49" s="62"/>
      <c r="TXP49" s="63"/>
      <c r="TXQ49" s="62"/>
      <c r="TXR49" s="63"/>
      <c r="TXS49" s="62"/>
      <c r="TXT49" s="63"/>
      <c r="TXU49" s="62"/>
      <c r="TXV49" s="63"/>
      <c r="TXW49" s="62"/>
      <c r="TXX49" s="63"/>
      <c r="TXY49" s="62"/>
      <c r="TXZ49" s="63"/>
      <c r="TYA49" s="62"/>
      <c r="TYB49" s="63"/>
      <c r="TYC49" s="62"/>
      <c r="TYD49" s="63"/>
      <c r="TYE49" s="62"/>
      <c r="TYF49" s="63"/>
      <c r="TYG49" s="62"/>
      <c r="TYH49" s="63"/>
      <c r="TYI49" s="62"/>
      <c r="TYJ49" s="63"/>
      <c r="TYK49" s="62"/>
      <c r="TYL49" s="63"/>
      <c r="TYM49" s="62"/>
      <c r="TYN49" s="63"/>
      <c r="TYO49" s="62"/>
      <c r="TYP49" s="63"/>
      <c r="TYQ49" s="62"/>
      <c r="TYR49" s="63"/>
      <c r="TYS49" s="62"/>
      <c r="TYT49" s="63"/>
      <c r="TYU49" s="62"/>
      <c r="TYV49" s="63"/>
      <c r="TYW49" s="62"/>
      <c r="TYX49" s="63"/>
      <c r="TYY49" s="62"/>
      <c r="TYZ49" s="63"/>
      <c r="TZA49" s="62"/>
      <c r="TZB49" s="63"/>
      <c r="TZC49" s="62"/>
      <c r="TZD49" s="63"/>
      <c r="TZE49" s="62"/>
      <c r="TZF49" s="63"/>
      <c r="TZG49" s="62"/>
      <c r="TZH49" s="63"/>
      <c r="TZI49" s="62"/>
      <c r="TZJ49" s="63"/>
      <c r="TZK49" s="62"/>
      <c r="TZL49" s="63"/>
      <c r="TZM49" s="62"/>
      <c r="TZN49" s="63"/>
      <c r="TZO49" s="62"/>
      <c r="TZP49" s="63"/>
      <c r="TZQ49" s="62"/>
      <c r="TZR49" s="63"/>
      <c r="TZS49" s="62"/>
      <c r="TZT49" s="63"/>
      <c r="TZU49" s="62"/>
      <c r="TZV49" s="63"/>
      <c r="TZW49" s="62"/>
      <c r="TZX49" s="63"/>
      <c r="TZY49" s="62"/>
      <c r="TZZ49" s="63"/>
      <c r="UAA49" s="62"/>
      <c r="UAB49" s="63"/>
      <c r="UAC49" s="62"/>
      <c r="UAD49" s="63"/>
      <c r="UAE49" s="62"/>
      <c r="UAF49" s="63"/>
      <c r="UAG49" s="62"/>
      <c r="UAH49" s="63"/>
      <c r="UAI49" s="62"/>
      <c r="UAJ49" s="63"/>
      <c r="UAK49" s="62"/>
      <c r="UAL49" s="63"/>
      <c r="UAM49" s="62"/>
      <c r="UAN49" s="63"/>
      <c r="UAO49" s="62"/>
      <c r="UAP49" s="63"/>
      <c r="UAQ49" s="62"/>
      <c r="UAR49" s="63"/>
      <c r="UAS49" s="62"/>
      <c r="UAT49" s="63"/>
      <c r="UAU49" s="62"/>
      <c r="UAV49" s="63"/>
      <c r="UAW49" s="62"/>
      <c r="UAX49" s="63"/>
      <c r="UAY49" s="62"/>
      <c r="UAZ49" s="63"/>
      <c r="UBA49" s="62"/>
      <c r="UBB49" s="63"/>
      <c r="UBC49" s="62"/>
      <c r="UBD49" s="63"/>
      <c r="UBE49" s="62"/>
      <c r="UBF49" s="63"/>
      <c r="UBG49" s="62"/>
      <c r="UBH49" s="63"/>
      <c r="UBI49" s="62"/>
      <c r="UBJ49" s="63"/>
      <c r="UBK49" s="62"/>
      <c r="UBL49" s="63"/>
      <c r="UBM49" s="62"/>
      <c r="UBN49" s="63"/>
      <c r="UBO49" s="62"/>
      <c r="UBP49" s="63"/>
      <c r="UBQ49" s="62"/>
      <c r="UBR49" s="63"/>
      <c r="UBS49" s="62"/>
      <c r="UBT49" s="63"/>
      <c r="UBU49" s="62"/>
      <c r="UBV49" s="63"/>
      <c r="UBW49" s="62"/>
      <c r="UBX49" s="63"/>
      <c r="UBY49" s="62"/>
      <c r="UBZ49" s="63"/>
      <c r="UCA49" s="62"/>
      <c r="UCB49" s="63"/>
      <c r="UCC49" s="62"/>
      <c r="UCD49" s="63"/>
      <c r="UCE49" s="62"/>
      <c r="UCF49" s="63"/>
      <c r="UCG49" s="62"/>
      <c r="UCH49" s="63"/>
      <c r="UCI49" s="62"/>
      <c r="UCJ49" s="63"/>
      <c r="UCK49" s="62"/>
      <c r="UCL49" s="63"/>
      <c r="UCM49" s="62"/>
      <c r="UCN49" s="63"/>
      <c r="UCO49" s="62"/>
      <c r="UCP49" s="63"/>
      <c r="UCQ49" s="62"/>
      <c r="UCR49" s="63"/>
      <c r="UCS49" s="62"/>
      <c r="UCT49" s="63"/>
      <c r="UCU49" s="62"/>
      <c r="UCV49" s="63"/>
      <c r="UCW49" s="62"/>
      <c r="UCX49" s="63"/>
      <c r="UCY49" s="62"/>
      <c r="UCZ49" s="63"/>
      <c r="UDA49" s="62"/>
      <c r="UDB49" s="63"/>
      <c r="UDC49" s="62"/>
      <c r="UDD49" s="63"/>
      <c r="UDE49" s="62"/>
      <c r="UDF49" s="63"/>
      <c r="UDG49" s="62"/>
      <c r="UDH49" s="63"/>
      <c r="UDI49" s="62"/>
      <c r="UDJ49" s="63"/>
      <c r="UDK49" s="62"/>
      <c r="UDL49" s="63"/>
      <c r="UDM49" s="62"/>
      <c r="UDN49" s="63"/>
      <c r="UDO49" s="62"/>
      <c r="UDP49" s="63"/>
      <c r="UDQ49" s="62"/>
      <c r="UDR49" s="63"/>
      <c r="UDS49" s="62"/>
      <c r="UDT49" s="63"/>
      <c r="UDU49" s="62"/>
      <c r="UDV49" s="63"/>
      <c r="UDW49" s="62"/>
      <c r="UDX49" s="63"/>
      <c r="UDY49" s="62"/>
      <c r="UDZ49" s="63"/>
      <c r="UEA49" s="62"/>
      <c r="UEB49" s="63"/>
      <c r="UEC49" s="62"/>
      <c r="UED49" s="63"/>
      <c r="UEE49" s="62"/>
      <c r="UEF49" s="63"/>
      <c r="UEG49" s="62"/>
      <c r="UEH49" s="63"/>
      <c r="UEI49" s="62"/>
      <c r="UEJ49" s="63"/>
      <c r="UEK49" s="62"/>
      <c r="UEL49" s="63"/>
      <c r="UEM49" s="62"/>
      <c r="UEN49" s="63"/>
      <c r="UEO49" s="62"/>
      <c r="UEP49" s="63"/>
      <c r="UEQ49" s="62"/>
      <c r="UER49" s="63"/>
      <c r="UES49" s="62"/>
      <c r="UET49" s="63"/>
      <c r="UEU49" s="62"/>
      <c r="UEV49" s="63"/>
      <c r="UEW49" s="62"/>
      <c r="UEX49" s="63"/>
      <c r="UEY49" s="62"/>
      <c r="UEZ49" s="63"/>
      <c r="UFA49" s="62"/>
      <c r="UFB49" s="63"/>
      <c r="UFC49" s="62"/>
      <c r="UFD49" s="63"/>
      <c r="UFE49" s="62"/>
      <c r="UFF49" s="63"/>
      <c r="UFG49" s="62"/>
      <c r="UFH49" s="63"/>
      <c r="UFI49" s="62"/>
      <c r="UFJ49" s="63"/>
      <c r="UFK49" s="62"/>
      <c r="UFL49" s="63"/>
      <c r="UFM49" s="62"/>
      <c r="UFN49" s="63"/>
      <c r="UFO49" s="62"/>
      <c r="UFP49" s="63"/>
      <c r="UFQ49" s="62"/>
      <c r="UFR49" s="63"/>
      <c r="UFS49" s="62"/>
      <c r="UFT49" s="63"/>
      <c r="UFU49" s="62"/>
      <c r="UFV49" s="63"/>
      <c r="UFW49" s="62"/>
      <c r="UFX49" s="63"/>
      <c r="UFY49" s="62"/>
      <c r="UFZ49" s="63"/>
      <c r="UGA49" s="62"/>
      <c r="UGB49" s="63"/>
      <c r="UGC49" s="62"/>
      <c r="UGD49" s="63"/>
      <c r="UGE49" s="62"/>
      <c r="UGF49" s="63"/>
      <c r="UGG49" s="62"/>
      <c r="UGH49" s="63"/>
      <c r="UGI49" s="62"/>
      <c r="UGJ49" s="63"/>
      <c r="UGK49" s="62"/>
      <c r="UGL49" s="63"/>
      <c r="UGM49" s="62"/>
      <c r="UGN49" s="63"/>
      <c r="UGO49" s="62"/>
      <c r="UGP49" s="63"/>
      <c r="UGQ49" s="62"/>
      <c r="UGR49" s="63"/>
      <c r="UGS49" s="62"/>
      <c r="UGT49" s="63"/>
      <c r="UGU49" s="62"/>
      <c r="UGV49" s="63"/>
      <c r="UGW49" s="62"/>
      <c r="UGX49" s="63"/>
      <c r="UGY49" s="62"/>
      <c r="UGZ49" s="63"/>
      <c r="UHA49" s="62"/>
      <c r="UHB49" s="63"/>
      <c r="UHC49" s="62"/>
      <c r="UHD49" s="63"/>
      <c r="UHE49" s="62"/>
      <c r="UHF49" s="63"/>
      <c r="UHG49" s="62"/>
      <c r="UHH49" s="63"/>
      <c r="UHI49" s="62"/>
      <c r="UHJ49" s="63"/>
      <c r="UHK49" s="62"/>
      <c r="UHL49" s="63"/>
      <c r="UHM49" s="62"/>
      <c r="UHN49" s="63"/>
      <c r="UHO49" s="62"/>
      <c r="UHP49" s="63"/>
      <c r="UHQ49" s="62"/>
      <c r="UHR49" s="63"/>
      <c r="UHS49" s="62"/>
      <c r="UHT49" s="63"/>
      <c r="UHU49" s="62"/>
      <c r="UHV49" s="63"/>
      <c r="UHW49" s="62"/>
      <c r="UHX49" s="63"/>
      <c r="UHY49" s="62"/>
      <c r="UHZ49" s="63"/>
      <c r="UIA49" s="62"/>
      <c r="UIB49" s="63"/>
      <c r="UIC49" s="62"/>
      <c r="UID49" s="63"/>
      <c r="UIE49" s="62"/>
      <c r="UIF49" s="63"/>
      <c r="UIG49" s="62"/>
      <c r="UIH49" s="63"/>
      <c r="UII49" s="62"/>
      <c r="UIJ49" s="63"/>
      <c r="UIK49" s="62"/>
      <c r="UIL49" s="63"/>
      <c r="UIM49" s="62"/>
      <c r="UIN49" s="63"/>
      <c r="UIO49" s="62"/>
      <c r="UIP49" s="63"/>
      <c r="UIQ49" s="62"/>
      <c r="UIR49" s="63"/>
      <c r="UIS49" s="62"/>
      <c r="UIT49" s="63"/>
      <c r="UIU49" s="62"/>
      <c r="UIV49" s="63"/>
      <c r="UIW49" s="62"/>
      <c r="UIX49" s="63"/>
      <c r="UIY49" s="62"/>
      <c r="UIZ49" s="63"/>
      <c r="UJA49" s="62"/>
      <c r="UJB49" s="63"/>
      <c r="UJC49" s="62"/>
      <c r="UJD49" s="63"/>
      <c r="UJE49" s="62"/>
      <c r="UJF49" s="63"/>
      <c r="UJG49" s="62"/>
      <c r="UJH49" s="63"/>
      <c r="UJI49" s="62"/>
      <c r="UJJ49" s="63"/>
      <c r="UJK49" s="62"/>
      <c r="UJL49" s="63"/>
      <c r="UJM49" s="62"/>
      <c r="UJN49" s="63"/>
      <c r="UJO49" s="62"/>
      <c r="UJP49" s="63"/>
      <c r="UJQ49" s="62"/>
      <c r="UJR49" s="63"/>
      <c r="UJS49" s="62"/>
      <c r="UJT49" s="63"/>
      <c r="UJU49" s="62"/>
      <c r="UJV49" s="63"/>
      <c r="UJW49" s="62"/>
      <c r="UJX49" s="63"/>
      <c r="UJY49" s="62"/>
      <c r="UJZ49" s="63"/>
      <c r="UKA49" s="62"/>
      <c r="UKB49" s="63"/>
      <c r="UKC49" s="62"/>
      <c r="UKD49" s="63"/>
      <c r="UKE49" s="62"/>
      <c r="UKF49" s="63"/>
      <c r="UKG49" s="62"/>
      <c r="UKH49" s="63"/>
      <c r="UKI49" s="62"/>
      <c r="UKJ49" s="63"/>
      <c r="UKK49" s="62"/>
      <c r="UKL49" s="63"/>
      <c r="UKM49" s="62"/>
      <c r="UKN49" s="63"/>
      <c r="UKO49" s="62"/>
      <c r="UKP49" s="63"/>
      <c r="UKQ49" s="62"/>
      <c r="UKR49" s="63"/>
      <c r="UKS49" s="62"/>
      <c r="UKT49" s="63"/>
      <c r="UKU49" s="62"/>
      <c r="UKV49" s="63"/>
      <c r="UKW49" s="62"/>
      <c r="UKX49" s="63"/>
      <c r="UKY49" s="62"/>
      <c r="UKZ49" s="63"/>
      <c r="ULA49" s="62"/>
      <c r="ULB49" s="63"/>
      <c r="ULC49" s="62"/>
      <c r="ULD49" s="63"/>
      <c r="ULE49" s="62"/>
      <c r="ULF49" s="63"/>
      <c r="ULG49" s="62"/>
      <c r="ULH49" s="63"/>
      <c r="ULI49" s="62"/>
      <c r="ULJ49" s="63"/>
      <c r="ULK49" s="62"/>
      <c r="ULL49" s="63"/>
      <c r="ULM49" s="62"/>
      <c r="ULN49" s="63"/>
      <c r="ULO49" s="62"/>
      <c r="ULP49" s="63"/>
      <c r="ULQ49" s="62"/>
      <c r="ULR49" s="63"/>
      <c r="ULS49" s="62"/>
      <c r="ULT49" s="63"/>
      <c r="ULU49" s="62"/>
      <c r="ULV49" s="63"/>
      <c r="ULW49" s="62"/>
      <c r="ULX49" s="63"/>
      <c r="ULY49" s="62"/>
      <c r="ULZ49" s="63"/>
      <c r="UMA49" s="62"/>
      <c r="UMB49" s="63"/>
      <c r="UMC49" s="62"/>
      <c r="UMD49" s="63"/>
      <c r="UME49" s="62"/>
      <c r="UMF49" s="63"/>
      <c r="UMG49" s="62"/>
      <c r="UMH49" s="63"/>
      <c r="UMI49" s="62"/>
      <c r="UMJ49" s="63"/>
      <c r="UMK49" s="62"/>
      <c r="UML49" s="63"/>
      <c r="UMM49" s="62"/>
      <c r="UMN49" s="63"/>
      <c r="UMO49" s="62"/>
      <c r="UMP49" s="63"/>
      <c r="UMQ49" s="62"/>
      <c r="UMR49" s="63"/>
      <c r="UMS49" s="62"/>
      <c r="UMT49" s="63"/>
      <c r="UMU49" s="62"/>
      <c r="UMV49" s="63"/>
      <c r="UMW49" s="62"/>
      <c r="UMX49" s="63"/>
      <c r="UMY49" s="62"/>
      <c r="UMZ49" s="63"/>
      <c r="UNA49" s="62"/>
      <c r="UNB49" s="63"/>
      <c r="UNC49" s="62"/>
      <c r="UND49" s="63"/>
      <c r="UNE49" s="62"/>
      <c r="UNF49" s="63"/>
      <c r="UNG49" s="62"/>
      <c r="UNH49" s="63"/>
      <c r="UNI49" s="62"/>
      <c r="UNJ49" s="63"/>
      <c r="UNK49" s="62"/>
      <c r="UNL49" s="63"/>
      <c r="UNM49" s="62"/>
      <c r="UNN49" s="63"/>
      <c r="UNO49" s="62"/>
      <c r="UNP49" s="63"/>
      <c r="UNQ49" s="62"/>
      <c r="UNR49" s="63"/>
      <c r="UNS49" s="62"/>
      <c r="UNT49" s="63"/>
      <c r="UNU49" s="62"/>
      <c r="UNV49" s="63"/>
      <c r="UNW49" s="62"/>
      <c r="UNX49" s="63"/>
      <c r="UNY49" s="62"/>
      <c r="UNZ49" s="63"/>
      <c r="UOA49" s="62"/>
      <c r="UOB49" s="63"/>
      <c r="UOC49" s="62"/>
      <c r="UOD49" s="63"/>
      <c r="UOE49" s="62"/>
      <c r="UOF49" s="63"/>
      <c r="UOG49" s="62"/>
      <c r="UOH49" s="63"/>
      <c r="UOI49" s="62"/>
      <c r="UOJ49" s="63"/>
      <c r="UOK49" s="62"/>
      <c r="UOL49" s="63"/>
      <c r="UOM49" s="62"/>
      <c r="UON49" s="63"/>
      <c r="UOO49" s="62"/>
      <c r="UOP49" s="63"/>
      <c r="UOQ49" s="62"/>
      <c r="UOR49" s="63"/>
      <c r="UOS49" s="62"/>
      <c r="UOT49" s="63"/>
      <c r="UOU49" s="62"/>
      <c r="UOV49" s="63"/>
      <c r="UOW49" s="62"/>
      <c r="UOX49" s="63"/>
      <c r="UOY49" s="62"/>
      <c r="UOZ49" s="63"/>
      <c r="UPA49" s="62"/>
      <c r="UPB49" s="63"/>
      <c r="UPC49" s="62"/>
      <c r="UPD49" s="63"/>
      <c r="UPE49" s="62"/>
      <c r="UPF49" s="63"/>
      <c r="UPG49" s="62"/>
      <c r="UPH49" s="63"/>
      <c r="UPI49" s="62"/>
      <c r="UPJ49" s="63"/>
      <c r="UPK49" s="62"/>
      <c r="UPL49" s="63"/>
      <c r="UPM49" s="62"/>
      <c r="UPN49" s="63"/>
      <c r="UPO49" s="62"/>
      <c r="UPP49" s="63"/>
      <c r="UPQ49" s="62"/>
      <c r="UPR49" s="63"/>
      <c r="UPS49" s="62"/>
      <c r="UPT49" s="63"/>
      <c r="UPU49" s="62"/>
      <c r="UPV49" s="63"/>
      <c r="UPW49" s="62"/>
      <c r="UPX49" s="63"/>
      <c r="UPY49" s="62"/>
      <c r="UPZ49" s="63"/>
      <c r="UQA49" s="62"/>
      <c r="UQB49" s="63"/>
      <c r="UQC49" s="62"/>
      <c r="UQD49" s="63"/>
      <c r="UQE49" s="62"/>
      <c r="UQF49" s="63"/>
      <c r="UQG49" s="62"/>
      <c r="UQH49" s="63"/>
      <c r="UQI49" s="62"/>
      <c r="UQJ49" s="63"/>
      <c r="UQK49" s="62"/>
      <c r="UQL49" s="63"/>
      <c r="UQM49" s="62"/>
      <c r="UQN49" s="63"/>
      <c r="UQO49" s="62"/>
      <c r="UQP49" s="63"/>
      <c r="UQQ49" s="62"/>
      <c r="UQR49" s="63"/>
      <c r="UQS49" s="62"/>
      <c r="UQT49" s="63"/>
      <c r="UQU49" s="62"/>
      <c r="UQV49" s="63"/>
      <c r="UQW49" s="62"/>
      <c r="UQX49" s="63"/>
      <c r="UQY49" s="62"/>
      <c r="UQZ49" s="63"/>
      <c r="URA49" s="62"/>
      <c r="URB49" s="63"/>
      <c r="URC49" s="62"/>
      <c r="URD49" s="63"/>
      <c r="URE49" s="62"/>
      <c r="URF49" s="63"/>
      <c r="URG49" s="62"/>
      <c r="URH49" s="63"/>
      <c r="URI49" s="62"/>
      <c r="URJ49" s="63"/>
      <c r="URK49" s="62"/>
      <c r="URL49" s="63"/>
      <c r="URM49" s="62"/>
      <c r="URN49" s="63"/>
      <c r="URO49" s="62"/>
      <c r="URP49" s="63"/>
      <c r="URQ49" s="62"/>
      <c r="URR49" s="63"/>
      <c r="URS49" s="62"/>
      <c r="URT49" s="63"/>
      <c r="URU49" s="62"/>
      <c r="URV49" s="63"/>
      <c r="URW49" s="62"/>
      <c r="URX49" s="63"/>
      <c r="URY49" s="62"/>
      <c r="URZ49" s="63"/>
      <c r="USA49" s="62"/>
      <c r="USB49" s="63"/>
      <c r="USC49" s="62"/>
      <c r="USD49" s="63"/>
      <c r="USE49" s="62"/>
      <c r="USF49" s="63"/>
      <c r="USG49" s="62"/>
      <c r="USH49" s="63"/>
      <c r="USI49" s="62"/>
      <c r="USJ49" s="63"/>
      <c r="USK49" s="62"/>
      <c r="USL49" s="63"/>
      <c r="USM49" s="62"/>
      <c r="USN49" s="63"/>
      <c r="USO49" s="62"/>
      <c r="USP49" s="63"/>
      <c r="USQ49" s="62"/>
      <c r="USR49" s="63"/>
      <c r="USS49" s="62"/>
      <c r="UST49" s="63"/>
      <c r="USU49" s="62"/>
      <c r="USV49" s="63"/>
      <c r="USW49" s="62"/>
      <c r="USX49" s="63"/>
      <c r="USY49" s="62"/>
      <c r="USZ49" s="63"/>
      <c r="UTA49" s="62"/>
      <c r="UTB49" s="63"/>
      <c r="UTC49" s="62"/>
      <c r="UTD49" s="63"/>
      <c r="UTE49" s="62"/>
      <c r="UTF49" s="63"/>
      <c r="UTG49" s="62"/>
      <c r="UTH49" s="63"/>
      <c r="UTI49" s="62"/>
      <c r="UTJ49" s="63"/>
      <c r="UTK49" s="62"/>
      <c r="UTL49" s="63"/>
      <c r="UTM49" s="62"/>
      <c r="UTN49" s="63"/>
      <c r="UTO49" s="62"/>
      <c r="UTP49" s="63"/>
      <c r="UTQ49" s="62"/>
      <c r="UTR49" s="63"/>
      <c r="UTS49" s="62"/>
      <c r="UTT49" s="63"/>
      <c r="UTU49" s="62"/>
      <c r="UTV49" s="63"/>
      <c r="UTW49" s="62"/>
      <c r="UTX49" s="63"/>
      <c r="UTY49" s="62"/>
      <c r="UTZ49" s="63"/>
      <c r="UUA49" s="62"/>
      <c r="UUB49" s="63"/>
      <c r="UUC49" s="62"/>
      <c r="UUD49" s="63"/>
      <c r="UUE49" s="62"/>
      <c r="UUF49" s="63"/>
      <c r="UUG49" s="62"/>
      <c r="UUH49" s="63"/>
      <c r="UUI49" s="62"/>
      <c r="UUJ49" s="63"/>
      <c r="UUK49" s="62"/>
      <c r="UUL49" s="63"/>
      <c r="UUM49" s="62"/>
      <c r="UUN49" s="63"/>
      <c r="UUO49" s="62"/>
      <c r="UUP49" s="63"/>
      <c r="UUQ49" s="62"/>
      <c r="UUR49" s="63"/>
      <c r="UUS49" s="62"/>
      <c r="UUT49" s="63"/>
      <c r="UUU49" s="62"/>
      <c r="UUV49" s="63"/>
      <c r="UUW49" s="62"/>
      <c r="UUX49" s="63"/>
      <c r="UUY49" s="62"/>
      <c r="UUZ49" s="63"/>
      <c r="UVA49" s="62"/>
      <c r="UVB49" s="63"/>
      <c r="UVC49" s="62"/>
      <c r="UVD49" s="63"/>
      <c r="UVE49" s="62"/>
      <c r="UVF49" s="63"/>
      <c r="UVG49" s="62"/>
      <c r="UVH49" s="63"/>
      <c r="UVI49" s="62"/>
      <c r="UVJ49" s="63"/>
      <c r="UVK49" s="62"/>
      <c r="UVL49" s="63"/>
      <c r="UVM49" s="62"/>
      <c r="UVN49" s="63"/>
      <c r="UVO49" s="62"/>
      <c r="UVP49" s="63"/>
      <c r="UVQ49" s="62"/>
      <c r="UVR49" s="63"/>
      <c r="UVS49" s="62"/>
      <c r="UVT49" s="63"/>
      <c r="UVU49" s="62"/>
      <c r="UVV49" s="63"/>
      <c r="UVW49" s="62"/>
      <c r="UVX49" s="63"/>
      <c r="UVY49" s="62"/>
      <c r="UVZ49" s="63"/>
      <c r="UWA49" s="62"/>
      <c r="UWB49" s="63"/>
      <c r="UWC49" s="62"/>
      <c r="UWD49" s="63"/>
      <c r="UWE49" s="62"/>
      <c r="UWF49" s="63"/>
      <c r="UWG49" s="62"/>
      <c r="UWH49" s="63"/>
      <c r="UWI49" s="62"/>
      <c r="UWJ49" s="63"/>
      <c r="UWK49" s="62"/>
      <c r="UWL49" s="63"/>
      <c r="UWM49" s="62"/>
      <c r="UWN49" s="63"/>
      <c r="UWO49" s="62"/>
      <c r="UWP49" s="63"/>
      <c r="UWQ49" s="62"/>
      <c r="UWR49" s="63"/>
      <c r="UWS49" s="62"/>
      <c r="UWT49" s="63"/>
      <c r="UWU49" s="62"/>
      <c r="UWV49" s="63"/>
      <c r="UWW49" s="62"/>
      <c r="UWX49" s="63"/>
      <c r="UWY49" s="62"/>
      <c r="UWZ49" s="63"/>
      <c r="UXA49" s="62"/>
      <c r="UXB49" s="63"/>
      <c r="UXC49" s="62"/>
      <c r="UXD49" s="63"/>
      <c r="UXE49" s="62"/>
      <c r="UXF49" s="63"/>
      <c r="UXG49" s="62"/>
      <c r="UXH49" s="63"/>
      <c r="UXI49" s="62"/>
      <c r="UXJ49" s="63"/>
      <c r="UXK49" s="62"/>
      <c r="UXL49" s="63"/>
      <c r="UXM49" s="62"/>
      <c r="UXN49" s="63"/>
      <c r="UXO49" s="62"/>
      <c r="UXP49" s="63"/>
      <c r="UXQ49" s="62"/>
      <c r="UXR49" s="63"/>
      <c r="UXS49" s="62"/>
      <c r="UXT49" s="63"/>
      <c r="UXU49" s="62"/>
      <c r="UXV49" s="63"/>
      <c r="UXW49" s="62"/>
      <c r="UXX49" s="63"/>
      <c r="UXY49" s="62"/>
      <c r="UXZ49" s="63"/>
      <c r="UYA49" s="62"/>
      <c r="UYB49" s="63"/>
      <c r="UYC49" s="62"/>
      <c r="UYD49" s="63"/>
      <c r="UYE49" s="62"/>
      <c r="UYF49" s="63"/>
      <c r="UYG49" s="62"/>
      <c r="UYH49" s="63"/>
      <c r="UYI49" s="62"/>
      <c r="UYJ49" s="63"/>
      <c r="UYK49" s="62"/>
      <c r="UYL49" s="63"/>
      <c r="UYM49" s="62"/>
      <c r="UYN49" s="63"/>
      <c r="UYO49" s="62"/>
      <c r="UYP49" s="63"/>
      <c r="UYQ49" s="62"/>
      <c r="UYR49" s="63"/>
      <c r="UYS49" s="62"/>
      <c r="UYT49" s="63"/>
      <c r="UYU49" s="62"/>
      <c r="UYV49" s="63"/>
      <c r="UYW49" s="62"/>
      <c r="UYX49" s="63"/>
      <c r="UYY49" s="62"/>
      <c r="UYZ49" s="63"/>
      <c r="UZA49" s="62"/>
      <c r="UZB49" s="63"/>
      <c r="UZC49" s="62"/>
      <c r="UZD49" s="63"/>
      <c r="UZE49" s="62"/>
      <c r="UZF49" s="63"/>
      <c r="UZG49" s="62"/>
      <c r="UZH49" s="63"/>
      <c r="UZI49" s="62"/>
      <c r="UZJ49" s="63"/>
      <c r="UZK49" s="62"/>
      <c r="UZL49" s="63"/>
      <c r="UZM49" s="62"/>
      <c r="UZN49" s="63"/>
      <c r="UZO49" s="62"/>
      <c r="UZP49" s="63"/>
      <c r="UZQ49" s="62"/>
      <c r="UZR49" s="63"/>
      <c r="UZS49" s="62"/>
      <c r="UZT49" s="63"/>
      <c r="UZU49" s="62"/>
      <c r="UZV49" s="63"/>
      <c r="UZW49" s="62"/>
      <c r="UZX49" s="63"/>
      <c r="UZY49" s="62"/>
      <c r="UZZ49" s="63"/>
      <c r="VAA49" s="62"/>
      <c r="VAB49" s="63"/>
      <c r="VAC49" s="62"/>
      <c r="VAD49" s="63"/>
      <c r="VAE49" s="62"/>
      <c r="VAF49" s="63"/>
      <c r="VAG49" s="62"/>
      <c r="VAH49" s="63"/>
      <c r="VAI49" s="62"/>
      <c r="VAJ49" s="63"/>
      <c r="VAK49" s="62"/>
      <c r="VAL49" s="63"/>
      <c r="VAM49" s="62"/>
      <c r="VAN49" s="63"/>
      <c r="VAO49" s="62"/>
      <c r="VAP49" s="63"/>
      <c r="VAQ49" s="62"/>
      <c r="VAR49" s="63"/>
      <c r="VAS49" s="62"/>
      <c r="VAT49" s="63"/>
      <c r="VAU49" s="62"/>
      <c r="VAV49" s="63"/>
      <c r="VAW49" s="62"/>
      <c r="VAX49" s="63"/>
      <c r="VAY49" s="62"/>
      <c r="VAZ49" s="63"/>
      <c r="VBA49" s="62"/>
      <c r="VBB49" s="63"/>
      <c r="VBC49" s="62"/>
      <c r="VBD49" s="63"/>
      <c r="VBE49" s="62"/>
      <c r="VBF49" s="63"/>
      <c r="VBG49" s="62"/>
      <c r="VBH49" s="63"/>
      <c r="VBI49" s="62"/>
      <c r="VBJ49" s="63"/>
      <c r="VBK49" s="62"/>
      <c r="VBL49" s="63"/>
      <c r="VBM49" s="62"/>
      <c r="VBN49" s="63"/>
      <c r="VBO49" s="62"/>
      <c r="VBP49" s="63"/>
      <c r="VBQ49" s="62"/>
      <c r="VBR49" s="63"/>
      <c r="VBS49" s="62"/>
      <c r="VBT49" s="63"/>
      <c r="VBU49" s="62"/>
      <c r="VBV49" s="63"/>
      <c r="VBW49" s="62"/>
      <c r="VBX49" s="63"/>
      <c r="VBY49" s="62"/>
      <c r="VBZ49" s="63"/>
      <c r="VCA49" s="62"/>
      <c r="VCB49" s="63"/>
      <c r="VCC49" s="62"/>
      <c r="VCD49" s="63"/>
      <c r="VCE49" s="62"/>
      <c r="VCF49" s="63"/>
      <c r="VCG49" s="62"/>
      <c r="VCH49" s="63"/>
      <c r="VCI49" s="62"/>
      <c r="VCJ49" s="63"/>
      <c r="VCK49" s="62"/>
      <c r="VCL49" s="63"/>
      <c r="VCM49" s="62"/>
      <c r="VCN49" s="63"/>
      <c r="VCO49" s="62"/>
      <c r="VCP49" s="63"/>
      <c r="VCQ49" s="62"/>
      <c r="VCR49" s="63"/>
      <c r="VCS49" s="62"/>
      <c r="VCT49" s="63"/>
      <c r="VCU49" s="62"/>
      <c r="VCV49" s="63"/>
      <c r="VCW49" s="62"/>
      <c r="VCX49" s="63"/>
      <c r="VCY49" s="62"/>
      <c r="VCZ49" s="63"/>
      <c r="VDA49" s="62"/>
      <c r="VDB49" s="63"/>
      <c r="VDC49" s="62"/>
      <c r="VDD49" s="63"/>
      <c r="VDE49" s="62"/>
      <c r="VDF49" s="63"/>
      <c r="VDG49" s="62"/>
      <c r="VDH49" s="63"/>
      <c r="VDI49" s="62"/>
      <c r="VDJ49" s="63"/>
      <c r="VDK49" s="62"/>
      <c r="VDL49" s="63"/>
      <c r="VDM49" s="62"/>
      <c r="VDN49" s="63"/>
      <c r="VDO49" s="62"/>
      <c r="VDP49" s="63"/>
      <c r="VDQ49" s="62"/>
      <c r="VDR49" s="63"/>
      <c r="VDS49" s="62"/>
      <c r="VDT49" s="63"/>
      <c r="VDU49" s="62"/>
      <c r="VDV49" s="63"/>
      <c r="VDW49" s="62"/>
      <c r="VDX49" s="63"/>
      <c r="VDY49" s="62"/>
      <c r="VDZ49" s="63"/>
      <c r="VEA49" s="62"/>
      <c r="VEB49" s="63"/>
      <c r="VEC49" s="62"/>
      <c r="VED49" s="63"/>
      <c r="VEE49" s="62"/>
      <c r="VEF49" s="63"/>
      <c r="VEG49" s="62"/>
      <c r="VEH49" s="63"/>
      <c r="VEI49" s="62"/>
      <c r="VEJ49" s="63"/>
      <c r="VEK49" s="62"/>
      <c r="VEL49" s="63"/>
      <c r="VEM49" s="62"/>
      <c r="VEN49" s="63"/>
      <c r="VEO49" s="62"/>
      <c r="VEP49" s="63"/>
      <c r="VEQ49" s="62"/>
      <c r="VER49" s="63"/>
      <c r="VES49" s="62"/>
      <c r="VET49" s="63"/>
      <c r="VEU49" s="62"/>
      <c r="VEV49" s="63"/>
      <c r="VEW49" s="62"/>
      <c r="VEX49" s="63"/>
      <c r="VEY49" s="62"/>
      <c r="VEZ49" s="63"/>
      <c r="VFA49" s="62"/>
      <c r="VFB49" s="63"/>
      <c r="VFC49" s="62"/>
      <c r="VFD49" s="63"/>
      <c r="VFE49" s="62"/>
      <c r="VFF49" s="63"/>
      <c r="VFG49" s="62"/>
      <c r="VFH49" s="63"/>
      <c r="VFI49" s="62"/>
      <c r="VFJ49" s="63"/>
      <c r="VFK49" s="62"/>
      <c r="VFL49" s="63"/>
      <c r="VFM49" s="62"/>
      <c r="VFN49" s="63"/>
      <c r="VFO49" s="62"/>
      <c r="VFP49" s="63"/>
      <c r="VFQ49" s="62"/>
      <c r="VFR49" s="63"/>
      <c r="VFS49" s="62"/>
      <c r="VFT49" s="63"/>
      <c r="VFU49" s="62"/>
      <c r="VFV49" s="63"/>
      <c r="VFW49" s="62"/>
      <c r="VFX49" s="63"/>
      <c r="VFY49" s="62"/>
      <c r="VFZ49" s="63"/>
      <c r="VGA49" s="62"/>
      <c r="VGB49" s="63"/>
      <c r="VGC49" s="62"/>
      <c r="VGD49" s="63"/>
      <c r="VGE49" s="62"/>
      <c r="VGF49" s="63"/>
      <c r="VGG49" s="62"/>
      <c r="VGH49" s="63"/>
      <c r="VGI49" s="62"/>
      <c r="VGJ49" s="63"/>
      <c r="VGK49" s="62"/>
      <c r="VGL49" s="63"/>
      <c r="VGM49" s="62"/>
      <c r="VGN49" s="63"/>
      <c r="VGO49" s="62"/>
      <c r="VGP49" s="63"/>
      <c r="VGQ49" s="62"/>
      <c r="VGR49" s="63"/>
      <c r="VGS49" s="62"/>
      <c r="VGT49" s="63"/>
      <c r="VGU49" s="62"/>
      <c r="VGV49" s="63"/>
      <c r="VGW49" s="62"/>
      <c r="VGX49" s="63"/>
      <c r="VGY49" s="62"/>
      <c r="VGZ49" s="63"/>
      <c r="VHA49" s="62"/>
      <c r="VHB49" s="63"/>
      <c r="VHC49" s="62"/>
      <c r="VHD49" s="63"/>
      <c r="VHE49" s="62"/>
      <c r="VHF49" s="63"/>
      <c r="VHG49" s="62"/>
      <c r="VHH49" s="63"/>
      <c r="VHI49" s="62"/>
      <c r="VHJ49" s="63"/>
      <c r="VHK49" s="62"/>
      <c r="VHL49" s="63"/>
      <c r="VHM49" s="62"/>
      <c r="VHN49" s="63"/>
      <c r="VHO49" s="62"/>
      <c r="VHP49" s="63"/>
      <c r="VHQ49" s="62"/>
      <c r="VHR49" s="63"/>
      <c r="VHS49" s="62"/>
      <c r="VHT49" s="63"/>
      <c r="VHU49" s="62"/>
      <c r="VHV49" s="63"/>
      <c r="VHW49" s="62"/>
      <c r="VHX49" s="63"/>
      <c r="VHY49" s="62"/>
      <c r="VHZ49" s="63"/>
      <c r="VIA49" s="62"/>
      <c r="VIB49" s="63"/>
      <c r="VIC49" s="62"/>
      <c r="VID49" s="63"/>
      <c r="VIE49" s="62"/>
      <c r="VIF49" s="63"/>
      <c r="VIG49" s="62"/>
      <c r="VIH49" s="63"/>
      <c r="VII49" s="62"/>
      <c r="VIJ49" s="63"/>
      <c r="VIK49" s="62"/>
      <c r="VIL49" s="63"/>
      <c r="VIM49" s="62"/>
      <c r="VIN49" s="63"/>
      <c r="VIO49" s="62"/>
      <c r="VIP49" s="63"/>
      <c r="VIQ49" s="62"/>
      <c r="VIR49" s="63"/>
      <c r="VIS49" s="62"/>
      <c r="VIT49" s="63"/>
      <c r="VIU49" s="62"/>
      <c r="VIV49" s="63"/>
      <c r="VIW49" s="62"/>
      <c r="VIX49" s="63"/>
      <c r="VIY49" s="62"/>
      <c r="VIZ49" s="63"/>
      <c r="VJA49" s="62"/>
      <c r="VJB49" s="63"/>
      <c r="VJC49" s="62"/>
      <c r="VJD49" s="63"/>
      <c r="VJE49" s="62"/>
      <c r="VJF49" s="63"/>
      <c r="VJG49" s="62"/>
      <c r="VJH49" s="63"/>
      <c r="VJI49" s="62"/>
      <c r="VJJ49" s="63"/>
      <c r="VJK49" s="62"/>
      <c r="VJL49" s="63"/>
      <c r="VJM49" s="62"/>
      <c r="VJN49" s="63"/>
      <c r="VJO49" s="62"/>
      <c r="VJP49" s="63"/>
      <c r="VJQ49" s="62"/>
      <c r="VJR49" s="63"/>
      <c r="VJS49" s="62"/>
      <c r="VJT49" s="63"/>
      <c r="VJU49" s="62"/>
      <c r="VJV49" s="63"/>
      <c r="VJW49" s="62"/>
      <c r="VJX49" s="63"/>
      <c r="VJY49" s="62"/>
      <c r="VJZ49" s="63"/>
      <c r="VKA49" s="62"/>
      <c r="VKB49" s="63"/>
      <c r="VKC49" s="62"/>
      <c r="VKD49" s="63"/>
      <c r="VKE49" s="62"/>
      <c r="VKF49" s="63"/>
      <c r="VKG49" s="62"/>
      <c r="VKH49" s="63"/>
      <c r="VKI49" s="62"/>
      <c r="VKJ49" s="63"/>
      <c r="VKK49" s="62"/>
      <c r="VKL49" s="63"/>
      <c r="VKM49" s="62"/>
      <c r="VKN49" s="63"/>
      <c r="VKO49" s="62"/>
      <c r="VKP49" s="63"/>
      <c r="VKQ49" s="62"/>
      <c r="VKR49" s="63"/>
      <c r="VKS49" s="62"/>
      <c r="VKT49" s="63"/>
      <c r="VKU49" s="62"/>
      <c r="VKV49" s="63"/>
      <c r="VKW49" s="62"/>
      <c r="VKX49" s="63"/>
      <c r="VKY49" s="62"/>
      <c r="VKZ49" s="63"/>
      <c r="VLA49" s="62"/>
      <c r="VLB49" s="63"/>
      <c r="VLC49" s="62"/>
      <c r="VLD49" s="63"/>
      <c r="VLE49" s="62"/>
      <c r="VLF49" s="63"/>
      <c r="VLG49" s="62"/>
      <c r="VLH49" s="63"/>
      <c r="VLI49" s="62"/>
      <c r="VLJ49" s="63"/>
      <c r="VLK49" s="62"/>
      <c r="VLL49" s="63"/>
      <c r="VLM49" s="62"/>
      <c r="VLN49" s="63"/>
      <c r="VLO49" s="62"/>
      <c r="VLP49" s="63"/>
      <c r="VLQ49" s="62"/>
      <c r="VLR49" s="63"/>
      <c r="VLS49" s="62"/>
      <c r="VLT49" s="63"/>
      <c r="VLU49" s="62"/>
      <c r="VLV49" s="63"/>
      <c r="VLW49" s="62"/>
      <c r="VLX49" s="63"/>
      <c r="VLY49" s="62"/>
      <c r="VLZ49" s="63"/>
      <c r="VMA49" s="62"/>
      <c r="VMB49" s="63"/>
      <c r="VMC49" s="62"/>
      <c r="VMD49" s="63"/>
      <c r="VME49" s="62"/>
      <c r="VMF49" s="63"/>
      <c r="VMG49" s="62"/>
      <c r="VMH49" s="63"/>
      <c r="VMI49" s="62"/>
      <c r="VMJ49" s="63"/>
      <c r="VMK49" s="62"/>
      <c r="VML49" s="63"/>
      <c r="VMM49" s="62"/>
      <c r="VMN49" s="63"/>
      <c r="VMO49" s="62"/>
      <c r="VMP49" s="63"/>
      <c r="VMQ49" s="62"/>
      <c r="VMR49" s="63"/>
      <c r="VMS49" s="62"/>
      <c r="VMT49" s="63"/>
      <c r="VMU49" s="62"/>
      <c r="VMV49" s="63"/>
      <c r="VMW49" s="62"/>
      <c r="VMX49" s="63"/>
      <c r="VMY49" s="62"/>
      <c r="VMZ49" s="63"/>
      <c r="VNA49" s="62"/>
      <c r="VNB49" s="63"/>
      <c r="VNC49" s="62"/>
      <c r="VND49" s="63"/>
      <c r="VNE49" s="62"/>
      <c r="VNF49" s="63"/>
      <c r="VNG49" s="62"/>
      <c r="VNH49" s="63"/>
      <c r="VNI49" s="62"/>
      <c r="VNJ49" s="63"/>
      <c r="VNK49" s="62"/>
      <c r="VNL49" s="63"/>
      <c r="VNM49" s="62"/>
      <c r="VNN49" s="63"/>
      <c r="VNO49" s="62"/>
      <c r="VNP49" s="63"/>
      <c r="VNQ49" s="62"/>
      <c r="VNR49" s="63"/>
      <c r="VNS49" s="62"/>
      <c r="VNT49" s="63"/>
      <c r="VNU49" s="62"/>
      <c r="VNV49" s="63"/>
      <c r="VNW49" s="62"/>
      <c r="VNX49" s="63"/>
      <c r="VNY49" s="62"/>
      <c r="VNZ49" s="63"/>
      <c r="VOA49" s="62"/>
      <c r="VOB49" s="63"/>
      <c r="VOC49" s="62"/>
      <c r="VOD49" s="63"/>
      <c r="VOE49" s="62"/>
      <c r="VOF49" s="63"/>
      <c r="VOG49" s="62"/>
      <c r="VOH49" s="63"/>
      <c r="VOI49" s="62"/>
      <c r="VOJ49" s="63"/>
      <c r="VOK49" s="62"/>
      <c r="VOL49" s="63"/>
      <c r="VOM49" s="62"/>
      <c r="VON49" s="63"/>
      <c r="VOO49" s="62"/>
      <c r="VOP49" s="63"/>
      <c r="VOQ49" s="62"/>
      <c r="VOR49" s="63"/>
      <c r="VOS49" s="62"/>
      <c r="VOT49" s="63"/>
      <c r="VOU49" s="62"/>
      <c r="VOV49" s="63"/>
      <c r="VOW49" s="62"/>
      <c r="VOX49" s="63"/>
      <c r="VOY49" s="62"/>
      <c r="VOZ49" s="63"/>
      <c r="VPA49" s="62"/>
      <c r="VPB49" s="63"/>
      <c r="VPC49" s="62"/>
      <c r="VPD49" s="63"/>
      <c r="VPE49" s="62"/>
      <c r="VPF49" s="63"/>
      <c r="VPG49" s="62"/>
      <c r="VPH49" s="63"/>
      <c r="VPI49" s="62"/>
      <c r="VPJ49" s="63"/>
      <c r="VPK49" s="62"/>
      <c r="VPL49" s="63"/>
      <c r="VPM49" s="62"/>
      <c r="VPN49" s="63"/>
      <c r="VPO49" s="62"/>
      <c r="VPP49" s="63"/>
      <c r="VPQ49" s="62"/>
      <c r="VPR49" s="63"/>
      <c r="VPS49" s="62"/>
      <c r="VPT49" s="63"/>
      <c r="VPU49" s="62"/>
      <c r="VPV49" s="63"/>
      <c r="VPW49" s="62"/>
      <c r="VPX49" s="63"/>
      <c r="VPY49" s="62"/>
      <c r="VPZ49" s="63"/>
      <c r="VQA49" s="62"/>
      <c r="VQB49" s="63"/>
      <c r="VQC49" s="62"/>
      <c r="VQD49" s="63"/>
      <c r="VQE49" s="62"/>
      <c r="VQF49" s="63"/>
      <c r="VQG49" s="62"/>
      <c r="VQH49" s="63"/>
      <c r="VQI49" s="62"/>
      <c r="VQJ49" s="63"/>
      <c r="VQK49" s="62"/>
      <c r="VQL49" s="63"/>
      <c r="VQM49" s="62"/>
      <c r="VQN49" s="63"/>
      <c r="VQO49" s="62"/>
      <c r="VQP49" s="63"/>
      <c r="VQQ49" s="62"/>
      <c r="VQR49" s="63"/>
      <c r="VQS49" s="62"/>
      <c r="VQT49" s="63"/>
      <c r="VQU49" s="62"/>
      <c r="VQV49" s="63"/>
      <c r="VQW49" s="62"/>
      <c r="VQX49" s="63"/>
      <c r="VQY49" s="62"/>
      <c r="VQZ49" s="63"/>
      <c r="VRA49" s="62"/>
      <c r="VRB49" s="63"/>
      <c r="VRC49" s="62"/>
      <c r="VRD49" s="63"/>
      <c r="VRE49" s="62"/>
      <c r="VRF49" s="63"/>
      <c r="VRG49" s="62"/>
      <c r="VRH49" s="63"/>
      <c r="VRI49" s="62"/>
      <c r="VRJ49" s="63"/>
      <c r="VRK49" s="62"/>
      <c r="VRL49" s="63"/>
      <c r="VRM49" s="62"/>
      <c r="VRN49" s="63"/>
      <c r="VRO49" s="62"/>
      <c r="VRP49" s="63"/>
      <c r="VRQ49" s="62"/>
      <c r="VRR49" s="63"/>
      <c r="VRS49" s="62"/>
      <c r="VRT49" s="63"/>
      <c r="VRU49" s="62"/>
      <c r="VRV49" s="63"/>
      <c r="VRW49" s="62"/>
      <c r="VRX49" s="63"/>
      <c r="VRY49" s="62"/>
      <c r="VRZ49" s="63"/>
      <c r="VSA49" s="62"/>
      <c r="VSB49" s="63"/>
      <c r="VSC49" s="62"/>
      <c r="VSD49" s="63"/>
      <c r="VSE49" s="62"/>
      <c r="VSF49" s="63"/>
      <c r="VSG49" s="62"/>
      <c r="VSH49" s="63"/>
      <c r="VSI49" s="62"/>
      <c r="VSJ49" s="63"/>
      <c r="VSK49" s="62"/>
      <c r="VSL49" s="63"/>
      <c r="VSM49" s="62"/>
      <c r="VSN49" s="63"/>
      <c r="VSO49" s="62"/>
      <c r="VSP49" s="63"/>
      <c r="VSQ49" s="62"/>
      <c r="VSR49" s="63"/>
      <c r="VSS49" s="62"/>
      <c r="VST49" s="63"/>
      <c r="VSU49" s="62"/>
      <c r="VSV49" s="63"/>
      <c r="VSW49" s="62"/>
      <c r="VSX49" s="63"/>
      <c r="VSY49" s="62"/>
      <c r="VSZ49" s="63"/>
      <c r="VTA49" s="62"/>
      <c r="VTB49" s="63"/>
      <c r="VTC49" s="62"/>
      <c r="VTD49" s="63"/>
      <c r="VTE49" s="62"/>
      <c r="VTF49" s="63"/>
      <c r="VTG49" s="62"/>
      <c r="VTH49" s="63"/>
      <c r="VTI49" s="62"/>
      <c r="VTJ49" s="63"/>
      <c r="VTK49" s="62"/>
      <c r="VTL49" s="63"/>
      <c r="VTM49" s="62"/>
      <c r="VTN49" s="63"/>
      <c r="VTO49" s="62"/>
      <c r="VTP49" s="63"/>
      <c r="VTQ49" s="62"/>
      <c r="VTR49" s="63"/>
      <c r="VTS49" s="62"/>
      <c r="VTT49" s="63"/>
      <c r="VTU49" s="62"/>
      <c r="VTV49" s="63"/>
      <c r="VTW49" s="62"/>
      <c r="VTX49" s="63"/>
      <c r="VTY49" s="62"/>
      <c r="VTZ49" s="63"/>
      <c r="VUA49" s="62"/>
      <c r="VUB49" s="63"/>
      <c r="VUC49" s="62"/>
      <c r="VUD49" s="63"/>
      <c r="VUE49" s="62"/>
      <c r="VUF49" s="63"/>
      <c r="VUG49" s="62"/>
      <c r="VUH49" s="63"/>
      <c r="VUI49" s="62"/>
      <c r="VUJ49" s="63"/>
      <c r="VUK49" s="62"/>
      <c r="VUL49" s="63"/>
      <c r="VUM49" s="62"/>
      <c r="VUN49" s="63"/>
      <c r="VUO49" s="62"/>
      <c r="VUP49" s="63"/>
      <c r="VUQ49" s="62"/>
      <c r="VUR49" s="63"/>
      <c r="VUS49" s="62"/>
      <c r="VUT49" s="63"/>
      <c r="VUU49" s="62"/>
      <c r="VUV49" s="63"/>
      <c r="VUW49" s="62"/>
      <c r="VUX49" s="63"/>
      <c r="VUY49" s="62"/>
      <c r="VUZ49" s="63"/>
      <c r="VVA49" s="62"/>
      <c r="VVB49" s="63"/>
      <c r="VVC49" s="62"/>
      <c r="VVD49" s="63"/>
      <c r="VVE49" s="62"/>
      <c r="VVF49" s="63"/>
      <c r="VVG49" s="62"/>
      <c r="VVH49" s="63"/>
      <c r="VVI49" s="62"/>
      <c r="VVJ49" s="63"/>
      <c r="VVK49" s="62"/>
      <c r="VVL49" s="63"/>
      <c r="VVM49" s="62"/>
      <c r="VVN49" s="63"/>
      <c r="VVO49" s="62"/>
      <c r="VVP49" s="63"/>
      <c r="VVQ49" s="62"/>
      <c r="VVR49" s="63"/>
      <c r="VVS49" s="62"/>
      <c r="VVT49" s="63"/>
      <c r="VVU49" s="62"/>
      <c r="VVV49" s="63"/>
      <c r="VVW49" s="62"/>
      <c r="VVX49" s="63"/>
      <c r="VVY49" s="62"/>
      <c r="VVZ49" s="63"/>
      <c r="VWA49" s="62"/>
      <c r="VWB49" s="63"/>
      <c r="VWC49" s="62"/>
      <c r="VWD49" s="63"/>
      <c r="VWE49" s="62"/>
      <c r="VWF49" s="63"/>
      <c r="VWG49" s="62"/>
      <c r="VWH49" s="63"/>
      <c r="VWI49" s="62"/>
      <c r="VWJ49" s="63"/>
      <c r="VWK49" s="62"/>
      <c r="VWL49" s="63"/>
      <c r="VWM49" s="62"/>
      <c r="VWN49" s="63"/>
      <c r="VWO49" s="62"/>
      <c r="VWP49" s="63"/>
      <c r="VWQ49" s="62"/>
      <c r="VWR49" s="63"/>
      <c r="VWS49" s="62"/>
      <c r="VWT49" s="63"/>
      <c r="VWU49" s="62"/>
      <c r="VWV49" s="63"/>
      <c r="VWW49" s="62"/>
      <c r="VWX49" s="63"/>
      <c r="VWY49" s="62"/>
      <c r="VWZ49" s="63"/>
      <c r="VXA49" s="62"/>
      <c r="VXB49" s="63"/>
      <c r="VXC49" s="62"/>
      <c r="VXD49" s="63"/>
      <c r="VXE49" s="62"/>
      <c r="VXF49" s="63"/>
      <c r="VXG49" s="62"/>
      <c r="VXH49" s="63"/>
      <c r="VXI49" s="62"/>
      <c r="VXJ49" s="63"/>
      <c r="VXK49" s="62"/>
      <c r="VXL49" s="63"/>
      <c r="VXM49" s="62"/>
      <c r="VXN49" s="63"/>
      <c r="VXO49" s="62"/>
      <c r="VXP49" s="63"/>
      <c r="VXQ49" s="62"/>
      <c r="VXR49" s="63"/>
      <c r="VXS49" s="62"/>
      <c r="VXT49" s="63"/>
      <c r="VXU49" s="62"/>
      <c r="VXV49" s="63"/>
      <c r="VXW49" s="62"/>
      <c r="VXX49" s="63"/>
      <c r="VXY49" s="62"/>
      <c r="VXZ49" s="63"/>
      <c r="VYA49" s="62"/>
      <c r="VYB49" s="63"/>
      <c r="VYC49" s="62"/>
      <c r="VYD49" s="63"/>
      <c r="VYE49" s="62"/>
      <c r="VYF49" s="63"/>
      <c r="VYG49" s="62"/>
      <c r="VYH49" s="63"/>
      <c r="VYI49" s="62"/>
      <c r="VYJ49" s="63"/>
      <c r="VYK49" s="62"/>
      <c r="VYL49" s="63"/>
      <c r="VYM49" s="62"/>
      <c r="VYN49" s="63"/>
      <c r="VYO49" s="62"/>
      <c r="VYP49" s="63"/>
      <c r="VYQ49" s="62"/>
      <c r="VYR49" s="63"/>
      <c r="VYS49" s="62"/>
      <c r="VYT49" s="63"/>
      <c r="VYU49" s="62"/>
      <c r="VYV49" s="63"/>
      <c r="VYW49" s="62"/>
      <c r="VYX49" s="63"/>
      <c r="VYY49" s="62"/>
      <c r="VYZ49" s="63"/>
      <c r="VZA49" s="62"/>
      <c r="VZB49" s="63"/>
      <c r="VZC49" s="62"/>
      <c r="VZD49" s="63"/>
      <c r="VZE49" s="62"/>
      <c r="VZF49" s="63"/>
      <c r="VZG49" s="62"/>
      <c r="VZH49" s="63"/>
      <c r="VZI49" s="62"/>
      <c r="VZJ49" s="63"/>
      <c r="VZK49" s="62"/>
      <c r="VZL49" s="63"/>
      <c r="VZM49" s="62"/>
      <c r="VZN49" s="63"/>
      <c r="VZO49" s="62"/>
      <c r="VZP49" s="63"/>
      <c r="VZQ49" s="62"/>
      <c r="VZR49" s="63"/>
      <c r="VZS49" s="62"/>
      <c r="VZT49" s="63"/>
      <c r="VZU49" s="62"/>
      <c r="VZV49" s="63"/>
      <c r="VZW49" s="62"/>
      <c r="VZX49" s="63"/>
      <c r="VZY49" s="62"/>
      <c r="VZZ49" s="63"/>
      <c r="WAA49" s="62"/>
      <c r="WAB49" s="63"/>
      <c r="WAC49" s="62"/>
      <c r="WAD49" s="63"/>
      <c r="WAE49" s="62"/>
      <c r="WAF49" s="63"/>
      <c r="WAG49" s="62"/>
      <c r="WAH49" s="63"/>
      <c r="WAI49" s="62"/>
      <c r="WAJ49" s="63"/>
      <c r="WAK49" s="62"/>
      <c r="WAL49" s="63"/>
      <c r="WAM49" s="62"/>
      <c r="WAN49" s="63"/>
      <c r="WAO49" s="62"/>
      <c r="WAP49" s="63"/>
      <c r="WAQ49" s="62"/>
      <c r="WAR49" s="63"/>
      <c r="WAS49" s="62"/>
      <c r="WAT49" s="63"/>
      <c r="WAU49" s="62"/>
      <c r="WAV49" s="63"/>
      <c r="WAW49" s="62"/>
      <c r="WAX49" s="63"/>
      <c r="WAY49" s="62"/>
      <c r="WAZ49" s="63"/>
      <c r="WBA49" s="62"/>
      <c r="WBB49" s="63"/>
      <c r="WBC49" s="62"/>
      <c r="WBD49" s="63"/>
      <c r="WBE49" s="62"/>
      <c r="WBF49" s="63"/>
      <c r="WBG49" s="62"/>
      <c r="WBH49" s="63"/>
      <c r="WBI49" s="62"/>
      <c r="WBJ49" s="63"/>
      <c r="WBK49" s="62"/>
      <c r="WBL49" s="63"/>
      <c r="WBM49" s="62"/>
      <c r="WBN49" s="63"/>
      <c r="WBO49" s="62"/>
      <c r="WBP49" s="63"/>
      <c r="WBQ49" s="62"/>
      <c r="WBR49" s="63"/>
      <c r="WBS49" s="62"/>
      <c r="WBT49" s="63"/>
      <c r="WBU49" s="62"/>
      <c r="WBV49" s="63"/>
      <c r="WBW49" s="62"/>
      <c r="WBX49" s="63"/>
      <c r="WBY49" s="62"/>
      <c r="WBZ49" s="63"/>
      <c r="WCA49" s="62"/>
      <c r="WCB49" s="63"/>
      <c r="WCC49" s="62"/>
      <c r="WCD49" s="63"/>
      <c r="WCE49" s="62"/>
      <c r="WCF49" s="63"/>
      <c r="WCG49" s="62"/>
      <c r="WCH49" s="63"/>
      <c r="WCI49" s="62"/>
      <c r="WCJ49" s="63"/>
      <c r="WCK49" s="62"/>
      <c r="WCL49" s="63"/>
      <c r="WCM49" s="62"/>
      <c r="WCN49" s="63"/>
      <c r="WCO49" s="62"/>
      <c r="WCP49" s="63"/>
      <c r="WCQ49" s="62"/>
      <c r="WCR49" s="63"/>
      <c r="WCS49" s="62"/>
      <c r="WCT49" s="63"/>
      <c r="WCU49" s="62"/>
      <c r="WCV49" s="63"/>
      <c r="WCW49" s="62"/>
      <c r="WCX49" s="63"/>
      <c r="WCY49" s="62"/>
      <c r="WCZ49" s="63"/>
      <c r="WDA49" s="62"/>
      <c r="WDB49" s="63"/>
      <c r="WDC49" s="62"/>
      <c r="WDD49" s="63"/>
      <c r="WDE49" s="62"/>
      <c r="WDF49" s="63"/>
      <c r="WDG49" s="62"/>
      <c r="WDH49" s="63"/>
      <c r="WDI49" s="62"/>
      <c r="WDJ49" s="63"/>
      <c r="WDK49" s="62"/>
      <c r="WDL49" s="63"/>
      <c r="WDM49" s="62"/>
      <c r="WDN49" s="63"/>
      <c r="WDO49" s="62"/>
      <c r="WDP49" s="63"/>
      <c r="WDQ49" s="62"/>
      <c r="WDR49" s="63"/>
      <c r="WDS49" s="62"/>
      <c r="WDT49" s="63"/>
      <c r="WDU49" s="62"/>
      <c r="WDV49" s="63"/>
      <c r="WDW49" s="62"/>
      <c r="WDX49" s="63"/>
      <c r="WDY49" s="62"/>
      <c r="WDZ49" s="63"/>
      <c r="WEA49" s="62"/>
      <c r="WEB49" s="63"/>
      <c r="WEC49" s="62"/>
      <c r="WED49" s="63"/>
      <c r="WEE49" s="62"/>
      <c r="WEF49" s="63"/>
      <c r="WEG49" s="62"/>
      <c r="WEH49" s="63"/>
      <c r="WEI49" s="62"/>
      <c r="WEJ49" s="63"/>
      <c r="WEK49" s="62"/>
      <c r="WEL49" s="63"/>
      <c r="WEM49" s="62"/>
      <c r="WEN49" s="63"/>
      <c r="WEO49" s="62"/>
      <c r="WEP49" s="63"/>
      <c r="WEQ49" s="62"/>
      <c r="WER49" s="63"/>
      <c r="WES49" s="62"/>
      <c r="WET49" s="63"/>
      <c r="WEU49" s="62"/>
      <c r="WEV49" s="63"/>
      <c r="WEW49" s="62"/>
      <c r="WEX49" s="63"/>
      <c r="WEY49" s="62"/>
      <c r="WEZ49" s="63"/>
      <c r="WFA49" s="62"/>
      <c r="WFB49" s="63"/>
      <c r="WFC49" s="62"/>
      <c r="WFD49" s="63"/>
      <c r="WFE49" s="62"/>
      <c r="WFF49" s="63"/>
      <c r="WFG49" s="62"/>
      <c r="WFH49" s="63"/>
      <c r="WFI49" s="62"/>
      <c r="WFJ49" s="63"/>
      <c r="WFK49" s="62"/>
      <c r="WFL49" s="63"/>
      <c r="WFM49" s="62"/>
      <c r="WFN49" s="63"/>
      <c r="WFO49" s="62"/>
      <c r="WFP49" s="63"/>
      <c r="WFQ49" s="62"/>
      <c r="WFR49" s="63"/>
      <c r="WFS49" s="62"/>
      <c r="WFT49" s="63"/>
      <c r="WFU49" s="62"/>
      <c r="WFV49" s="63"/>
      <c r="WFW49" s="62"/>
      <c r="WFX49" s="63"/>
      <c r="WFY49" s="62"/>
      <c r="WFZ49" s="63"/>
      <c r="WGA49" s="62"/>
      <c r="WGB49" s="63"/>
      <c r="WGC49" s="62"/>
      <c r="WGD49" s="63"/>
      <c r="WGE49" s="62"/>
      <c r="WGF49" s="63"/>
      <c r="WGG49" s="62"/>
      <c r="WGH49" s="63"/>
      <c r="WGI49" s="62"/>
      <c r="WGJ49" s="63"/>
      <c r="WGK49" s="62"/>
      <c r="WGL49" s="63"/>
      <c r="WGM49" s="62"/>
      <c r="WGN49" s="63"/>
      <c r="WGO49" s="62"/>
      <c r="WGP49" s="63"/>
      <c r="WGQ49" s="62"/>
      <c r="WGR49" s="63"/>
      <c r="WGS49" s="62"/>
      <c r="WGT49" s="63"/>
      <c r="WGU49" s="62"/>
      <c r="WGV49" s="63"/>
      <c r="WGW49" s="62"/>
      <c r="WGX49" s="63"/>
      <c r="WGY49" s="62"/>
      <c r="WGZ49" s="63"/>
      <c r="WHA49" s="62"/>
      <c r="WHB49" s="63"/>
      <c r="WHC49" s="62"/>
      <c r="WHD49" s="63"/>
      <c r="WHE49" s="62"/>
      <c r="WHF49" s="63"/>
      <c r="WHG49" s="62"/>
      <c r="WHH49" s="63"/>
      <c r="WHI49" s="62"/>
      <c r="WHJ49" s="63"/>
      <c r="WHK49" s="62"/>
      <c r="WHL49" s="63"/>
      <c r="WHM49" s="62"/>
      <c r="WHN49" s="63"/>
      <c r="WHO49" s="62"/>
      <c r="WHP49" s="63"/>
      <c r="WHQ49" s="62"/>
      <c r="WHR49" s="63"/>
      <c r="WHS49" s="62"/>
      <c r="WHT49" s="63"/>
      <c r="WHU49" s="62"/>
      <c r="WHV49" s="63"/>
      <c r="WHW49" s="62"/>
      <c r="WHX49" s="63"/>
      <c r="WHY49" s="62"/>
      <c r="WHZ49" s="63"/>
      <c r="WIA49" s="62"/>
      <c r="WIB49" s="63"/>
      <c r="WIC49" s="62"/>
      <c r="WID49" s="63"/>
      <c r="WIE49" s="62"/>
      <c r="WIF49" s="63"/>
      <c r="WIG49" s="62"/>
      <c r="WIH49" s="63"/>
      <c r="WII49" s="62"/>
      <c r="WIJ49" s="63"/>
      <c r="WIK49" s="62"/>
      <c r="WIL49" s="63"/>
      <c r="WIM49" s="62"/>
      <c r="WIN49" s="63"/>
      <c r="WIO49" s="62"/>
      <c r="WIP49" s="63"/>
      <c r="WIQ49" s="62"/>
      <c r="WIR49" s="63"/>
      <c r="WIS49" s="62"/>
      <c r="WIT49" s="63"/>
      <c r="WIU49" s="62"/>
      <c r="WIV49" s="63"/>
      <c r="WIW49" s="62"/>
      <c r="WIX49" s="63"/>
      <c r="WIY49" s="62"/>
      <c r="WIZ49" s="63"/>
      <c r="WJA49" s="62"/>
      <c r="WJB49" s="63"/>
      <c r="WJC49" s="62"/>
      <c r="WJD49" s="63"/>
      <c r="WJE49" s="62"/>
      <c r="WJF49" s="63"/>
      <c r="WJG49" s="62"/>
      <c r="WJH49" s="63"/>
      <c r="WJI49" s="62"/>
      <c r="WJJ49" s="63"/>
      <c r="WJK49" s="62"/>
      <c r="WJL49" s="63"/>
      <c r="WJM49" s="62"/>
      <c r="WJN49" s="63"/>
      <c r="WJO49" s="62"/>
      <c r="WJP49" s="63"/>
      <c r="WJQ49" s="62"/>
      <c r="WJR49" s="63"/>
      <c r="WJS49" s="62"/>
      <c r="WJT49" s="63"/>
      <c r="WJU49" s="62"/>
      <c r="WJV49" s="63"/>
      <c r="WJW49" s="62"/>
      <c r="WJX49" s="63"/>
      <c r="WJY49" s="62"/>
      <c r="WJZ49" s="63"/>
      <c r="WKA49" s="62"/>
      <c r="WKB49" s="63"/>
      <c r="WKC49" s="62"/>
      <c r="WKD49" s="63"/>
      <c r="WKE49" s="62"/>
      <c r="WKF49" s="63"/>
      <c r="WKG49" s="62"/>
      <c r="WKH49" s="63"/>
      <c r="WKI49" s="62"/>
      <c r="WKJ49" s="63"/>
      <c r="WKK49" s="62"/>
      <c r="WKL49" s="63"/>
      <c r="WKM49" s="62"/>
      <c r="WKN49" s="63"/>
      <c r="WKO49" s="62"/>
      <c r="WKP49" s="63"/>
      <c r="WKQ49" s="62"/>
      <c r="WKR49" s="63"/>
      <c r="WKS49" s="62"/>
      <c r="WKT49" s="63"/>
      <c r="WKU49" s="62"/>
      <c r="WKV49" s="63"/>
      <c r="WKW49" s="62"/>
      <c r="WKX49" s="63"/>
      <c r="WKY49" s="62"/>
      <c r="WKZ49" s="63"/>
      <c r="WLA49" s="62"/>
      <c r="WLB49" s="63"/>
      <c r="WLC49" s="62"/>
      <c r="WLD49" s="63"/>
      <c r="WLE49" s="62"/>
      <c r="WLF49" s="63"/>
      <c r="WLG49" s="62"/>
      <c r="WLH49" s="63"/>
      <c r="WLI49" s="62"/>
      <c r="WLJ49" s="63"/>
      <c r="WLK49" s="62"/>
      <c r="WLL49" s="63"/>
      <c r="WLM49" s="62"/>
      <c r="WLN49" s="63"/>
      <c r="WLO49" s="62"/>
      <c r="WLP49" s="63"/>
      <c r="WLQ49" s="62"/>
      <c r="WLR49" s="63"/>
      <c r="WLS49" s="62"/>
      <c r="WLT49" s="63"/>
      <c r="WLU49" s="62"/>
      <c r="WLV49" s="63"/>
      <c r="WLW49" s="62"/>
      <c r="WLX49" s="63"/>
      <c r="WLY49" s="62"/>
      <c r="WLZ49" s="63"/>
      <c r="WMA49" s="62"/>
      <c r="WMB49" s="63"/>
      <c r="WMC49" s="62"/>
      <c r="WMD49" s="63"/>
      <c r="WME49" s="62"/>
      <c r="WMF49" s="63"/>
      <c r="WMG49" s="62"/>
      <c r="WMH49" s="63"/>
      <c r="WMI49" s="62"/>
      <c r="WMJ49" s="63"/>
      <c r="WMK49" s="62"/>
      <c r="WML49" s="63"/>
      <c r="WMM49" s="62"/>
      <c r="WMN49" s="63"/>
      <c r="WMO49" s="62"/>
      <c r="WMP49" s="63"/>
      <c r="WMQ49" s="62"/>
      <c r="WMR49" s="63"/>
      <c r="WMS49" s="62"/>
      <c r="WMT49" s="63"/>
      <c r="WMU49" s="62"/>
      <c r="WMV49" s="63"/>
      <c r="WMW49" s="62"/>
      <c r="WMX49" s="63"/>
      <c r="WMY49" s="62"/>
      <c r="WMZ49" s="63"/>
      <c r="WNA49" s="62"/>
      <c r="WNB49" s="63"/>
      <c r="WNC49" s="62"/>
      <c r="WND49" s="63"/>
      <c r="WNE49" s="62"/>
      <c r="WNF49" s="63"/>
      <c r="WNG49" s="62"/>
      <c r="WNH49" s="63"/>
      <c r="WNI49" s="62"/>
      <c r="WNJ49" s="63"/>
      <c r="WNK49" s="62"/>
      <c r="WNL49" s="63"/>
      <c r="WNM49" s="62"/>
      <c r="WNN49" s="63"/>
      <c r="WNO49" s="62"/>
      <c r="WNP49" s="63"/>
      <c r="WNQ49" s="62"/>
      <c r="WNR49" s="63"/>
      <c r="WNS49" s="62"/>
      <c r="WNT49" s="63"/>
      <c r="WNU49" s="62"/>
      <c r="WNV49" s="63"/>
      <c r="WNW49" s="62"/>
      <c r="WNX49" s="63"/>
      <c r="WNY49" s="62"/>
      <c r="WNZ49" s="63"/>
      <c r="WOA49" s="62"/>
      <c r="WOB49" s="63"/>
      <c r="WOC49" s="62"/>
      <c r="WOD49" s="63"/>
      <c r="WOE49" s="62"/>
      <c r="WOF49" s="63"/>
      <c r="WOG49" s="62"/>
      <c r="WOH49" s="63"/>
      <c r="WOI49" s="62"/>
      <c r="WOJ49" s="63"/>
      <c r="WOK49" s="62"/>
      <c r="WOL49" s="63"/>
      <c r="WOM49" s="62"/>
      <c r="WON49" s="63"/>
      <c r="WOO49" s="62"/>
      <c r="WOP49" s="63"/>
      <c r="WOQ49" s="62"/>
      <c r="WOR49" s="63"/>
      <c r="WOS49" s="62"/>
      <c r="WOT49" s="63"/>
      <c r="WOU49" s="62"/>
      <c r="WOV49" s="63"/>
      <c r="WOW49" s="62"/>
      <c r="WOX49" s="63"/>
      <c r="WOY49" s="62"/>
      <c r="WOZ49" s="63"/>
      <c r="WPA49" s="62"/>
      <c r="WPB49" s="63"/>
      <c r="WPC49" s="62"/>
      <c r="WPD49" s="63"/>
      <c r="WPE49" s="62"/>
      <c r="WPF49" s="63"/>
      <c r="WPG49" s="62"/>
      <c r="WPH49" s="63"/>
      <c r="WPI49" s="62"/>
      <c r="WPJ49" s="63"/>
      <c r="WPK49" s="62"/>
      <c r="WPL49" s="63"/>
      <c r="WPM49" s="62"/>
      <c r="WPN49" s="63"/>
      <c r="WPO49" s="62"/>
      <c r="WPP49" s="63"/>
      <c r="WPQ49" s="62"/>
      <c r="WPR49" s="63"/>
      <c r="WPS49" s="62"/>
      <c r="WPT49" s="63"/>
      <c r="WPU49" s="62"/>
      <c r="WPV49" s="63"/>
      <c r="WPW49" s="62"/>
      <c r="WPX49" s="63"/>
      <c r="WPY49" s="62"/>
      <c r="WPZ49" s="63"/>
      <c r="WQA49" s="62"/>
      <c r="WQB49" s="63"/>
      <c r="WQC49" s="62"/>
      <c r="WQD49" s="63"/>
      <c r="WQE49" s="62"/>
      <c r="WQF49" s="63"/>
      <c r="WQG49" s="62"/>
      <c r="WQH49" s="63"/>
      <c r="WQI49" s="62"/>
      <c r="WQJ49" s="63"/>
      <c r="WQK49" s="62"/>
      <c r="WQL49" s="63"/>
      <c r="WQM49" s="62"/>
      <c r="WQN49" s="63"/>
      <c r="WQO49" s="62"/>
      <c r="WQP49" s="63"/>
      <c r="WQQ49" s="62"/>
      <c r="WQR49" s="63"/>
      <c r="WQS49" s="62"/>
      <c r="WQT49" s="63"/>
      <c r="WQU49" s="62"/>
      <c r="WQV49" s="63"/>
      <c r="WQW49" s="62"/>
      <c r="WQX49" s="63"/>
      <c r="WQY49" s="62"/>
      <c r="WQZ49" s="63"/>
      <c r="WRA49" s="62"/>
      <c r="WRB49" s="63"/>
      <c r="WRC49" s="62"/>
      <c r="WRD49" s="63"/>
      <c r="WRE49" s="62"/>
      <c r="WRF49" s="63"/>
      <c r="WRG49" s="62"/>
      <c r="WRH49" s="63"/>
      <c r="WRI49" s="62"/>
      <c r="WRJ49" s="63"/>
      <c r="WRK49" s="62"/>
      <c r="WRL49" s="63"/>
      <c r="WRM49" s="62"/>
      <c r="WRN49" s="63"/>
      <c r="WRO49" s="62"/>
      <c r="WRP49" s="63"/>
      <c r="WRQ49" s="62"/>
      <c r="WRR49" s="63"/>
      <c r="WRS49" s="62"/>
      <c r="WRT49" s="63"/>
      <c r="WRU49" s="62"/>
      <c r="WRV49" s="63"/>
      <c r="WRW49" s="62"/>
      <c r="WRX49" s="63"/>
      <c r="WRY49" s="62"/>
      <c r="WRZ49" s="63"/>
      <c r="WSA49" s="62"/>
      <c r="WSB49" s="63"/>
      <c r="WSC49" s="62"/>
      <c r="WSD49" s="63"/>
      <c r="WSE49" s="62"/>
      <c r="WSF49" s="63"/>
      <c r="WSG49" s="62"/>
      <c r="WSH49" s="63"/>
      <c r="WSI49" s="62"/>
      <c r="WSJ49" s="63"/>
      <c r="WSK49" s="62"/>
      <c r="WSL49" s="63"/>
      <c r="WSM49" s="62"/>
      <c r="WSN49" s="63"/>
      <c r="WSO49" s="62"/>
      <c r="WSP49" s="63"/>
      <c r="WSQ49" s="62"/>
      <c r="WSR49" s="63"/>
      <c r="WSS49" s="62"/>
      <c r="WST49" s="63"/>
      <c r="WSU49" s="62"/>
      <c r="WSV49" s="63"/>
      <c r="WSW49" s="62"/>
      <c r="WSX49" s="63"/>
      <c r="WSY49" s="62"/>
      <c r="WSZ49" s="63"/>
      <c r="WTA49" s="62"/>
      <c r="WTB49" s="63"/>
      <c r="WTC49" s="62"/>
      <c r="WTD49" s="63"/>
      <c r="WTE49" s="62"/>
      <c r="WTF49" s="63"/>
      <c r="WTG49" s="62"/>
      <c r="WTH49" s="63"/>
      <c r="WTI49" s="62"/>
      <c r="WTJ49" s="63"/>
      <c r="WTK49" s="62"/>
      <c r="WTL49" s="63"/>
      <c r="WTM49" s="62"/>
      <c r="WTN49" s="63"/>
      <c r="WTO49" s="62"/>
      <c r="WTP49" s="63"/>
      <c r="WTQ49" s="62"/>
      <c r="WTR49" s="63"/>
      <c r="WTS49" s="62"/>
      <c r="WTT49" s="63"/>
      <c r="WTU49" s="62"/>
      <c r="WTV49" s="63"/>
      <c r="WTW49" s="62"/>
      <c r="WTX49" s="63"/>
      <c r="WTY49" s="62"/>
      <c r="WTZ49" s="63"/>
      <c r="WUA49" s="62"/>
      <c r="WUB49" s="63"/>
      <c r="WUC49" s="62"/>
      <c r="WUD49" s="63"/>
      <c r="WUE49" s="62"/>
      <c r="WUF49" s="63"/>
      <c r="WUG49" s="62"/>
      <c r="WUH49" s="63"/>
      <c r="WUI49" s="62"/>
      <c r="WUJ49" s="63"/>
      <c r="WUK49" s="62"/>
      <c r="WUL49" s="63"/>
      <c r="WUM49" s="62"/>
      <c r="WUN49" s="63"/>
      <c r="WUO49" s="62"/>
      <c r="WUP49" s="63"/>
      <c r="WUQ49" s="62"/>
      <c r="WUR49" s="63"/>
      <c r="WUS49" s="62"/>
      <c r="WUT49" s="63"/>
      <c r="WUU49" s="62"/>
      <c r="WUV49" s="63"/>
      <c r="WUW49" s="62"/>
      <c r="WUX49" s="63"/>
      <c r="WUY49" s="62"/>
      <c r="WUZ49" s="63"/>
      <c r="WVA49" s="62"/>
      <c r="WVB49" s="63"/>
      <c r="WVC49" s="62"/>
      <c r="WVD49" s="63"/>
      <c r="WVE49" s="62"/>
      <c r="WVF49" s="63"/>
      <c r="WVG49" s="62"/>
      <c r="WVH49" s="63"/>
      <c r="WVI49" s="62"/>
      <c r="WVJ49" s="63"/>
      <c r="WVK49" s="62"/>
      <c r="WVL49" s="63"/>
      <c r="WVM49" s="62"/>
      <c r="WVN49" s="63"/>
      <c r="WVO49" s="62"/>
      <c r="WVP49" s="63"/>
      <c r="WVQ49" s="62"/>
      <c r="WVR49" s="63"/>
      <c r="WVS49" s="62"/>
      <c r="WVT49" s="63"/>
      <c r="WVU49" s="62"/>
      <c r="WVV49" s="63"/>
      <c r="WVW49" s="62"/>
      <c r="WVX49" s="63"/>
      <c r="WVY49" s="62"/>
      <c r="WVZ49" s="63"/>
      <c r="WWA49" s="62"/>
      <c r="WWB49" s="63"/>
      <c r="WWC49" s="62"/>
      <c r="WWD49" s="63"/>
      <c r="WWE49" s="62"/>
      <c r="WWF49" s="63"/>
      <c r="WWG49" s="62"/>
      <c r="WWH49" s="63"/>
      <c r="WWI49" s="62"/>
      <c r="WWJ49" s="63"/>
      <c r="WWK49" s="62"/>
      <c r="WWL49" s="63"/>
      <c r="WWM49" s="62"/>
      <c r="WWN49" s="63"/>
      <c r="WWO49" s="62"/>
      <c r="WWP49" s="63"/>
      <c r="WWQ49" s="62"/>
      <c r="WWR49" s="63"/>
      <c r="WWS49" s="62"/>
      <c r="WWT49" s="63"/>
      <c r="WWU49" s="62"/>
      <c r="WWV49" s="63"/>
      <c r="WWW49" s="62"/>
      <c r="WWX49" s="63"/>
      <c r="WWY49" s="62"/>
      <c r="WWZ49" s="63"/>
      <c r="WXA49" s="62"/>
      <c r="WXB49" s="63"/>
      <c r="WXC49" s="62"/>
      <c r="WXD49" s="63"/>
      <c r="WXE49" s="62"/>
      <c r="WXF49" s="63"/>
      <c r="WXG49" s="62"/>
      <c r="WXH49" s="63"/>
      <c r="WXI49" s="62"/>
      <c r="WXJ49" s="63"/>
      <c r="WXK49" s="62"/>
      <c r="WXL49" s="63"/>
      <c r="WXM49" s="62"/>
      <c r="WXN49" s="63"/>
      <c r="WXO49" s="62"/>
      <c r="WXP49" s="63"/>
      <c r="WXQ49" s="62"/>
      <c r="WXR49" s="63"/>
      <c r="WXS49" s="62"/>
      <c r="WXT49" s="63"/>
      <c r="WXU49" s="62"/>
      <c r="WXV49" s="63"/>
      <c r="WXW49" s="62"/>
      <c r="WXX49" s="63"/>
      <c r="WXY49" s="62"/>
      <c r="WXZ49" s="63"/>
      <c r="WYA49" s="62"/>
      <c r="WYB49" s="63"/>
      <c r="WYC49" s="62"/>
      <c r="WYD49" s="63"/>
      <c r="WYE49" s="62"/>
      <c r="WYF49" s="63"/>
      <c r="WYG49" s="62"/>
      <c r="WYH49" s="63"/>
      <c r="WYI49" s="62"/>
      <c r="WYJ49" s="63"/>
      <c r="WYK49" s="62"/>
      <c r="WYL49" s="63"/>
      <c r="WYM49" s="62"/>
      <c r="WYN49" s="63"/>
      <c r="WYO49" s="62"/>
      <c r="WYP49" s="63"/>
      <c r="WYQ49" s="62"/>
      <c r="WYR49" s="63"/>
      <c r="WYS49" s="62"/>
      <c r="WYT49" s="63"/>
      <c r="WYU49" s="62"/>
      <c r="WYV49" s="63"/>
      <c r="WYW49" s="62"/>
      <c r="WYX49" s="63"/>
      <c r="WYY49" s="62"/>
      <c r="WYZ49" s="63"/>
      <c r="WZA49" s="62"/>
      <c r="WZB49" s="63"/>
      <c r="WZC49" s="62"/>
      <c r="WZD49" s="63"/>
      <c r="WZE49" s="62"/>
      <c r="WZF49" s="63"/>
      <c r="WZG49" s="62"/>
      <c r="WZH49" s="63"/>
      <c r="WZI49" s="62"/>
      <c r="WZJ49" s="63"/>
      <c r="WZK49" s="62"/>
      <c r="WZL49" s="63"/>
      <c r="WZM49" s="62"/>
      <c r="WZN49" s="63"/>
      <c r="WZO49" s="62"/>
      <c r="WZP49" s="63"/>
      <c r="WZQ49" s="62"/>
      <c r="WZR49" s="63"/>
      <c r="WZS49" s="62"/>
      <c r="WZT49" s="63"/>
      <c r="WZU49" s="62"/>
      <c r="WZV49" s="63"/>
      <c r="WZW49" s="62"/>
      <c r="WZX49" s="63"/>
      <c r="WZY49" s="62"/>
      <c r="WZZ49" s="63"/>
      <c r="XAA49" s="62"/>
      <c r="XAB49" s="63"/>
      <c r="XAC49" s="62"/>
      <c r="XAD49" s="63"/>
      <c r="XAE49" s="62"/>
      <c r="XAF49" s="63"/>
      <c r="XAG49" s="62"/>
      <c r="XAH49" s="63"/>
      <c r="XAI49" s="62"/>
      <c r="XAJ49" s="63"/>
      <c r="XAK49" s="62"/>
      <c r="XAL49" s="63"/>
      <c r="XAM49" s="62"/>
      <c r="XAN49" s="63"/>
      <c r="XAO49" s="62"/>
      <c r="XAP49" s="63"/>
      <c r="XAQ49" s="62"/>
      <c r="XAR49" s="63"/>
      <c r="XAS49" s="62"/>
      <c r="XAT49" s="63"/>
      <c r="XAU49" s="62"/>
      <c r="XAV49" s="63"/>
      <c r="XAW49" s="62"/>
      <c r="XAX49" s="63"/>
      <c r="XAY49" s="62"/>
      <c r="XAZ49" s="63"/>
      <c r="XBA49" s="62"/>
      <c r="XBB49" s="63"/>
      <c r="XBC49" s="62"/>
      <c r="XBD49" s="63"/>
      <c r="XBE49" s="62"/>
      <c r="XBF49" s="63"/>
      <c r="XBG49" s="62"/>
      <c r="XBH49" s="63"/>
      <c r="XBI49" s="62"/>
      <c r="XBJ49" s="63"/>
      <c r="XBK49" s="62"/>
      <c r="XBL49" s="63"/>
      <c r="XBM49" s="62"/>
      <c r="XBN49" s="63"/>
      <c r="XBO49" s="62"/>
      <c r="XBP49" s="63"/>
      <c r="XBQ49" s="62"/>
      <c r="XBR49" s="63"/>
      <c r="XBS49" s="62"/>
      <c r="XBT49" s="63"/>
      <c r="XBU49" s="62"/>
      <c r="XBV49" s="63"/>
      <c r="XBW49" s="62"/>
      <c r="XBX49" s="63"/>
      <c r="XBY49" s="62"/>
      <c r="XBZ49" s="63"/>
      <c r="XCA49" s="62"/>
      <c r="XCB49" s="63"/>
      <c r="XCC49" s="62"/>
      <c r="XCD49" s="63"/>
      <c r="XCE49" s="62"/>
      <c r="XCF49" s="63"/>
      <c r="XCG49" s="62"/>
      <c r="XCH49" s="63"/>
      <c r="XCI49" s="62"/>
      <c r="XCJ49" s="63"/>
      <c r="XCK49" s="62"/>
      <c r="XCL49" s="63"/>
      <c r="XCM49" s="62"/>
      <c r="XCN49" s="63"/>
      <c r="XCO49" s="62"/>
      <c r="XCP49" s="63"/>
      <c r="XCQ49" s="62"/>
      <c r="XCR49" s="63"/>
      <c r="XCS49" s="62"/>
      <c r="XCT49" s="63"/>
      <c r="XCU49" s="62"/>
      <c r="XCV49" s="63"/>
      <c r="XCW49" s="62"/>
      <c r="XCX49" s="63"/>
      <c r="XCY49" s="62"/>
      <c r="XCZ49" s="63"/>
      <c r="XDA49" s="62"/>
      <c r="XDB49" s="63"/>
      <c r="XDC49" s="62"/>
      <c r="XDD49" s="63"/>
      <c r="XDE49" s="62"/>
      <c r="XDF49" s="63"/>
      <c r="XDG49" s="62"/>
      <c r="XDH49" s="63"/>
      <c r="XDI49" s="62"/>
      <c r="XDJ49" s="63"/>
      <c r="XDK49" s="62"/>
      <c r="XDL49" s="63"/>
      <c r="XDM49" s="62"/>
      <c r="XDN49" s="63"/>
      <c r="XDO49" s="62"/>
      <c r="XDP49" s="63"/>
      <c r="XDQ49" s="62"/>
      <c r="XDR49" s="63"/>
      <c r="XDS49" s="62"/>
      <c r="XDT49" s="63"/>
      <c r="XDU49" s="62"/>
      <c r="XDV49" s="63"/>
      <c r="XDW49" s="62"/>
      <c r="XDX49" s="63"/>
      <c r="XDY49" s="62"/>
      <c r="XDZ49" s="63"/>
      <c r="XEA49" s="62"/>
      <c r="XEB49" s="63"/>
      <c r="XEC49" s="62"/>
      <c r="XED49" s="63"/>
      <c r="XEE49" s="62"/>
      <c r="XEF49" s="63"/>
      <c r="XEG49" s="62"/>
      <c r="XEH49" s="63"/>
      <c r="XEI49" s="62"/>
      <c r="XEJ49" s="63"/>
      <c r="XEK49" s="62"/>
      <c r="XEL49" s="63"/>
      <c r="XEM49" s="62"/>
      <c r="XEN49" s="63"/>
      <c r="XEO49" s="62"/>
      <c r="XEP49" s="63"/>
      <c r="XEQ49" s="62"/>
      <c r="XER49" s="63"/>
      <c r="XES49" s="62"/>
      <c r="XET49" s="63"/>
      <c r="XEU49" s="62"/>
      <c r="XEV49" s="63"/>
      <c r="XEW49" s="62"/>
      <c r="XEX49" s="63"/>
      <c r="XEY49" s="62"/>
      <c r="XEZ49" s="63"/>
      <c r="XFA49" s="62"/>
      <c r="XFB49" s="63"/>
    </row>
    <row r="50" spans="1:16382" x14ac:dyDescent="0.3">
      <c r="A50" s="83" t="s">
        <v>826</v>
      </c>
      <c r="B50" s="76"/>
      <c r="C50">
        <f>SUBTOTAL(103,Table9[ADMISSION DATE])</f>
        <v>47</v>
      </c>
      <c r="E50" s="93"/>
      <c r="F50" s="94">
        <f>SUBTOTAL(109,Table9[ACTUAL])</f>
        <v>80900</v>
      </c>
      <c r="G50" s="94">
        <f>SUBTOTAL(109,Table9[REAL])</f>
        <v>52585</v>
      </c>
      <c r="H50" s="94">
        <f>SUBTOTAL(109,Table9[DIFF])</f>
        <v>28315</v>
      </c>
      <c r="I50" s="24"/>
    </row>
    <row r="52" spans="1:16382" x14ac:dyDescent="0.3">
      <c r="H52" s="20"/>
    </row>
    <row r="54" spans="1:16382" x14ac:dyDescent="0.3">
      <c r="H54" s="20"/>
    </row>
    <row r="56" spans="1:16382" x14ac:dyDescent="0.3">
      <c r="H56" s="20"/>
    </row>
    <row r="58" spans="1:16382" x14ac:dyDescent="0.3">
      <c r="H58" s="20"/>
    </row>
  </sheetData>
  <dataValidations count="1">
    <dataValidation type="list" allowBlank="1" showInputMessage="1" showErrorMessage="1" sqref="I3:I49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1921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1927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53" priority="1" operator="containsText" text="VIP">
      <formula>NOT(ISERROR(SEARCH("VIP",F2)))</formula>
    </cfRule>
    <cfRule type="containsText" dxfId="52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A97AE1-06B7-4DDA-82E3-A5AFDC67324F}">
  <ds:schemaRefs/>
</ds:datastoreItem>
</file>

<file path=customXml/itemProps2.xml><?xml version="1.0" encoding="utf-8"?>
<ds:datastoreItem xmlns:ds="http://schemas.openxmlformats.org/officeDocument/2006/customXml" ds:itemID="{1E5A4B24-CCCE-4EBC-A573-4C6E50F63715}">
  <ds:schemaRefs/>
</ds:datastoreItem>
</file>

<file path=customXml/itemProps3.xml><?xml version="1.0" encoding="utf-8"?>
<ds:datastoreItem xmlns:ds="http://schemas.openxmlformats.org/officeDocument/2006/customXml" ds:itemID="{CFF08706-408E-47C1-B349-40FDE2073D1B}">
  <ds:schemaRefs/>
</ds:datastoreItem>
</file>

<file path=customXml/itemProps4.xml><?xml version="1.0" encoding="utf-8"?>
<ds:datastoreItem xmlns:ds="http://schemas.openxmlformats.org/officeDocument/2006/customXml" ds:itemID="{E17214F4-CA8C-4E27-A274-69B551BA7FAC}">
  <ds:schemaRefs/>
</ds:datastoreItem>
</file>

<file path=customXml/itemProps5.xml><?xml version="1.0" encoding="utf-8"?>
<ds:datastoreItem xmlns:ds="http://schemas.openxmlformats.org/officeDocument/2006/customXml" ds:itemID="{FB58AB0E-42A4-4C38-AABE-0E87E51F5F0B}">
  <ds:schemaRefs/>
</ds:datastoreItem>
</file>

<file path=customXml/itemProps6.xml><?xml version="1.0" encoding="utf-8"?>
<ds:datastoreItem xmlns:ds="http://schemas.openxmlformats.org/officeDocument/2006/customXml" ds:itemID="{F8C47C06-CC9F-4DCA-83FD-5D88532E2C7F}">
  <ds:schemaRefs/>
</ds:datastoreItem>
</file>

<file path=customXml/itemProps7.xml><?xml version="1.0" encoding="utf-8"?>
<ds:datastoreItem xmlns:ds="http://schemas.openxmlformats.org/officeDocument/2006/customXml" ds:itemID="{183FA34E-C40A-4E9F-9B88-1B57FC59D6C8}">
  <ds:schemaRefs/>
</ds:datastoreItem>
</file>

<file path=customXml/itemProps8.xml><?xml version="1.0" encoding="utf-8"?>
<ds:datastoreItem xmlns:ds="http://schemas.openxmlformats.org/officeDocument/2006/customXml" ds:itemID="{05DB1091-0A50-4F48-A555-1C1E90D06E00}">
  <ds:schemaRefs/>
</ds:datastoreItem>
</file>

<file path=customXml/itemProps9.xml><?xml version="1.0" encoding="utf-8"?>
<ds:datastoreItem xmlns:ds="http://schemas.openxmlformats.org/officeDocument/2006/customXml" ds:itemID="{4CD9C7A4-C9DC-48F4-938D-A95F616BA37B}">
  <ds:schemaRefs/>
</ds:datastoreItem>
</file>

<file path=customXml/itemProps10.xml><?xml version="1.0" encoding="utf-8"?>
<ds:datastoreItem xmlns:ds="http://schemas.openxmlformats.org/officeDocument/2006/customXml" ds:itemID="{C5DFB910-8DD2-492B-AA5B-E53712970DC7}">
  <ds:schemaRefs/>
</ds:datastoreItem>
</file>

<file path=customXml/itemProps11.xml><?xml version="1.0" encoding="utf-8"?>
<ds:datastoreItem xmlns:ds="http://schemas.openxmlformats.org/officeDocument/2006/customXml" ds:itemID="{D395379C-4670-49DE-99AF-C13C2D4CEEAD}">
  <ds:schemaRefs/>
</ds:datastoreItem>
</file>

<file path=customXml/itemProps12.xml><?xml version="1.0" encoding="utf-8"?>
<ds:datastoreItem xmlns:ds="http://schemas.openxmlformats.org/officeDocument/2006/customXml" ds:itemID="{76A858BF-8FFD-431E-9F3C-0748E763935A}">
  <ds:schemaRefs/>
</ds:datastoreItem>
</file>

<file path=customXml/itemProps13.xml><?xml version="1.0" encoding="utf-8"?>
<ds:datastoreItem xmlns:ds="http://schemas.openxmlformats.org/officeDocument/2006/customXml" ds:itemID="{143B4000-E06A-440C-8563-3AC226846412}">
  <ds:schemaRefs/>
</ds:datastoreItem>
</file>

<file path=customXml/itemProps14.xml><?xml version="1.0" encoding="utf-8"?>
<ds:datastoreItem xmlns:ds="http://schemas.openxmlformats.org/officeDocument/2006/customXml" ds:itemID="{2EFD10E2-DC17-4AB4-9F02-14D159A97707}">
  <ds:schemaRefs/>
</ds:datastoreItem>
</file>

<file path=customXml/itemProps15.xml><?xml version="1.0" encoding="utf-8"?>
<ds:datastoreItem xmlns:ds="http://schemas.openxmlformats.org/officeDocument/2006/customXml" ds:itemID="{BE019F52-3444-40F0-B32E-D74316EAC05C}">
  <ds:schemaRefs/>
</ds:datastoreItem>
</file>

<file path=customXml/itemProps16.xml><?xml version="1.0" encoding="utf-8"?>
<ds:datastoreItem xmlns:ds="http://schemas.openxmlformats.org/officeDocument/2006/customXml" ds:itemID="{A66033D8-9E09-48A9-8F58-15C22883B81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2026-08-28T20:10:45Z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