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450F811C-C45B-4DD2-91A3-CC85328A8B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1" l="1"/>
  <c r="D457" i="1"/>
  <c r="D456" i="1"/>
  <c r="D453" i="1"/>
  <c r="D452" i="1"/>
  <c r="D449" i="1"/>
  <c r="D445" i="1"/>
  <c r="D442" i="1"/>
  <c r="D439" i="1"/>
  <c r="D433" i="1"/>
  <c r="H535" i="1"/>
  <c r="D426" i="1"/>
  <c r="D424" i="1"/>
  <c r="D422" i="1"/>
  <c r="D421" i="1"/>
  <c r="D406" i="1"/>
  <c r="D404" i="1"/>
  <c r="D403" i="1"/>
  <c r="D402" i="1"/>
  <c r="D401" i="1"/>
  <c r="D400" i="1"/>
  <c r="D399" i="1"/>
  <c r="D386" i="1"/>
  <c r="D380" i="1"/>
  <c r="D377" i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s="1"/>
  <c r="K536" i="1" l="1"/>
  <c r="L536" i="1"/>
  <c r="J536" i="1"/>
  <c r="M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<sst xmlns="http://schemas.openxmlformats.org/spreadsheetml/2006/main" count="2409" uniqueCount="412">
  <si>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</si>
  <si>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</si>
  <si>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</si>
  <si>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</si>
  <si>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</si>
  <si>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</si>
  <si>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</si>
  <si>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</si>
  <si>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</si>
  <si>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</si>
  <si>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</si>
  <si>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</si>
  <si>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</si>
  <si>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</si>
  <si>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</si>
  <si>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</si>
  <si>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</si>
  <si>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</si>
  <si>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</si>
  <si>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</si>
  <si>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</si>
  <si>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</si>
  <si>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</si>
  <si>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</si>
  <si>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</si>
  <si>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</si>
  <si>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</si>
  <si>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</si>
  <si>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</si>
  <si>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</si>
  <si>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</si>
  <si>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</si>
  <si>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</si>
  <si>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</si>
  <si>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</si>
  <si>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</si>
  <si>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</si>
  <si>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</si>
  <si>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</si>
  <si>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</si>
  <si>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</si>
  <si>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</si>
  <si>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</si>
  <si>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</si>
  <si>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</si>
  <si>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</si>
  <si>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</si>
  <si>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</si>
  <si>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</si>
  <si>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</si>
  <si>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</si>
  <si>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</si>
  <si>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</si>
  <si>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</si>
  <si>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</si>
  <si>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</si>
  <si>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</si>
  <si>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</si>
  <si>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</si>
  <si>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</si>
  <si>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</si>
  <si>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</si>
  <si>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</si>
  <si>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</si>
  <si>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</si>
  <si>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</si>
  <si>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</si>
  <si>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</si>
  <si>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</si>
  <si>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</si>
  <si>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</si>
  <si>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</si>
  <si>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</si>
  <si>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</si>
  <si>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</si>
  <si>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</si>
  <si>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</si>
  <si>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</si>
  <si>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</si>
  <si>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</si>
  <si>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</si>
  <si>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</si>
  <si>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</si>
  <si>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</si>
  <si>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</si>
  <si>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</si>
  <si>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</si>
  <si>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</si>
  <si>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</si>
  <si>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</si>
  <si>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</si>
  <si>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</si>
  <si>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</si>
  <si>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</si>
  <si>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</si>
  <si>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</si>
  <si>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</si>
  <si>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</si>
  <si>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</si>
  <si>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</si>
  <si>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</si>
  <si>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</si>
  <si>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</si>
  <si>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</si>
  <si>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</si>
  <si>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</si>
  <si>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</si>
  <si>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</si>
  <si>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</si>
  <si>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</si>
  <si>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</si>
  <si>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</si>
  <si>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</si>
  <si>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</si>
  <si>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</si>
  <si>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</si>
  <si>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</si>
  <si>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</si>
  <si>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</si>
  <si>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</si>
  <si>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</si>
  <si>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</si>
  <si>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</si>
  <si>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</si>
  <si>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</si>
  <si>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</si>
  <si>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</si>
  <si>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</si>
  <si>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</si>
  <si>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</si>
  <si>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</si>
  <si>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</si>
  <si>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</si>
  <si>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</si>
  <si>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</si>
  <si>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</si>
  <si>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</si>
  <si>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</si>
  <si>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</si>
  <si>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</si>
  <si>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</si>
  <si>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</si>
  <si>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</si>
  <si>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</si>
  <si>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</si>
  <si>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</si>
  <si>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</si>
  <si>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</si>
  <si>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</si>
  <si>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</si>
  <si>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</si>
  <si>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</si>
  <si>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</si>
  <si>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</si>
  <si>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</si>
  <si>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</si>
  <si>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</si>
  <si>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</si>
  <si>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</si>
  <si>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</si>
  <si>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</si>
  <si>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</si>
  <si>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</si>
  <si>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</si>
  <si>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</si>
  <si>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</si>
  <si>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</si>
  <si>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</si>
  <si>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</si>
  <si>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</si>
  <si>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</si>
  <si>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</si>
  <si>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</si>
  <si>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</si>
  <si>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</si>
  <si>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</si>
  <si>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</si>
  <si>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</si>
  <si>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</si>
  <si>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</si>
  <si>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</si>
  <si>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</si>
  <si>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</si>
  <si>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</si>
  <si>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</si>
  <si>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</si>
  <si>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</si>
  <si>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</si>
  <si>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</si>
  <si>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</si>
  <si>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</si>
  <si>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</si>
  <si>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</si>
  <si>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</si>
  <si>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</si>
  <si>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</si>
  <si>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</si>
  <si>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</si>
  <si>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</si>
  <si>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</si>
  <si>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</si>
  <si>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</si>
  <si>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</si>
  <si>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</si>
  <si>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</si>
  <si>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</si>
  <si>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</si>
  <si>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</si>
  <si>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</si>
  <si>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</si>
  <si>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</si>
  <si>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</si>
  <si>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</si>
  <si>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</si>
  <si>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</si>
  <si>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</si>
  <si>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</si>
  <si>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</si>
  <si>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</si>
  <si>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</si>
  <si>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</si>
  <si>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</si>
  <si>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</si>
  <si>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</si>
  <si>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</si>
  <si>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</si>
  <si>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</si>
  <si>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</si>
  <si>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</si>
  <si>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</si>
  <si>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</si>
  <si>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</si>
  <si>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</si>
  <si>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</si>
  <si>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</si>
  <si>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</si>
  <si>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</si>
  <si>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</si>
  <si>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</si>
  <si>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</si>
  <si>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</si>
  <si>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</si>
  <si>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</si>
  <si>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</si>
  <si>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</si>
  <si>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</si>
  <si>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</si>
  <si>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</si>
  <si>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</si>
  <si>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</si>
  <si>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</si>
  <si>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</si>
  <si>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</si>
  <si>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</si>
  <si>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</si>
  <si>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</si>
  <si>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</si>
  <si>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</si>
  <si>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</si>
  <si>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</si>
  <si>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</si>
  <si>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</si>
  <si>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</si>
  <si>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</si>
  <si>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</si>
  <si>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</si>
  <si>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</si>
  <si>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</si>
  <si>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</si>
  <si>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</si>
  <si>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</si>
  <si>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</si>
  <si>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</si>
  <si>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</si>
  <si>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</si>
  <si>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</si>
  <si>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</si>
  <si>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</si>
  <si>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</si>
  <si>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</si>
  <si>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</si>
  <si>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</si>
  <si>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</si>
  <si>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</si>
  <si>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</si>
  <si>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</si>
  <si>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</si>
  <si>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</si>
  <si>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</si>
  <si>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</si>
  <si>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</si>
  <si>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</si>
  <si>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</si>
  <si>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</si>
  <si>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</si>
  <si>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</si>
  <si>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</si>
  <si>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</si>
  <si>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</si>
  <si>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</si>
  <si>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</si>
  <si>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</si>
  <si>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</si>
  <si>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</si>
  <si>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</si>
  <si>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</si>
  <si>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</si>
  <si>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</si>
  <si>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</si>
  <si>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</si>
  <si>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</si>
  <si>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</si>
  <si>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</si>
  <si>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</si>
  <si>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</si>
  <si>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</si>
  <si>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</si>
  <si>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</si>
  <si>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</si>
  <si>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</si>
  <si>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</si>
  <si>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</si>
  <si>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</si>
  <si>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</si>
  <si>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</si>
  <si>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</si>
  <si>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</si>
  <si>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</si>
  <si>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</si>
  <si>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</si>
  <si>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</si>
  <si>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</si>
  <si>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</si>
  <si>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</si>
  <si>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</si>
  <si>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</si>
  <si>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</si>
  <si>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</si>
  <si>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</si>
  <si>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</si>
  <si>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</si>
  <si>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</si>
  <si>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</si>
  <si>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</si>
  <si>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</si>
  <si>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</si>
  <si>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</si>
  <si>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</si>
  <si>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</si>
  <si>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</si>
  <si>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</si>
  <si>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</si>
  <si>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</si>
  <si>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</si>
  <si>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</si>
  <si>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</si>
  <si>
    <t>common gui update</t>
  </si>
  <si>
    <t>src\dc\_graphic_items.py</t>
  </si>
  <si>
    <t>src\dc\_graphic_support_items.py</t>
  </si>
  <si>
    <t>DirectionL and HL copied</t>
  </si>
  <si>
    <t>Added high contrast ...</t>
  </si>
  <si>
    <t>src\dc\high_contrast.st</t>
  </si>
  <si>
    <t>Styling won't count</t>
  </si>
  <si>
    <t>src\dc\thin_dark.st / thin_light.st</t>
  </si>
  <si>
    <t>src\dc\adalfarus_high_contrast.th</t>
  </si>
  <si>
    <t>Settings update</t>
  </si>
  <si>
    <t>Made settings more...</t>
  </si>
  <si>
    <t>Implemented the...</t>
  </si>
  <si>
    <t>Fixed some st...</t>
  </si>
  <si>
    <t>Integrated Info ...</t>
  </si>
  <si>
    <t>(Made by MNcode24)</t>
  </si>
  <si>
    <t>update_instructions_N...</t>
  </si>
  <si>
    <t>Fully impleme...</t>
  </si>
  <si>
    <t>src\dc\IOManager.py</t>
  </si>
  <si>
    <t>src\dc\QAutomatonWidget.py</t>
  </si>
  <si>
    <t>src\dc\_storage.py</t>
  </si>
  <si>
    <t>Updated the fi...</t>
  </si>
  <si>
    <t>(Won't count twice)</t>
  </si>
  <si>
    <t>added OOD</t>
  </si>
  <si>
    <t>src\dp\OOD.drawio</t>
  </si>
  <si>
    <t>added OOA</t>
  </si>
  <si>
    <t>src\dp\OOA.drawio</t>
  </si>
  <si>
    <t>added log system ...</t>
  </si>
  <si>
    <t>small change in exte...</t>
  </si>
  <si>
    <t>Readded changes</t>
  </si>
  <si>
    <t>Just readded</t>
  </si>
  <si>
    <t>Made update err...</t>
  </si>
  <si>
    <t>Fixed height ...</t>
  </si>
  <si>
    <t>added update meth...</t>
  </si>
  <si>
    <t>Whole LOC</t>
  </si>
  <si>
    <t>Fixed recent file...</t>
  </si>
  <si>
    <t>added info popups</t>
  </si>
  <si>
    <t>Fixed open fi...</t>
  </si>
  <si>
    <t>Update _main.py</t>
  </si>
  <si>
    <t>Update extension_load...</t>
  </si>
  <si>
    <t>added reformatt...</t>
  </si>
  <si>
    <t>added updated toke...</t>
  </si>
  <si>
    <t>zScout</t>
  </si>
  <si>
    <t>new_instructions</t>
  </si>
  <si>
    <t>Fixed file loadi...</t>
  </si>
  <si>
    <t>Fixed input widget st...</t>
  </si>
  <si>
    <t>legendary gui update</t>
  </si>
  <si>
    <t>Fixed some setti...</t>
  </si>
  <si>
    <t>Update _panels.py</t>
  </si>
  <si>
    <t>ultimate update</t>
  </si>
  <si>
    <t>added complex test</t>
  </si>
  <si>
    <t>meta\sc\turing_test.json</t>
  </si>
  <si>
    <t>made get_current_re...</t>
  </si>
  <si>
    <t>src\dc\tm.py</t>
  </si>
  <si>
    <t>Edit somebody elses code (hard)</t>
  </si>
  <si>
    <t>Fixed None err...</t>
  </si>
  <si>
    <t>small changes in...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</si>
</sst>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6613.6</c:v>
                </c:pt>
                <c:pt idx="1">
                  <c:v>6361.3</c:v>
                </c:pt>
                <c:pt idx="2">
                  <c:v>1874.7</c:v>
                </c:pt>
                <c:pt idx="3">
                  <c:v>5977.6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18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77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31</c:v>
                </c:pt>
                <c:pt idx="1">
                  <c:v>55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66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147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124</c:v>
                </c:pt>
                <c:pt idx="1">
                  <c:v>0</c:v>
                </c:pt>
                <c:pt idx="2">
                  <c:v>47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59</c:v>
                </c:pt>
                <c:pt idx="1">
                  <c:v>0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168</c:v>
                </c:pt>
                <c:pt idx="1">
                  <c:v>175</c:v>
                </c:pt>
                <c:pt idx="2">
                  <c:v>31</c:v>
                </c:pt>
                <c:pt idx="3">
                  <c:v>78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1.2345238095238094</c:v>
                </c:pt>
                <c:pt idx="1">
                  <c:v>1.4442528735632181</c:v>
                </c:pt>
                <c:pt idx="2">
                  <c:v>1.3903225806451613</c:v>
                </c:pt>
                <c:pt idx="3">
                  <c:v>1.6064102564102567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29.345238095238095</c:v>
                </c:pt>
                <c:pt idx="1">
                  <c:v>22.419540229885058</c:v>
                </c:pt>
                <c:pt idx="2">
                  <c:v>28.29032258064516</c:v>
                </c:pt>
                <c:pt idx="3">
                  <c:v>46.782051282051285</c:v>
                </c:pt>
                <c:pt idx="4">
                  <c:v>22.142857142857142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6086</c:v>
                </c:pt>
                <c:pt idx="1">
                  <c:v>5666</c:v>
                </c:pt>
                <c:pt idx="2">
                  <c:v>1219</c:v>
                </c:pt>
                <c:pt idx="3">
                  <c:v>5862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32</c:v>
                </c:pt>
                <c:pt idx="1">
                  <c:v>171</c:v>
                </c:pt>
                <c:pt idx="2">
                  <c:v>34</c:v>
                </c:pt>
                <c:pt idx="3">
                  <c:v>108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330</c:v>
                </c:pt>
                <c:pt idx="1">
                  <c:v>856</c:v>
                </c:pt>
                <c:pt idx="2">
                  <c:v>516.70000000000005</c:v>
                </c:pt>
                <c:pt idx="3">
                  <c:v>1080.4000000000001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0.31103502765341057</c:v>
                </c:pt>
                <c:pt idx="1">
                  <c:v>0.29916945709018394</c:v>
                </c:pt>
                <c:pt idx="2">
                  <c:v>8.8166409571466181E-2</c:v>
                </c:pt>
                <c:pt idx="3">
                  <c:v>0.28112419579367165</c:v>
                </c:pt>
                <c:pt idx="4">
                  <c:v>2.0504909891267537E-2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91" Type="http://schemas.openxmlformats.org/officeDocument/2006/relationships/hyperlink" Target="https://github.com/Giesbrt/Automaten/commit/074f282e649f235fecfb9313ba585fdd36d99e4b" TargetMode="External"/><Relationship Id="rId205" Type="http://schemas.openxmlformats.org/officeDocument/2006/relationships/hyperlink" Target="https://github.com/Giesbrt/Automaten/commit/62034569be1e932e1aa6ee1ba513d1314dea57c1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181" Type="http://schemas.openxmlformats.org/officeDocument/2006/relationships/hyperlink" Target="https://github.com/Giesbrt/Automaten/commit/8ed22bfdf55ccc46e8e3f3f0b21c80d415922f4c" TargetMode="External"/><Relationship Id="rId216" Type="http://schemas.openxmlformats.org/officeDocument/2006/relationships/hyperlink" Target="https://github.com/Giesbrt/Automaten/commit/4a821faf94f6fa8808572bc68bd06ee7e1961dc8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92" Type="http://schemas.openxmlformats.org/officeDocument/2006/relationships/hyperlink" Target="https://github.com/Giesbrt/Automaten/commit/44750e14fb7bd0249c55df919f47705e9552dbe3" TargetMode="External"/><Relationship Id="rId206" Type="http://schemas.openxmlformats.org/officeDocument/2006/relationships/hyperlink" Target="https://github.com/Giesbrt/Automaten/commit/8d9ac81beed9e1bef5f1c915d04012a77df063f5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82" Type="http://schemas.openxmlformats.org/officeDocument/2006/relationships/hyperlink" Target="https://github.com/Giesbrt/Automaten/commit/f35f563aaa932e6277591b49e98b1da26209c822" TargetMode="External"/><Relationship Id="rId217" Type="http://schemas.openxmlformats.org/officeDocument/2006/relationships/hyperlink" Target="https://github.com/Giesbrt/Automaten/commit/8cd12d1c6afe62307a35e3708112d626b4c91fad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5" Type="http://schemas.openxmlformats.org/officeDocument/2006/relationships/hyperlink" Target="https://github.com/Giesbrt/Automaten/commit/4bc934dee6bd2e95f43de62b5e052562f6392774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51" Type="http://schemas.openxmlformats.org/officeDocument/2006/relationships/hyperlink" Target="https://github.com/Giesbrt/Automaten/commit/de27bef2a87e82de46ce75307b10e9d945ecf280" TargetMode="External"/><Relationship Id="rId172" Type="http://schemas.openxmlformats.org/officeDocument/2006/relationships/hyperlink" Target="https://github.com/Giesbrt/Automaten/commit/af741e078714904eef3f38f5d34e714a5ac5d6a2" TargetMode="External"/><Relationship Id="rId193" Type="http://schemas.openxmlformats.org/officeDocument/2006/relationships/hyperlink" Target="https://github.com/Giesbrt/Automaten/commit/2be1e52d86ab30c205239b1e1c1592d807205001" TargetMode="External"/><Relationship Id="rId207" Type="http://schemas.openxmlformats.org/officeDocument/2006/relationships/hyperlink" Target="https://github.com/Giesbrt/Automaten/commit/dc5d7247eb0def88b427ace5335983d95e44a025" TargetMode="External"/><Relationship Id="rId13" Type="http://schemas.openxmlformats.org/officeDocument/2006/relationships/hyperlink" Target="https://github.com/Giesbrt/Automaten/commit/bcf512e6633f0b4ae1e7c6e09fed0365b594f273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20" Type="http://schemas.openxmlformats.org/officeDocument/2006/relationships/hyperlink" Target="https://github.com/Giesbrt/Automaten/commit/054225fc4a0f38eb2d1d306f97999dec8c67bfd2" TargetMode="External"/><Relationship Id="rId141" Type="http://schemas.openxmlformats.org/officeDocument/2006/relationships/hyperlink" Target="https://github.com/Giesbrt/Automaten/commit/04773fef390831899751ba6f5d7d9d750ffc541b" TargetMode="External"/><Relationship Id="rId7" Type="http://schemas.openxmlformats.org/officeDocument/2006/relationships/hyperlink" Target="https://github.com/Giesbrt/Automaten/commit/033c4ff2171885cbb106c4bc26b1ec60b8c60a45" TargetMode="External"/><Relationship Id="rId162" Type="http://schemas.openxmlformats.org/officeDocument/2006/relationships/hyperlink" Target="https://github.com/Giesbrt/Automaten/commit/aa3ecef9957f9cccd5d0029e65c1266dc3a2bdb0" TargetMode="External"/><Relationship Id="rId183" Type="http://schemas.openxmlformats.org/officeDocument/2006/relationships/hyperlink" Target="https://github.com/Giesbrt/Automaten/commit/2bc179e90e5e23368e0c6faa477581d2c3c919e7" TargetMode="External"/><Relationship Id="rId218" Type="http://schemas.openxmlformats.org/officeDocument/2006/relationships/hyperlink" Target="https://github.com/Giesbrt/Automaten/commit/35828a308975223e279d88bd055906b31e463af2" TargetMode="External"/><Relationship Id="rId24" Type="http://schemas.openxmlformats.org/officeDocument/2006/relationships/hyperlink" Target="https://github.com/Giesbrt/Automaten/commit/2ab65de645b29206e1d3f867c8f64046badb6903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31" Type="http://schemas.openxmlformats.org/officeDocument/2006/relationships/hyperlink" Target="https://github.com/Giesbrt/Automaten/commit/d4946e51df7e46f6ddc9230c2ff682752067c1b4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4" Type="http://schemas.openxmlformats.org/officeDocument/2006/relationships/hyperlink" Target="https://github.com/Giesbrt/Automaten/commit/8df9305f6d7792b392973911eef680cad70f9f70" TargetMode="External"/><Relationship Id="rId208" Type="http://schemas.openxmlformats.org/officeDocument/2006/relationships/hyperlink" Target="https://github.com/Giesbrt/Automaten/commit/987f27ea5d0857f778b81543099f54ab70b52fec" TargetMode="External"/><Relationship Id="rId14" Type="http://schemas.openxmlformats.org/officeDocument/2006/relationships/hyperlink" Target="https://github.com/Giesbrt/Automaten/commit/61426b447ccac6e63c8cf4ec3602342e085ee0ce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184" Type="http://schemas.openxmlformats.org/officeDocument/2006/relationships/hyperlink" Target="https://github.com/Giesbrt/Automaten/commit/44230c190285aa2e2c1ff5c1471f254f08c36a9b" TargetMode="External"/><Relationship Id="rId189" Type="http://schemas.openxmlformats.org/officeDocument/2006/relationships/hyperlink" Target="https://github.com/Giesbrt/Automaten/commit/db947863484c0dbacbfa6f1d08fac7db5512581f" TargetMode="External"/><Relationship Id="rId219" Type="http://schemas.openxmlformats.org/officeDocument/2006/relationships/hyperlink" Target="https://github.com/Giesbrt/Automaten/commit/fa4ca42e839e59618e2ffeed3c14d01dc09af332" TargetMode="External"/><Relationship Id="rId3" Type="http://schemas.openxmlformats.org/officeDocument/2006/relationships/hyperlink" Target="https://github.com/Giesbrt/Automaten/commit/a22390c3f6a49c25c30373e06fd381e68e229423" TargetMode="External"/><Relationship Id="rId214" Type="http://schemas.openxmlformats.org/officeDocument/2006/relationships/hyperlink" Target="https://github.com/Giesbrt/Automaten/commit/35ba625221141a4c605249a271f6e9bef822a58f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79" Type="http://schemas.openxmlformats.org/officeDocument/2006/relationships/hyperlink" Target="https://github.com/Giesbrt/Automaten/commit/87ee431606fecb13a8d3785b19bff524a41acb5c" TargetMode="External"/><Relationship Id="rId195" Type="http://schemas.openxmlformats.org/officeDocument/2006/relationships/hyperlink" Target="https://github.com/Giesbrt/Automaten/commit/6106176b4d906d443f8b6c73e581a41d283bef7c" TargetMode="External"/><Relationship Id="rId209" Type="http://schemas.openxmlformats.org/officeDocument/2006/relationships/hyperlink" Target="https://github.com/Giesbrt/Automaten/commit/21ed4d4b9850cbe2f68ba731dc5577c3fcbbe909" TargetMode="External"/><Relationship Id="rId190" Type="http://schemas.openxmlformats.org/officeDocument/2006/relationships/hyperlink" Target="https://github.com/Giesbrt/Automaten/commit/095712e941b460f85e5d546f26c3b4501749c4ca" TargetMode="External"/><Relationship Id="rId204" Type="http://schemas.openxmlformats.org/officeDocument/2006/relationships/hyperlink" Target="https://github.com/Giesbrt/Automaten/commit/2bf4d7f89f5c4ae91b66b1e1bfb50431782fe40c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185" Type="http://schemas.openxmlformats.org/officeDocument/2006/relationships/hyperlink" Target="https://github.com/Giesbrt/Automaten/commit/2ec42997732b6cb16216c730c496a2ad0ff97261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80" Type="http://schemas.openxmlformats.org/officeDocument/2006/relationships/hyperlink" Target="https://github.com/Giesbrt/Automaten/commit/b00257ba53d4b96d10b54c3eac3c95cbee158e6c" TargetMode="External"/><Relationship Id="rId210" Type="http://schemas.openxmlformats.org/officeDocument/2006/relationships/hyperlink" Target="https://github.com/Giesbrt/Automaten/commit/998279f708360ee76f181e06deb150e5e9559a89" TargetMode="External"/><Relationship Id="rId215" Type="http://schemas.openxmlformats.org/officeDocument/2006/relationships/hyperlink" Target="https://github.com/Giesbrt/Automaten/commit/747b5be5f4f7d3c34420e4a9d36a0af8d60fc374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hyperlink" Target="https://github.com/Giesbrt/Automaten/commit/776eba439ddc45dfd07f42fdabc15aba746ed254" TargetMode="External"/><Relationship Id="rId196" Type="http://schemas.openxmlformats.org/officeDocument/2006/relationships/hyperlink" Target="https://github.com/Giesbrt/Automaten/commit/3ad491fc3f5b2f9f5582b15b592783129aafd0f7" TargetMode="External"/><Relationship Id="rId200" Type="http://schemas.openxmlformats.org/officeDocument/2006/relationships/hyperlink" Target="https://github.com/Giesbrt/Automaten/commit/61753165a472c04a4e29496b17615c1a75094b0d" TargetMode="External"/><Relationship Id="rId16" Type="http://schemas.openxmlformats.org/officeDocument/2006/relationships/hyperlink" Target="https://github.com/Giesbrt/Automaten/commit/e6b63087bc38f5a5667147443c88ee7296df375c" TargetMode="External"/><Relationship Id="rId221" Type="http://schemas.openxmlformats.org/officeDocument/2006/relationships/drawing" Target="../drawings/drawing1.xm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186" Type="http://schemas.openxmlformats.org/officeDocument/2006/relationships/hyperlink" Target="https://github.com/Giesbrt/Automaten/commit/6731c068168536258946229783ea905fd6dc1843" TargetMode="External"/><Relationship Id="rId211" Type="http://schemas.openxmlformats.org/officeDocument/2006/relationships/hyperlink" Target="https://github.com/Giesbrt/Automaten/commit/ff55f459acfec9e1d7df299215c2c293fd8d546c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hyperlink" Target="https://github.com/Giesbrt/Automaten/commit/6b1a87049685410a584e66e710f2e9e473f754d5" TargetMode="External"/><Relationship Id="rId197" Type="http://schemas.openxmlformats.org/officeDocument/2006/relationships/hyperlink" Target="https://github.com/Giesbrt/Automaten/commit/08e51ee5ede27e39cf396ca35d83145ce6ce5f35" TargetMode="External"/><Relationship Id="rId201" Type="http://schemas.openxmlformats.org/officeDocument/2006/relationships/hyperlink" Target="https://github.com/Giesbrt/Automaten/commit/a57a3cb64a69ed73bdf5302f3fcf570ef0709549" TargetMode="Externa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Relationship Id="rId187" Type="http://schemas.openxmlformats.org/officeDocument/2006/relationships/hyperlink" Target="https://github.com/Giesbrt/Automaten/commit/c8e1eaae89a34732d14c2468408279a7c94e6e8d" TargetMode="External"/><Relationship Id="rId1" Type="http://schemas.openxmlformats.org/officeDocument/2006/relationships/hyperlink" Target="https://github.com/Giesbrt/Automaten/commit/241f830ecca750ccd96dc66ec1a5ccd485685fb5" TargetMode="External"/><Relationship Id="rId212" Type="http://schemas.openxmlformats.org/officeDocument/2006/relationships/hyperlink" Target="https://github.com/Giesbrt/Automaten/commit/ee8b5ff8d4682e81a86f118b9a01e0f58d0ee586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60" Type="http://schemas.openxmlformats.org/officeDocument/2006/relationships/hyperlink" Target="https://github.com/Giesbrt/Automaten/commit/a656916b709f58ad3d03f1cc5c5c99cbf79b76e1" TargetMode="External"/><Relationship Id="rId81" Type="http://schemas.openxmlformats.org/officeDocument/2006/relationships/hyperlink" Target="https://github.com/Giesbrt/Automaten/commit/dc9a0ba1764284d568a4f5ac0c2a69f49d8760ba" TargetMode="External"/><Relationship Id="rId135" Type="http://schemas.openxmlformats.org/officeDocument/2006/relationships/hyperlink" Target="https://github.com/Giesbrt/Automaten/commit/363bbc3ca55802da45c2eeddaf8e95243bfb28f7" TargetMode="External"/><Relationship Id="rId156" Type="http://schemas.openxmlformats.org/officeDocument/2006/relationships/hyperlink" Target="https://github.com/Giesbrt/Automaten/commit/0e49a3c8fa5cfa711203b6a6ad27042872ca9289" TargetMode="External"/><Relationship Id="rId177" Type="http://schemas.openxmlformats.org/officeDocument/2006/relationships/hyperlink" Target="https://github.com/Giesbrt/Automaten/commit/9d6d9872aa84c487a664e6824c705bebd95353be" TargetMode="External"/><Relationship Id="rId198" Type="http://schemas.openxmlformats.org/officeDocument/2006/relationships/hyperlink" Target="https://github.com/Giesbrt/Automaten/commit/daa70b4da407e1a67190e38815996c46c6ad80dc" TargetMode="External"/><Relationship Id="rId202" Type="http://schemas.openxmlformats.org/officeDocument/2006/relationships/hyperlink" Target="https://github.com/Giesbrt/Automaten/commit/00d96a2bbb48aa2fd068d1761b8f30c61b9e9d45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50" Type="http://schemas.openxmlformats.org/officeDocument/2006/relationships/hyperlink" Target="https://github.com/Giesbrt/Automaten/commit/fccbe8e2f54330f0044a872e7b702991c1f6c2a3" TargetMode="External"/><Relationship Id="rId104" Type="http://schemas.openxmlformats.org/officeDocument/2006/relationships/hyperlink" Target="https://github.com/Giesbrt/Automaten/commit/cb31e3e5d81fd9ade2ad6c74119ddc6b5b7a2ea9" TargetMode="External"/><Relationship Id="rId125" Type="http://schemas.openxmlformats.org/officeDocument/2006/relationships/hyperlink" Target="https://github.com/Giesbrt/Automaten/commit/c0aaedfa049b8827abc0321992c4e948d1c1f8b2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188" Type="http://schemas.openxmlformats.org/officeDocument/2006/relationships/hyperlink" Target="https://github.com/Giesbrt/Automaten/commit/dc5eb149c8fb431d2f7bfe17b03db2560a22e7cf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13" Type="http://schemas.openxmlformats.org/officeDocument/2006/relationships/hyperlink" Target="https://github.com/Giesbrt/Automaten/commit/8d235ffc0b58101fba62e0ee21e302947270bedb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40" Type="http://schemas.openxmlformats.org/officeDocument/2006/relationships/hyperlink" Target="https://github.com/Giesbrt/Automaten/commit/9d1ae9c061193c1c08bee3a7d3f3055f1b7ee30e" TargetMode="External"/><Relationship Id="rId115" Type="http://schemas.openxmlformats.org/officeDocument/2006/relationships/hyperlink" Target="https://github.com/Giesbrt/Automaten/commit/24ca298cab0480e006e72bba5d0a99b2e060ae6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178" Type="http://schemas.openxmlformats.org/officeDocument/2006/relationships/hyperlink" Target="https://github.com/Giesbrt/Automaten/commit/619b50cc2c12af4243ad6f5d43891fd128a99254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9" Type="http://schemas.openxmlformats.org/officeDocument/2006/relationships/hyperlink" Target="https://github.com/Giesbrt/Automaten/commit/1096269b3d3ca4033eeb63a117e4d7632db2f68e" TargetMode="External"/><Relationship Id="rId203" Type="http://schemas.openxmlformats.org/officeDocument/2006/relationships/hyperlink" Target="https://github.com/Giesbrt/Automaten/commit/4a4bb47c0383a806cc09d16e620f327f00a67957" TargetMode="External"/><Relationship Id="rId19" Type="http://schemas.openxmlformats.org/officeDocument/2006/relationships/hyperlink" Target="https://github.com/Giesbrt/Automaten/commit/29ade0bdeaaabccf3f43e647536949f79626b842" TargetMode="External"/><Relationship Id="rId30" Type="http://schemas.openxmlformats.org/officeDocument/2006/relationships/hyperlink" Target="https://github.com/Giesbrt/Automaten/commit/adc23ef111fe16415c50db8bfdfe80e7d62d827c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212" zoomScale="85" zoomScaleNormal="85" workbookViewId="0">
      <selection activeCell="J234" sqref="J234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252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233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C50" t="s">
        <v>149</v>
      </c>
      <c r="D50">
        <v>10</v>
      </c>
      <c r="E50">
        <v>2</v>
      </c>
      <c r="F50" t="s">
        <v>18</v>
      </c>
      <c r="G50" t="s">
        <v>34</v>
      </c>
      <c r="H50" s="8"/>
      <c r="I50">
        <f t="shared" si="2"/>
        <v>0</v>
      </c>
      <c r="J50">
        <f t="shared" si="2"/>
        <v>20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176</v>
      </c>
      <c r="B88" s="7" t="s">
        <v>177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182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183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178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179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181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185</v>
      </c>
      <c r="B95" s="7" t="s">
        <v>186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184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187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188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189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190</v>
      </c>
      <c r="B100" s="7" t="s">
        <v>191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192</v>
      </c>
      <c r="B102" s="7" t="s">
        <v>193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191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194</v>
      </c>
      <c r="B106" s="7" t="s">
        <v>195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196</v>
      </c>
      <c r="B107" s="7" t="s">
        <v>191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193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197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198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199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200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201</v>
      </c>
      <c r="B114" s="7" t="s">
        <v>191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202</v>
      </c>
      <c r="B115" s="7" t="s">
        <v>203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204</v>
      </c>
      <c r="B116" s="7" t="s">
        <v>200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205</v>
      </c>
      <c r="B117" s="7" t="s">
        <v>203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205</v>
      </c>
      <c r="B118" s="7" t="s">
        <v>203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206</v>
      </c>
      <c r="B119" s="7" t="s">
        <v>207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208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209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210</v>
      </c>
      <c r="B122" s="7" t="s">
        <v>211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212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213</v>
      </c>
      <c r="B124" s="7" t="s">
        <v>208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214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215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216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217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218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219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213</v>
      </c>
      <c r="B133" s="7" t="s">
        <v>220</v>
      </c>
      <c r="C133" t="s">
        <v>221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213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213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222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223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224</v>
      </c>
      <c r="B137" s="7" t="s">
        <v>200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213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213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213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213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225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200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213</v>
      </c>
      <c r="B144" s="7" t="s">
        <v>200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226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227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228</v>
      </c>
      <c r="B148" s="7" t="s">
        <v>203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213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229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213</v>
      </c>
      <c r="B152" s="7" t="s">
        <v>230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231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234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235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236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213</v>
      </c>
      <c r="B157" s="7" t="s">
        <v>237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240</v>
      </c>
      <c r="B158" s="7" t="s">
        <v>239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238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193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241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208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242</v>
      </c>
      <c r="B164" s="7" t="s">
        <v>243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244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245</v>
      </c>
      <c r="B165" s="7" t="s">
        <v>193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213</v>
      </c>
      <c r="B166" s="7" t="s">
        <v>239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246</v>
      </c>
      <c r="B170" s="7" t="s">
        <v>191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248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193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248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247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248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249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248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250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248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251</v>
      </c>
      <c r="B176" s="7" t="s">
        <v>193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208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207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243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253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254</v>
      </c>
      <c r="B182" s="7" t="s">
        <v>193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247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255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249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250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256</v>
      </c>
      <c r="B187" s="7" t="s">
        <v>257</v>
      </c>
      <c r="C187" t="s">
        <v>28</v>
      </c>
      <c r="D187">
        <v>91</v>
      </c>
      <c r="E187">
        <v>3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273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258</v>
      </c>
      <c r="B189" s="7" t="s">
        <v>193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259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260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261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213</v>
      </c>
      <c r="B193" s="7" t="s">
        <v>207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262</v>
      </c>
      <c r="B194" s="7" t="s">
        <v>247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264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249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263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250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213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265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213</v>
      </c>
      <c r="B200" s="7" t="s">
        <v>230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268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213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213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213</v>
      </c>
      <c r="B203" s="7" t="s">
        <v>230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266</v>
      </c>
      <c r="B204" s="7" t="s">
        <v>247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249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250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267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213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268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269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213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213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213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270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247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213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271</v>
      </c>
      <c r="B218" s="7" t="s">
        <v>272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213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213</v>
      </c>
      <c r="B220" s="7" t="s">
        <v>230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213</v>
      </c>
      <c r="B221" s="7" t="s">
        <v>230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213</v>
      </c>
      <c r="B222" s="7" t="s">
        <v>230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213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213</v>
      </c>
      <c r="B224" s="7" t="s">
        <v>230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213</v>
      </c>
      <c r="B225" s="7" t="s">
        <v>230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273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274</v>
      </c>
      <c r="B228" s="7" t="s">
        <v>247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249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250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275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213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213</v>
      </c>
      <c r="B234" s="7" t="s">
        <v>230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213</v>
      </c>
      <c r="B235" s="7" t="s">
        <v>230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213</v>
      </c>
      <c r="B236" s="7" t="s">
        <v>230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213</v>
      </c>
      <c r="B237" s="7" t="s">
        <v>230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213</v>
      </c>
      <c r="B238" s="7" t="s">
        <v>230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213</v>
      </c>
      <c r="B239" s="7" t="s">
        <v>230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213</v>
      </c>
      <c r="B240" s="7" t="s">
        <v>230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276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277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278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279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213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280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281</v>
      </c>
      <c r="B249" s="7" t="s">
        <v>257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282</v>
      </c>
      <c r="B250" s="7" t="s">
        <v>283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213</v>
      </c>
      <c r="B251" s="7" t="s">
        <v>230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284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213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285</v>
      </c>
      <c r="B254" s="7" t="s">
        <v>230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286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213</v>
      </c>
      <c r="B255" s="7" t="s">
        <v>230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213</v>
      </c>
      <c r="B256" s="7" t="s">
        <v>230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287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288</v>
      </c>
      <c r="B257" s="7" t="s">
        <v>230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213</v>
      </c>
      <c r="B258" s="7" t="s">
        <v>230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289</v>
      </c>
      <c r="B259" s="7" t="s">
        <v>193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247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249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250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290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291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292</v>
      </c>
      <c r="B266" s="7" t="s">
        <v>230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213</v>
      </c>
      <c r="B268" s="7" t="s">
        <v>230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293</v>
      </c>
      <c r="B270" s="7" t="s">
        <v>191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193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247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249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263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250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290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213</v>
      </c>
      <c r="B278" s="7" t="s">
        <v>230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294</v>
      </c>
      <c r="B279" s="7" t="s">
        <v>247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283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295</v>
      </c>
      <c r="B281" s="7" t="s">
        <v>230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296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297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213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213</v>
      </c>
      <c r="B286" s="7" t="s">
        <v>230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298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213</v>
      </c>
      <c r="B288" s="7" t="s">
        <v>230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299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300</v>
      </c>
      <c r="B290" s="7" t="s">
        <v>301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213</v>
      </c>
      <c r="B291" s="7" t="s">
        <v>230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198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302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303</v>
      </c>
      <c r="B295" s="7" t="s">
        <v>304</v>
      </c>
      <c r="C295" t="s">
        <v>28</v>
      </c>
      <c r="D295">
        <v>22</v>
      </c>
      <c r="E295">
        <v>1.7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37.4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305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306</v>
      </c>
      <c r="B297" s="7" t="s">
        <v>62</v>
      </c>
      <c r="C297" t="s">
        <v>149</v>
      </c>
      <c r="D297">
        <f>31+3+26-16</f>
        <v>44</v>
      </c>
      <c r="E297">
        <v>1.7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74.8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213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307</v>
      </c>
      <c r="B301" s="7" t="s">
        <v>263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213</v>
      </c>
      <c r="B302" s="7" t="s">
        <v>263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213</v>
      </c>
      <c r="B303" s="7" t="s">
        <v>267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308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309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310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311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312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313</v>
      </c>
      <c r="B310" s="7" t="s">
        <v>314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299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315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213</v>
      </c>
      <c r="B312" s="7" t="s">
        <v>230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316</v>
      </c>
      <c r="B314" s="7" t="s">
        <v>249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213</v>
      </c>
      <c r="B315" s="7" t="s">
        <v>317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213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302</v>
      </c>
      <c r="B317" s="7" t="s">
        <v>247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249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250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318</v>
      </c>
      <c r="B321" s="7" t="s">
        <v>319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320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302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315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321</v>
      </c>
      <c r="B326" s="7" t="s">
        <v>249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322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323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213</v>
      </c>
      <c r="B329" s="7" t="s">
        <v>230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324</v>
      </c>
      <c r="B331" s="7" t="s">
        <v>325</v>
      </c>
      <c r="C331" t="s">
        <v>28</v>
      </c>
      <c r="D331">
        <v>80</v>
      </c>
      <c r="E331">
        <v>0.8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64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326</v>
      </c>
      <c r="B334" s="7" t="s">
        <v>327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328</v>
      </c>
      <c r="B335" s="7" t="s">
        <v>327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329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233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330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331</v>
      </c>
      <c r="B338" s="7" t="s">
        <v>263</v>
      </c>
      <c r="C338" t="s">
        <v>149</v>
      </c>
      <c r="D338">
        <v>4</v>
      </c>
      <c r="E338">
        <v>3</v>
      </c>
      <c r="F338" t="s">
        <v>18</v>
      </c>
      <c r="G338" t="s">
        <v>233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191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332</v>
      </c>
      <c r="B340" s="7" t="s">
        <v>272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333</v>
      </c>
      <c r="B342" s="7" t="s">
        <v>272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334</v>
      </c>
      <c r="B343" s="7" t="s">
        <v>263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335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336</v>
      </c>
      <c r="B345" s="7" t="s">
        <v>193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337</v>
      </c>
      <c r="B346" s="7" t="s">
        <v>327</v>
      </c>
      <c r="C346" t="s">
        <v>149</v>
      </c>
      <c r="D346">
        <f>37+144+43</f>
        <v>224</v>
      </c>
      <c r="E346">
        <v>2.5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560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213</v>
      </c>
      <c r="B347" s="7" t="s">
        <v>327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213</v>
      </c>
      <c r="B348" s="7" t="s">
        <v>327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213</v>
      </c>
      <c r="B349" s="7" t="s">
        <v>327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213</v>
      </c>
      <c r="B350" s="7" t="s">
        <v>327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338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339</v>
      </c>
      <c r="B353" s="7" t="s">
        <v>263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213</v>
      </c>
      <c r="B354" s="7" t="s">
        <v>230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299</v>
      </c>
      <c r="B355" s="7" t="s">
        <v>340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343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341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343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247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343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249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343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263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343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342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343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250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290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267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213</v>
      </c>
      <c r="B365" s="7" t="s">
        <v>230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213</v>
      </c>
      <c r="B366" s="7" t="s">
        <v>230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344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345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346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347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348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332</v>
      </c>
      <c r="B371" s="7" t="s">
        <v>272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349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350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351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352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353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354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355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354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355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A378" s="13" t="s">
        <v>356</v>
      </c>
      <c r="B378" s="7" t="s">
        <v>357</v>
      </c>
      <c r="C378" t="s">
        <v>149</v>
      </c>
      <c r="D378">
        <v>20</v>
      </c>
      <c r="E378">
        <v>2</v>
      </c>
      <c r="F378" t="s">
        <v>18</v>
      </c>
      <c r="G378" t="s">
        <v>127</v>
      </c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40</v>
      </c>
      <c r="M378" s="8">
        <f t="shared" si="17"/>
        <v>0</v>
      </c>
    </row>
    <row r="379" spans="1:13" x14ac:dyDescent="0.25">
      <c r="A379" t="s">
        <v>23</v>
      </c>
      <c r="B379" s="7" t="s">
        <v>358</v>
      </c>
      <c r="C379" t="s">
        <v>149</v>
      </c>
      <c r="D379">
        <v>3</v>
      </c>
      <c r="E379">
        <v>2</v>
      </c>
      <c r="F379" t="s">
        <v>18</v>
      </c>
      <c r="G379" t="s">
        <v>127</v>
      </c>
      <c r="H379" s="8" t="s">
        <v>359</v>
      </c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6</v>
      </c>
      <c r="M379" s="8">
        <f t="shared" si="17"/>
        <v>0</v>
      </c>
    </row>
    <row r="380" spans="1:13" x14ac:dyDescent="0.25">
      <c r="A380" t="s">
        <v>23</v>
      </c>
      <c r="B380" s="7" t="s">
        <v>247</v>
      </c>
      <c r="C380" t="s">
        <v>149</v>
      </c>
      <c r="D380">
        <f>33+38</f>
        <v>71</v>
      </c>
      <c r="E380">
        <v>2</v>
      </c>
      <c r="F380" t="s">
        <v>18</v>
      </c>
      <c r="G380" t="s">
        <v>127</v>
      </c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142</v>
      </c>
      <c r="M380" s="8">
        <f t="shared" si="17"/>
        <v>0</v>
      </c>
    </row>
    <row r="381" spans="1:13" x14ac:dyDescent="0.25">
      <c r="A381" t="s">
        <v>23</v>
      </c>
      <c r="B381" s="7" t="s">
        <v>249</v>
      </c>
      <c r="C381" t="s">
        <v>27</v>
      </c>
      <c r="D381">
        <v>46</v>
      </c>
      <c r="E381">
        <v>2</v>
      </c>
      <c r="F381" t="s">
        <v>19</v>
      </c>
      <c r="G381" t="s">
        <v>127</v>
      </c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92</v>
      </c>
      <c r="M381" s="8">
        <f t="shared" si="17"/>
        <v>0</v>
      </c>
    </row>
    <row r="382" spans="1:13" x14ac:dyDescent="0.25">
      <c r="A382" t="s">
        <v>23</v>
      </c>
      <c r="B382" s="7" t="s">
        <v>250</v>
      </c>
      <c r="C382" t="s">
        <v>27</v>
      </c>
      <c r="D382">
        <v>3</v>
      </c>
      <c r="E382">
        <v>2</v>
      </c>
      <c r="F382" t="s">
        <v>18</v>
      </c>
      <c r="G382" t="s">
        <v>127</v>
      </c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6</v>
      </c>
      <c r="M382" s="8">
        <f t="shared" si="17"/>
        <v>0</v>
      </c>
    </row>
    <row r="383" spans="1:13" x14ac:dyDescent="0.25">
      <c r="A383" t="s">
        <v>23</v>
      </c>
      <c r="B383" s="7" t="s">
        <v>20</v>
      </c>
      <c r="C383" t="s">
        <v>27</v>
      </c>
      <c r="D383">
        <v>1</v>
      </c>
      <c r="E383">
        <v>2</v>
      </c>
      <c r="F383" t="s">
        <v>18</v>
      </c>
      <c r="G383" t="s">
        <v>127</v>
      </c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2</v>
      </c>
      <c r="M383" s="8">
        <f t="shared" si="17"/>
        <v>0</v>
      </c>
    </row>
    <row r="384" spans="1:13" x14ac:dyDescent="0.25">
      <c r="A384" s="13" t="s">
        <v>360</v>
      </c>
      <c r="B384" s="7" t="s">
        <v>327</v>
      </c>
      <c r="C384" t="s">
        <v>149</v>
      </c>
      <c r="D384">
        <v>6</v>
      </c>
      <c r="E384">
        <v>2</v>
      </c>
      <c r="F384" t="s">
        <v>19</v>
      </c>
      <c r="G384" t="s">
        <v>15</v>
      </c>
      <c r="H384" s="8"/>
      <c r="I384">
        <f t="shared" si="17"/>
        <v>12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1:13" x14ac:dyDescent="0.25">
      <c r="A385" t="s">
        <v>23</v>
      </c>
      <c r="B385" s="7" t="s">
        <v>263</v>
      </c>
      <c r="D385">
        <v>-3</v>
      </c>
      <c r="E385">
        <v>0</v>
      </c>
      <c r="G385" t="s">
        <v>15</v>
      </c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1:13" x14ac:dyDescent="0.25">
      <c r="A386" t="s">
        <v>23</v>
      </c>
      <c r="B386" s="7" t="s">
        <v>250</v>
      </c>
      <c r="D386">
        <f>90+50+47+42+8</f>
        <v>237</v>
      </c>
      <c r="E386">
        <v>1.3</v>
      </c>
      <c r="F386" t="s">
        <v>18</v>
      </c>
      <c r="G386" t="s">
        <v>15</v>
      </c>
      <c r="H386" s="8"/>
      <c r="I386">
        <f t="shared" si="17"/>
        <v>308.10000000000002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1:13" x14ac:dyDescent="0.25">
      <c r="A387" t="s">
        <v>23</v>
      </c>
      <c r="B387" s="7" t="s">
        <v>361</v>
      </c>
      <c r="C387" t="s">
        <v>28</v>
      </c>
      <c r="D387">
        <v>16</v>
      </c>
      <c r="E387">
        <v>0</v>
      </c>
      <c r="F387" t="s">
        <v>18</v>
      </c>
      <c r="G387" t="s">
        <v>15</v>
      </c>
      <c r="H387" s="8" t="s">
        <v>362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1:13" x14ac:dyDescent="0.25">
      <c r="A388" t="s">
        <v>23</v>
      </c>
      <c r="B388" s="7" t="s">
        <v>363</v>
      </c>
      <c r="C388" t="s">
        <v>149</v>
      </c>
      <c r="D388">
        <v>2</v>
      </c>
      <c r="E388">
        <v>0</v>
      </c>
      <c r="F388" t="s">
        <v>18</v>
      </c>
      <c r="G388" t="s">
        <v>15</v>
      </c>
      <c r="H388" s="8" t="s">
        <v>362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1:13" x14ac:dyDescent="0.25">
      <c r="A389" t="s">
        <v>23</v>
      </c>
      <c r="B389" s="7" t="s">
        <v>364</v>
      </c>
      <c r="C389" t="s">
        <v>28</v>
      </c>
      <c r="D389">
        <v>183</v>
      </c>
      <c r="E389">
        <v>0</v>
      </c>
      <c r="F389" t="s">
        <v>18</v>
      </c>
      <c r="G389" t="s">
        <v>15</v>
      </c>
      <c r="H389" s="8" t="s">
        <v>362</v>
      </c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1:13" x14ac:dyDescent="0.25">
      <c r="A390" t="s">
        <v>23</v>
      </c>
      <c r="B390" s="7" t="s">
        <v>20</v>
      </c>
      <c r="C390" t="s">
        <v>149</v>
      </c>
      <c r="D390">
        <v>53</v>
      </c>
      <c r="E390">
        <v>1</v>
      </c>
      <c r="F390" t="s">
        <v>18</v>
      </c>
      <c r="G390" t="s">
        <v>15</v>
      </c>
      <c r="H390" s="8"/>
      <c r="I390">
        <f t="shared" si="17"/>
        <v>53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1:13" x14ac:dyDescent="0.25">
      <c r="A391" t="s">
        <v>128</v>
      </c>
      <c r="B391" s="7" t="s">
        <v>62</v>
      </c>
      <c r="C391" t="s">
        <v>27</v>
      </c>
      <c r="D391">
        <v>3</v>
      </c>
      <c r="E391">
        <v>1</v>
      </c>
      <c r="F391" t="s">
        <v>18</v>
      </c>
      <c r="G391" t="s">
        <v>15</v>
      </c>
      <c r="H391" s="8"/>
      <c r="I391">
        <f t="shared" si="17"/>
        <v>3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1:13" x14ac:dyDescent="0.25">
      <c r="A392" s="13" t="s">
        <v>302</v>
      </c>
      <c r="B392" s="7" t="s">
        <v>62</v>
      </c>
      <c r="C392" t="s">
        <v>149</v>
      </c>
      <c r="D392">
        <v>31</v>
      </c>
      <c r="E392">
        <v>3</v>
      </c>
      <c r="F392" t="s">
        <v>18</v>
      </c>
      <c r="G392" t="s">
        <v>127</v>
      </c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93</v>
      </c>
      <c r="M392" s="8">
        <f t="shared" si="17"/>
        <v>0</v>
      </c>
    </row>
    <row r="393" spans="1:13" x14ac:dyDescent="0.25">
      <c r="A393" t="s">
        <v>128</v>
      </c>
      <c r="B393" s="7" t="s">
        <v>62</v>
      </c>
      <c r="C393" t="s">
        <v>27</v>
      </c>
      <c r="D393">
        <v>13</v>
      </c>
      <c r="E393">
        <v>1.2</v>
      </c>
      <c r="F393" t="s">
        <v>18</v>
      </c>
      <c r="G393" t="s">
        <v>15</v>
      </c>
      <c r="H393" s="8"/>
      <c r="I393">
        <f t="shared" si="17"/>
        <v>15.6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1:13" x14ac:dyDescent="0.25">
      <c r="A394" s="13" t="s">
        <v>365</v>
      </c>
      <c r="B394" s="7" t="s">
        <v>16</v>
      </c>
      <c r="C394" t="s">
        <v>149</v>
      </c>
      <c r="D394">
        <v>13</v>
      </c>
      <c r="E394">
        <v>1</v>
      </c>
      <c r="F394" t="s">
        <v>18</v>
      </c>
      <c r="G394" t="s">
        <v>15</v>
      </c>
      <c r="H394" s="8"/>
      <c r="I394">
        <f t="shared" si="17"/>
        <v>13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1:13" x14ac:dyDescent="0.25">
      <c r="A395" t="s">
        <v>23</v>
      </c>
      <c r="B395" s="7" t="s">
        <v>250</v>
      </c>
      <c r="C395" t="s">
        <v>149</v>
      </c>
      <c r="D395">
        <v>54</v>
      </c>
      <c r="E395">
        <v>1</v>
      </c>
      <c r="F395" t="s">
        <v>18</v>
      </c>
      <c r="G395" t="s">
        <v>15</v>
      </c>
      <c r="H395" s="8"/>
      <c r="I395">
        <f t="shared" si="17"/>
        <v>54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1:13" x14ac:dyDescent="0.25">
      <c r="A396" t="s">
        <v>23</v>
      </c>
      <c r="B396" s="7" t="s">
        <v>17</v>
      </c>
      <c r="C396" t="s">
        <v>149</v>
      </c>
      <c r="D396">
        <v>113</v>
      </c>
      <c r="E396">
        <v>1.3</v>
      </c>
      <c r="F396" t="s">
        <v>18</v>
      </c>
      <c r="G396" t="s">
        <v>15</v>
      </c>
      <c r="H396" s="8"/>
      <c r="I396">
        <f t="shared" si="17"/>
        <v>146.9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1:13" x14ac:dyDescent="0.25">
      <c r="A397" t="s">
        <v>23</v>
      </c>
      <c r="B397" s="7" t="s">
        <v>267</v>
      </c>
      <c r="C397" t="s">
        <v>149</v>
      </c>
      <c r="D397">
        <v>18</v>
      </c>
      <c r="E397">
        <v>0</v>
      </c>
      <c r="F397" t="s">
        <v>18</v>
      </c>
      <c r="G397" t="s">
        <v>15</v>
      </c>
      <c r="H397" s="8" t="s">
        <v>362</v>
      </c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1:13" x14ac:dyDescent="0.25">
      <c r="A398" t="s">
        <v>23</v>
      </c>
      <c r="B398" s="7" t="s">
        <v>20</v>
      </c>
      <c r="C398" t="s">
        <v>149</v>
      </c>
      <c r="D398">
        <v>19</v>
      </c>
      <c r="E398">
        <v>2</v>
      </c>
      <c r="F398" t="s">
        <v>18</v>
      </c>
      <c r="G398" t="s">
        <v>15</v>
      </c>
      <c r="H398" s="8"/>
      <c r="I398">
        <f t="shared" si="17"/>
        <v>38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1:13" x14ac:dyDescent="0.25">
      <c r="A399" s="13" t="s">
        <v>366</v>
      </c>
      <c r="B399" s="7" t="s">
        <v>62</v>
      </c>
      <c r="C399" t="s">
        <v>149</v>
      </c>
      <c r="D399">
        <f>6+96+1</f>
        <v>103</v>
      </c>
      <c r="E399">
        <v>1</v>
      </c>
      <c r="F399" t="s">
        <v>18</v>
      </c>
      <c r="G399" t="s">
        <v>15</v>
      </c>
      <c r="H399" s="8"/>
      <c r="I399">
        <f t="shared" si="17"/>
        <v>103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1:13" x14ac:dyDescent="0.25">
      <c r="A400" t="s">
        <v>128</v>
      </c>
      <c r="B400" s="7" t="s">
        <v>62</v>
      </c>
      <c r="C400" t="s">
        <v>149</v>
      </c>
      <c r="D400">
        <f>1+3+25+6</f>
        <v>35</v>
      </c>
      <c r="E400">
        <v>1.3</v>
      </c>
      <c r="F400" t="s">
        <v>18</v>
      </c>
      <c r="G400" t="s">
        <v>15</v>
      </c>
      <c r="H400" s="8"/>
      <c r="I400">
        <f t="shared" si="17"/>
        <v>45.5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1:13" x14ac:dyDescent="0.25">
      <c r="A401" s="13" t="s">
        <v>367</v>
      </c>
      <c r="B401" s="7" t="s">
        <v>62</v>
      </c>
      <c r="C401" t="s">
        <v>149</v>
      </c>
      <c r="D401">
        <f>1+30+1+2</f>
        <v>34</v>
      </c>
      <c r="E401">
        <v>2</v>
      </c>
      <c r="F401" t="s">
        <v>18</v>
      </c>
      <c r="G401" t="s">
        <v>15</v>
      </c>
      <c r="H401" s="8"/>
      <c r="I401">
        <f t="shared" si="17"/>
        <v>68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1:13" x14ac:dyDescent="0.25">
      <c r="A402" s="13" t="s">
        <v>368</v>
      </c>
      <c r="B402" s="7" t="s">
        <v>62</v>
      </c>
      <c r="C402" t="s">
        <v>27</v>
      </c>
      <c r="D402">
        <f>1+21+2</f>
        <v>24</v>
      </c>
      <c r="E402">
        <v>1</v>
      </c>
      <c r="F402" t="s">
        <v>18</v>
      </c>
      <c r="G402" t="s">
        <v>15</v>
      </c>
      <c r="H402" s="8"/>
      <c r="I402">
        <f t="shared" si="17"/>
        <v>24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1:13" x14ac:dyDescent="0.25">
      <c r="A403" s="13" t="s">
        <v>293</v>
      </c>
      <c r="B403" s="7" t="s">
        <v>62</v>
      </c>
      <c r="C403" t="s">
        <v>149</v>
      </c>
      <c r="D403">
        <f>1+21+11+2+6+1</f>
        <v>42</v>
      </c>
      <c r="E403">
        <v>3</v>
      </c>
      <c r="F403" t="s">
        <v>18</v>
      </c>
      <c r="G403" t="s">
        <v>127</v>
      </c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126</v>
      </c>
      <c r="M403" s="8">
        <f t="shared" si="17"/>
        <v>0</v>
      </c>
    </row>
    <row r="404" spans="1:13" x14ac:dyDescent="0.25">
      <c r="A404" t="s">
        <v>128</v>
      </c>
      <c r="B404" s="7" t="s">
        <v>62</v>
      </c>
      <c r="C404" t="s">
        <v>149</v>
      </c>
      <c r="D404">
        <f>2+12+9+2+1+5+5</f>
        <v>36</v>
      </c>
      <c r="E404">
        <v>2</v>
      </c>
      <c r="F404" t="s">
        <v>18</v>
      </c>
      <c r="G404" t="s">
        <v>34</v>
      </c>
      <c r="H404" s="8"/>
      <c r="I404">
        <f t="shared" ref="I404:M454" si="18">MAX(0, IF($G404=I$2, $D404*$E404, 0))</f>
        <v>0</v>
      </c>
      <c r="J404">
        <f t="shared" si="18"/>
        <v>72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1:13" x14ac:dyDescent="0.25">
      <c r="A405" s="13" t="s">
        <v>369</v>
      </c>
      <c r="B405" s="7" t="s">
        <v>250</v>
      </c>
      <c r="C405" t="s">
        <v>149</v>
      </c>
      <c r="D405">
        <v>53</v>
      </c>
      <c r="E405">
        <v>3</v>
      </c>
      <c r="F405" t="s">
        <v>18</v>
      </c>
      <c r="G405" t="s">
        <v>233</v>
      </c>
      <c r="H405" s="8" t="s">
        <v>370</v>
      </c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159</v>
      </c>
    </row>
    <row r="406" spans="1:13" x14ac:dyDescent="0.25">
      <c r="A406" t="s">
        <v>128</v>
      </c>
      <c r="B406" s="7" t="s">
        <v>62</v>
      </c>
      <c r="C406" t="s">
        <v>149</v>
      </c>
      <c r="D406">
        <f>6+29+10</f>
        <v>45</v>
      </c>
      <c r="E406">
        <v>1.6</v>
      </c>
      <c r="F406" t="s">
        <v>18</v>
      </c>
      <c r="G406" t="s">
        <v>34</v>
      </c>
      <c r="H406" s="8"/>
      <c r="I406">
        <f t="shared" si="18"/>
        <v>0</v>
      </c>
      <c r="J406">
        <f t="shared" si="18"/>
        <v>72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1:13" x14ac:dyDescent="0.25">
      <c r="A407" s="13" t="s">
        <v>371</v>
      </c>
      <c r="B407" s="7" t="s">
        <v>250</v>
      </c>
      <c r="C407" t="s">
        <v>149</v>
      </c>
      <c r="D407">
        <v>29</v>
      </c>
      <c r="E407">
        <v>2</v>
      </c>
      <c r="F407" t="s">
        <v>18</v>
      </c>
      <c r="G407" t="s">
        <v>233</v>
      </c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58</v>
      </c>
    </row>
    <row r="408" spans="1:13" x14ac:dyDescent="0.25">
      <c r="A408" s="13" t="s">
        <v>372</v>
      </c>
      <c r="B408" s="7" t="s">
        <v>16</v>
      </c>
      <c r="C408" t="s">
        <v>149</v>
      </c>
      <c r="D408">
        <v>7</v>
      </c>
      <c r="E408">
        <v>1</v>
      </c>
      <c r="F408" t="s">
        <v>18</v>
      </c>
      <c r="G408" t="s">
        <v>15</v>
      </c>
      <c r="H408" s="8"/>
      <c r="I408">
        <f t="shared" si="18"/>
        <v>7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1:13" x14ac:dyDescent="0.25">
      <c r="A409" t="s">
        <v>23</v>
      </c>
      <c r="B409" s="7" t="s">
        <v>373</v>
      </c>
      <c r="C409" t="s">
        <v>149</v>
      </c>
      <c r="D409">
        <v>4</v>
      </c>
      <c r="E409">
        <v>2</v>
      </c>
      <c r="F409" t="s">
        <v>18</v>
      </c>
      <c r="G409" t="s">
        <v>15</v>
      </c>
      <c r="H409" s="8"/>
      <c r="I409">
        <f t="shared" si="18"/>
        <v>8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1:13" x14ac:dyDescent="0.25">
      <c r="A410" t="s">
        <v>23</v>
      </c>
      <c r="B410" s="7" t="s">
        <v>374</v>
      </c>
      <c r="C410" t="s">
        <v>149</v>
      </c>
      <c r="D410">
        <v>6</v>
      </c>
      <c r="E410">
        <v>2</v>
      </c>
      <c r="F410" t="s">
        <v>19</v>
      </c>
      <c r="G410" t="s">
        <v>15</v>
      </c>
      <c r="H410" s="8"/>
      <c r="I410">
        <f t="shared" si="18"/>
        <v>12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1:13" x14ac:dyDescent="0.25">
      <c r="A411" t="s">
        <v>23</v>
      </c>
      <c r="B411" s="7" t="s">
        <v>357</v>
      </c>
      <c r="C411" t="s">
        <v>149</v>
      </c>
      <c r="D411">
        <v>4</v>
      </c>
      <c r="E411">
        <v>2</v>
      </c>
      <c r="F411" t="s">
        <v>18</v>
      </c>
      <c r="G411" t="s">
        <v>15</v>
      </c>
      <c r="H411" s="8"/>
      <c r="I411">
        <f t="shared" si="18"/>
        <v>8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1:13" x14ac:dyDescent="0.25">
      <c r="A412" t="s">
        <v>23</v>
      </c>
      <c r="B412" s="7" t="s">
        <v>249</v>
      </c>
      <c r="C412" t="s">
        <v>149</v>
      </c>
      <c r="D412">
        <v>21</v>
      </c>
      <c r="E412">
        <v>2</v>
      </c>
      <c r="F412" t="s">
        <v>18</v>
      </c>
      <c r="G412" t="s">
        <v>15</v>
      </c>
      <c r="H412" s="8"/>
      <c r="I412">
        <f t="shared" si="18"/>
        <v>42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1:13" x14ac:dyDescent="0.25">
      <c r="A413" t="s">
        <v>23</v>
      </c>
      <c r="B413" s="7" t="s">
        <v>263</v>
      </c>
      <c r="C413" t="s">
        <v>149</v>
      </c>
      <c r="D413">
        <v>73</v>
      </c>
      <c r="E413">
        <v>1.2</v>
      </c>
      <c r="F413" t="s">
        <v>18</v>
      </c>
      <c r="G413" t="s">
        <v>15</v>
      </c>
      <c r="H413" s="8"/>
      <c r="I413">
        <f t="shared" si="18"/>
        <v>87.6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1:13" x14ac:dyDescent="0.25">
      <c r="A414" t="s">
        <v>23</v>
      </c>
      <c r="B414" s="7" t="s">
        <v>250</v>
      </c>
      <c r="C414" t="s">
        <v>149</v>
      </c>
      <c r="D414">
        <v>93</v>
      </c>
      <c r="E414">
        <v>1</v>
      </c>
      <c r="F414" t="s">
        <v>18</v>
      </c>
      <c r="G414" t="s">
        <v>15</v>
      </c>
      <c r="H414" s="8"/>
      <c r="I414">
        <f t="shared" si="18"/>
        <v>93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1:13" x14ac:dyDescent="0.25">
      <c r="A415" t="s">
        <v>23</v>
      </c>
      <c r="B415" s="7" t="s">
        <v>375</v>
      </c>
      <c r="C415" t="s">
        <v>149</v>
      </c>
      <c r="D415">
        <v>52</v>
      </c>
      <c r="E415">
        <v>1</v>
      </c>
      <c r="F415" t="s">
        <v>18</v>
      </c>
      <c r="G415" t="s">
        <v>15</v>
      </c>
      <c r="H415" s="8"/>
      <c r="I415">
        <f t="shared" si="18"/>
        <v>52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1:13" x14ac:dyDescent="0.25">
      <c r="A416" t="s">
        <v>23</v>
      </c>
      <c r="B416" s="7" t="s">
        <v>20</v>
      </c>
      <c r="C416" t="s">
        <v>149</v>
      </c>
      <c r="D416">
        <v>35</v>
      </c>
      <c r="E416">
        <v>1</v>
      </c>
      <c r="F416" t="s">
        <v>18</v>
      </c>
      <c r="G416" t="s">
        <v>15</v>
      </c>
      <c r="H416" s="8"/>
      <c r="I416">
        <f t="shared" si="18"/>
        <v>35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1:13" x14ac:dyDescent="0.25">
      <c r="A417" s="13" t="s">
        <v>376</v>
      </c>
      <c r="B417" s="7" t="s">
        <v>263</v>
      </c>
      <c r="C417" t="s">
        <v>149</v>
      </c>
      <c r="D417">
        <v>35</v>
      </c>
      <c r="E417">
        <v>0</v>
      </c>
      <c r="F417" t="s">
        <v>18</v>
      </c>
      <c r="G417" t="s">
        <v>15</v>
      </c>
      <c r="H417" s="8" t="s">
        <v>377</v>
      </c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1:13" x14ac:dyDescent="0.25">
      <c r="A418" t="s">
        <v>23</v>
      </c>
      <c r="B418" s="7" t="s">
        <v>17</v>
      </c>
      <c r="C418" t="s">
        <v>27</v>
      </c>
      <c r="D418">
        <v>1</v>
      </c>
      <c r="E418">
        <v>1</v>
      </c>
      <c r="F418" t="s">
        <v>18</v>
      </c>
      <c r="G418" t="s">
        <v>15</v>
      </c>
      <c r="H418" s="8"/>
      <c r="I418">
        <f t="shared" si="18"/>
        <v>1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1:13" x14ac:dyDescent="0.25">
      <c r="A419" s="13" t="s">
        <v>378</v>
      </c>
      <c r="B419" s="7" t="s">
        <v>379</v>
      </c>
      <c r="C419" t="s">
        <v>28</v>
      </c>
      <c r="D419">
        <v>200</v>
      </c>
      <c r="E419">
        <v>1</v>
      </c>
      <c r="F419" t="s">
        <v>18</v>
      </c>
      <c r="G419" t="s">
        <v>34</v>
      </c>
      <c r="H419" s="8"/>
      <c r="I419">
        <f t="shared" si="18"/>
        <v>0</v>
      </c>
      <c r="J419">
        <f t="shared" si="18"/>
        <v>200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1:13" x14ac:dyDescent="0.25">
      <c r="A420" s="13" t="s">
        <v>380</v>
      </c>
      <c r="B420" s="7" t="s">
        <v>381</v>
      </c>
      <c r="C420" t="s">
        <v>28</v>
      </c>
      <c r="D420">
        <v>200</v>
      </c>
      <c r="E420">
        <v>1</v>
      </c>
      <c r="F420" t="s">
        <v>18</v>
      </c>
      <c r="G420" t="s">
        <v>34</v>
      </c>
      <c r="H420" s="8"/>
      <c r="I420">
        <f t="shared" si="18"/>
        <v>0</v>
      </c>
      <c r="J420">
        <f t="shared" si="18"/>
        <v>200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1:13" x14ac:dyDescent="0.25">
      <c r="A421" s="13" t="s">
        <v>293</v>
      </c>
      <c r="B421" s="7" t="s">
        <v>62</v>
      </c>
      <c r="C421" t="s">
        <v>27</v>
      </c>
      <c r="D421">
        <f>1+2+1+28+10+11+7+6</f>
        <v>66</v>
      </c>
      <c r="E421">
        <v>3</v>
      </c>
      <c r="F421" t="s">
        <v>18</v>
      </c>
      <c r="G421" t="s">
        <v>127</v>
      </c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198</v>
      </c>
      <c r="M421" s="8">
        <f t="shared" si="18"/>
        <v>0</v>
      </c>
    </row>
    <row r="422" spans="1:13" x14ac:dyDescent="0.25">
      <c r="A422" s="13" t="s">
        <v>382</v>
      </c>
      <c r="B422" s="7" t="s">
        <v>272</v>
      </c>
      <c r="C422" t="s">
        <v>149</v>
      </c>
      <c r="D422">
        <f>66+26</f>
        <v>92</v>
      </c>
      <c r="E422">
        <v>2.6</v>
      </c>
      <c r="F422" t="s">
        <v>18</v>
      </c>
      <c r="G422" t="s">
        <v>88</v>
      </c>
      <c r="H422" s="8"/>
      <c r="I422">
        <f t="shared" si="18"/>
        <v>0</v>
      </c>
      <c r="J422">
        <f t="shared" si="18"/>
        <v>0</v>
      </c>
      <c r="K422">
        <f t="shared" si="18"/>
        <v>239.20000000000002</v>
      </c>
      <c r="L422">
        <f t="shared" si="18"/>
        <v>0</v>
      </c>
      <c r="M422" s="8">
        <f t="shared" si="18"/>
        <v>0</v>
      </c>
    </row>
    <row r="423" spans="1:13" x14ac:dyDescent="0.25">
      <c r="A423" s="13" t="s">
        <v>383</v>
      </c>
      <c r="B423" s="7" t="s">
        <v>272</v>
      </c>
      <c r="C423" t="s">
        <v>27</v>
      </c>
      <c r="D423">
        <v>1</v>
      </c>
      <c r="E423">
        <v>1</v>
      </c>
      <c r="F423" t="s">
        <v>18</v>
      </c>
      <c r="G423" t="s">
        <v>88</v>
      </c>
      <c r="H423" s="8"/>
      <c r="I423">
        <f t="shared" si="18"/>
        <v>0</v>
      </c>
      <c r="J423">
        <f t="shared" si="18"/>
        <v>0</v>
      </c>
      <c r="K423">
        <f t="shared" si="18"/>
        <v>1</v>
      </c>
      <c r="L423">
        <f t="shared" si="18"/>
        <v>0</v>
      </c>
      <c r="M423" s="8">
        <f t="shared" si="18"/>
        <v>0</v>
      </c>
    </row>
    <row r="424" spans="1:13" x14ac:dyDescent="0.25">
      <c r="A424" s="13" t="s">
        <v>293</v>
      </c>
      <c r="B424" s="7" t="s">
        <v>62</v>
      </c>
      <c r="C424" t="s">
        <v>149</v>
      </c>
      <c r="D424">
        <f>1+5+20+11+2+22+2</f>
        <v>63</v>
      </c>
      <c r="E424">
        <v>2.4</v>
      </c>
      <c r="F424" t="s">
        <v>19</v>
      </c>
      <c r="G424" t="s">
        <v>127</v>
      </c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151.19999999999999</v>
      </c>
      <c r="M424" s="8">
        <f t="shared" si="18"/>
        <v>0</v>
      </c>
    </row>
    <row r="425" spans="1:13" x14ac:dyDescent="0.25">
      <c r="A425" s="13" t="s">
        <v>384</v>
      </c>
      <c r="B425" s="7" t="s">
        <v>62</v>
      </c>
      <c r="C425" t="s">
        <v>27</v>
      </c>
      <c r="D425">
        <v>0</v>
      </c>
      <c r="E425">
        <v>1</v>
      </c>
      <c r="F425" t="s">
        <v>18</v>
      </c>
      <c r="G425" t="s">
        <v>15</v>
      </c>
      <c r="H425" s="8" t="s">
        <v>385</v>
      </c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1:13" x14ac:dyDescent="0.25">
      <c r="A426" s="13" t="s">
        <v>293</v>
      </c>
      <c r="B426" s="7" t="s">
        <v>62</v>
      </c>
      <c r="C426" t="s">
        <v>149</v>
      </c>
      <c r="D426">
        <f>24</f>
        <v>24</v>
      </c>
      <c r="E426">
        <v>1.8</v>
      </c>
      <c r="F426" t="s">
        <v>18</v>
      </c>
      <c r="G426" t="s">
        <v>127</v>
      </c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43.2</v>
      </c>
      <c r="M426" s="8">
        <f t="shared" si="18"/>
        <v>0</v>
      </c>
    </row>
    <row r="427" spans="1:13" x14ac:dyDescent="0.25">
      <c r="A427" s="13" t="s">
        <v>386</v>
      </c>
      <c r="B427" s="7" t="s">
        <v>62</v>
      </c>
      <c r="C427" t="s">
        <v>149</v>
      </c>
      <c r="D427">
        <v>14</v>
      </c>
      <c r="E427">
        <v>1</v>
      </c>
      <c r="F427" t="s">
        <v>18</v>
      </c>
      <c r="G427" t="s">
        <v>15</v>
      </c>
      <c r="H427" s="8"/>
      <c r="I427">
        <f t="shared" si="18"/>
        <v>14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1:13" x14ac:dyDescent="0.25">
      <c r="A428" s="13" t="s">
        <v>387</v>
      </c>
      <c r="B428" s="7" t="s">
        <v>250</v>
      </c>
      <c r="C428" t="s">
        <v>173</v>
      </c>
      <c r="D428">
        <v>0</v>
      </c>
      <c r="E428">
        <v>1</v>
      </c>
      <c r="F428" t="s">
        <v>18</v>
      </c>
      <c r="G428" t="s">
        <v>15</v>
      </c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1:13" x14ac:dyDescent="0.25">
      <c r="A429" s="13" t="s">
        <v>388</v>
      </c>
      <c r="B429" s="7" t="s">
        <v>62</v>
      </c>
      <c r="C429" t="s">
        <v>149</v>
      </c>
      <c r="D429">
        <v>4</v>
      </c>
      <c r="E429">
        <v>3</v>
      </c>
      <c r="F429" t="s">
        <v>18</v>
      </c>
      <c r="G429" t="s">
        <v>34</v>
      </c>
      <c r="H429" s="8"/>
      <c r="I429">
        <f t="shared" si="18"/>
        <v>0</v>
      </c>
      <c r="J429">
        <f t="shared" si="18"/>
        <v>12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1:13" x14ac:dyDescent="0.25">
      <c r="A430" s="13" t="s">
        <v>390</v>
      </c>
      <c r="B430" s="7" t="s">
        <v>263</v>
      </c>
      <c r="C430" t="s">
        <v>149</v>
      </c>
      <c r="D430">
        <v>3</v>
      </c>
      <c r="E430">
        <v>1</v>
      </c>
      <c r="F430" t="s">
        <v>18</v>
      </c>
      <c r="G430" t="s">
        <v>15</v>
      </c>
      <c r="H430" s="8"/>
      <c r="I430">
        <f t="shared" si="18"/>
        <v>3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1:13" x14ac:dyDescent="0.25">
      <c r="A431" s="13" t="s">
        <v>351</v>
      </c>
      <c r="B431" s="7" t="s">
        <v>249</v>
      </c>
      <c r="C431" t="s">
        <v>27</v>
      </c>
      <c r="D431">
        <v>1</v>
      </c>
      <c r="E431">
        <v>1</v>
      </c>
      <c r="F431" t="s">
        <v>18</v>
      </c>
      <c r="G431" t="s">
        <v>127</v>
      </c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1</v>
      </c>
      <c r="M431" s="8">
        <f t="shared" si="18"/>
        <v>0</v>
      </c>
    </row>
    <row r="432" spans="1:13" x14ac:dyDescent="0.25">
      <c r="A432" s="13" t="s">
        <v>391</v>
      </c>
      <c r="B432" s="7" t="s">
        <v>20</v>
      </c>
      <c r="C432" t="s">
        <v>149</v>
      </c>
      <c r="D432">
        <v>9</v>
      </c>
      <c r="E432">
        <v>3</v>
      </c>
      <c r="F432" t="s">
        <v>18</v>
      </c>
      <c r="G432" t="s">
        <v>34</v>
      </c>
      <c r="H432" s="8"/>
      <c r="I432">
        <f t="shared" si="18"/>
        <v>0</v>
      </c>
      <c r="J432">
        <f t="shared" si="18"/>
        <v>27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1:13" x14ac:dyDescent="0.25">
      <c r="A433" s="13" t="s">
        <v>392</v>
      </c>
      <c r="B433" s="7" t="s">
        <v>62</v>
      </c>
      <c r="C433" t="s">
        <v>149</v>
      </c>
      <c r="D433">
        <f>1</f>
        <v>1</v>
      </c>
      <c r="E433">
        <v>3</v>
      </c>
      <c r="F433" t="s">
        <v>18</v>
      </c>
      <c r="G433" t="s">
        <v>15</v>
      </c>
      <c r="H433" s="8"/>
      <c r="I433">
        <f t="shared" si="18"/>
        <v>3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1:13" x14ac:dyDescent="0.25">
      <c r="A434" s="13" t="s">
        <v>393</v>
      </c>
      <c r="B434" s="7" t="s">
        <v>263</v>
      </c>
      <c r="C434" t="s">
        <v>173</v>
      </c>
      <c r="D434">
        <v>-1</v>
      </c>
      <c r="E434">
        <v>0</v>
      </c>
      <c r="F434" t="s">
        <v>18</v>
      </c>
      <c r="G434" t="s">
        <v>15</v>
      </c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1:13" x14ac:dyDescent="0.25">
      <c r="A435" t="s">
        <v>213</v>
      </c>
      <c r="B435" s="7" t="s">
        <v>230</v>
      </c>
      <c r="C435" t="s">
        <v>149</v>
      </c>
      <c r="D435">
        <v>8</v>
      </c>
      <c r="E435">
        <v>3</v>
      </c>
      <c r="F435" t="s">
        <v>18</v>
      </c>
      <c r="G435" t="s">
        <v>15</v>
      </c>
      <c r="H435" s="8"/>
      <c r="I435">
        <f t="shared" si="18"/>
        <v>24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1:13" x14ac:dyDescent="0.25">
      <c r="A436" s="13" t="s">
        <v>394</v>
      </c>
      <c r="B436" s="7" t="s">
        <v>230</v>
      </c>
      <c r="C436" t="s">
        <v>27</v>
      </c>
      <c r="D436">
        <v>4</v>
      </c>
      <c r="E436">
        <v>1</v>
      </c>
      <c r="F436" t="s">
        <v>18</v>
      </c>
      <c r="G436" t="s">
        <v>88</v>
      </c>
      <c r="H436" s="8"/>
      <c r="I436">
        <f t="shared" si="18"/>
        <v>0</v>
      </c>
      <c r="J436">
        <f t="shared" si="18"/>
        <v>0</v>
      </c>
      <c r="K436">
        <f t="shared" si="18"/>
        <v>4</v>
      </c>
      <c r="L436">
        <f t="shared" si="18"/>
        <v>0</v>
      </c>
      <c r="M436" s="8">
        <f t="shared" si="18"/>
        <v>0</v>
      </c>
    </row>
    <row r="437" spans="1:13" x14ac:dyDescent="0.25">
      <c r="A437" s="13" t="s">
        <v>395</v>
      </c>
      <c r="B437" s="7" t="s">
        <v>20</v>
      </c>
      <c r="C437" t="s">
        <v>149</v>
      </c>
      <c r="D437">
        <v>14</v>
      </c>
      <c r="E437">
        <v>3</v>
      </c>
      <c r="F437" t="s">
        <v>19</v>
      </c>
      <c r="G437" t="s">
        <v>34</v>
      </c>
      <c r="H437" s="8"/>
      <c r="I437">
        <f t="shared" si="18"/>
        <v>0</v>
      </c>
      <c r="J437">
        <f t="shared" si="18"/>
        <v>42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1:13" x14ac:dyDescent="0.25">
      <c r="A438" s="13" t="s">
        <v>396</v>
      </c>
      <c r="B438" s="7" t="s">
        <v>62</v>
      </c>
      <c r="C438" t="s">
        <v>149</v>
      </c>
      <c r="D438">
        <v>6</v>
      </c>
      <c r="E438">
        <v>3</v>
      </c>
      <c r="F438" t="s">
        <v>18</v>
      </c>
      <c r="G438" t="s">
        <v>34</v>
      </c>
      <c r="H438" s="8"/>
      <c r="I438">
        <f t="shared" si="18"/>
        <v>0</v>
      </c>
      <c r="J438">
        <f t="shared" si="18"/>
        <v>18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1:13" x14ac:dyDescent="0.25">
      <c r="A439" s="13" t="s">
        <v>356</v>
      </c>
      <c r="B439" s="7" t="s">
        <v>62</v>
      </c>
      <c r="C439" t="s">
        <v>27</v>
      </c>
      <c r="D439">
        <f>3+3+3+35</f>
        <v>44</v>
      </c>
      <c r="E439">
        <v>2</v>
      </c>
      <c r="F439" t="s">
        <v>18</v>
      </c>
      <c r="G439" t="s">
        <v>127</v>
      </c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88</v>
      </c>
      <c r="M439" s="8">
        <f t="shared" si="18"/>
        <v>0</v>
      </c>
    </row>
    <row r="440" spans="1:13" x14ac:dyDescent="0.25">
      <c r="A440" s="13" t="s">
        <v>397</v>
      </c>
      <c r="B440" s="7" t="s">
        <v>62</v>
      </c>
      <c r="C440" t="s">
        <v>149</v>
      </c>
      <c r="D440">
        <v>11</v>
      </c>
      <c r="E440">
        <v>1</v>
      </c>
      <c r="F440" t="s">
        <v>18</v>
      </c>
      <c r="G440" t="s">
        <v>15</v>
      </c>
      <c r="H440" s="8"/>
      <c r="I440">
        <f t="shared" si="18"/>
        <v>11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1:13" x14ac:dyDescent="0.25">
      <c r="A441" t="s">
        <v>213</v>
      </c>
      <c r="B441" s="7" t="s">
        <v>62</v>
      </c>
      <c r="C441" t="s">
        <v>174</v>
      </c>
      <c r="D441">
        <v>0</v>
      </c>
      <c r="E441">
        <v>0</v>
      </c>
      <c r="F441" t="s">
        <v>18</v>
      </c>
      <c r="G441" t="s">
        <v>34</v>
      </c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1:13" x14ac:dyDescent="0.25">
      <c r="A442" t="s">
        <v>128</v>
      </c>
      <c r="B442" s="7" t="s">
        <v>62</v>
      </c>
      <c r="C442" t="s">
        <v>149</v>
      </c>
      <c r="D442">
        <f>2+1+3</f>
        <v>6</v>
      </c>
      <c r="E442">
        <v>3</v>
      </c>
      <c r="F442" t="s">
        <v>18</v>
      </c>
      <c r="G442" t="s">
        <v>34</v>
      </c>
      <c r="H442" s="8"/>
      <c r="I442">
        <f t="shared" si="18"/>
        <v>0</v>
      </c>
      <c r="J442">
        <f t="shared" si="18"/>
        <v>18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1:13" x14ac:dyDescent="0.25">
      <c r="A443" s="17" t="s">
        <v>213</v>
      </c>
      <c r="B443" s="7" t="s">
        <v>230</v>
      </c>
      <c r="C443" t="s">
        <v>28</v>
      </c>
      <c r="D443">
        <v>9</v>
      </c>
      <c r="E443">
        <v>1</v>
      </c>
      <c r="F443" t="s">
        <v>18</v>
      </c>
      <c r="G443" t="s">
        <v>15</v>
      </c>
      <c r="H443" s="8"/>
      <c r="I443">
        <f t="shared" si="18"/>
        <v>9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1:13" x14ac:dyDescent="0.25">
      <c r="A444" s="13" t="s">
        <v>398</v>
      </c>
      <c r="B444" s="7" t="s">
        <v>250</v>
      </c>
      <c r="C444" t="s">
        <v>149</v>
      </c>
      <c r="D444">
        <v>8</v>
      </c>
      <c r="E444">
        <v>3</v>
      </c>
      <c r="F444" t="s">
        <v>18</v>
      </c>
      <c r="G444" t="s">
        <v>233</v>
      </c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24</v>
      </c>
    </row>
    <row r="445" spans="1:13" x14ac:dyDescent="0.25">
      <c r="A445" s="13" t="s">
        <v>399</v>
      </c>
      <c r="B445" s="7" t="s">
        <v>62</v>
      </c>
      <c r="C445" t="s">
        <v>149</v>
      </c>
      <c r="D445">
        <f>16+5+2</f>
        <v>23</v>
      </c>
      <c r="E445">
        <v>2</v>
      </c>
      <c r="F445" t="s">
        <v>18</v>
      </c>
      <c r="G445" t="s">
        <v>15</v>
      </c>
      <c r="H445" s="8"/>
      <c r="I445">
        <f t="shared" si="18"/>
        <v>46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1:13" x14ac:dyDescent="0.25">
      <c r="A446" s="13" t="s">
        <v>400</v>
      </c>
      <c r="B446" s="7" t="s">
        <v>62</v>
      </c>
      <c r="C446" t="s">
        <v>149</v>
      </c>
      <c r="D446">
        <v>4</v>
      </c>
      <c r="E446">
        <v>3</v>
      </c>
      <c r="F446" t="s">
        <v>18</v>
      </c>
      <c r="G446" t="s">
        <v>15</v>
      </c>
      <c r="H446" s="8"/>
      <c r="I446">
        <f t="shared" si="18"/>
        <v>12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1:13" x14ac:dyDescent="0.25">
      <c r="A447" s="13" t="s">
        <v>401</v>
      </c>
      <c r="B447" s="7" t="s">
        <v>62</v>
      </c>
      <c r="C447" t="s">
        <v>149</v>
      </c>
      <c r="D447">
        <v>16</v>
      </c>
      <c r="E447">
        <v>1.5</v>
      </c>
      <c r="F447" t="s">
        <v>18</v>
      </c>
      <c r="G447" t="s">
        <v>127</v>
      </c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24</v>
      </c>
      <c r="M447" s="8">
        <f t="shared" si="18"/>
        <v>0</v>
      </c>
    </row>
    <row r="448" spans="1:13" x14ac:dyDescent="0.25">
      <c r="A448" s="13" t="s">
        <v>402</v>
      </c>
      <c r="B448" s="7" t="s">
        <v>62</v>
      </c>
      <c r="C448" t="s">
        <v>27</v>
      </c>
      <c r="D448">
        <v>31</v>
      </c>
      <c r="E448">
        <v>2</v>
      </c>
      <c r="F448" t="s">
        <v>18</v>
      </c>
      <c r="G448" t="s">
        <v>15</v>
      </c>
      <c r="H448" s="8"/>
      <c r="I448">
        <f t="shared" si="18"/>
        <v>62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1:13" x14ac:dyDescent="0.25">
      <c r="A449" t="s">
        <v>128</v>
      </c>
      <c r="B449" s="7" t="s">
        <v>62</v>
      </c>
      <c r="C449" t="s">
        <v>27</v>
      </c>
      <c r="D449">
        <f>3+10</f>
        <v>13</v>
      </c>
      <c r="E449">
        <v>2</v>
      </c>
      <c r="F449" t="s">
        <v>18</v>
      </c>
      <c r="G449" t="s">
        <v>15</v>
      </c>
      <c r="H449" s="8"/>
      <c r="I449">
        <f t="shared" si="18"/>
        <v>26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1:13" x14ac:dyDescent="0.25">
      <c r="A450" s="13" t="s">
        <v>403</v>
      </c>
      <c r="B450" s="7" t="s">
        <v>250</v>
      </c>
      <c r="C450" t="s">
        <v>149</v>
      </c>
      <c r="D450">
        <v>3</v>
      </c>
      <c r="E450">
        <v>3</v>
      </c>
      <c r="F450" t="s">
        <v>18</v>
      </c>
      <c r="G450" t="s">
        <v>233</v>
      </c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9</v>
      </c>
    </row>
    <row r="451" spans="1:13" x14ac:dyDescent="0.25">
      <c r="A451" s="13" t="s">
        <v>403</v>
      </c>
      <c r="B451" s="7" t="s">
        <v>250</v>
      </c>
      <c r="C451" t="s">
        <v>149</v>
      </c>
      <c r="D451">
        <v>2</v>
      </c>
      <c r="E451">
        <v>3</v>
      </c>
      <c r="F451" t="s">
        <v>18</v>
      </c>
      <c r="G451" t="s">
        <v>233</v>
      </c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6</v>
      </c>
    </row>
    <row r="452" spans="1:13" x14ac:dyDescent="0.25">
      <c r="A452" s="13" t="s">
        <v>404</v>
      </c>
      <c r="B452" s="7" t="s">
        <v>62</v>
      </c>
      <c r="C452" t="s">
        <v>27</v>
      </c>
      <c r="D452">
        <f>3+2+3+8+9+11</f>
        <v>36</v>
      </c>
      <c r="E452">
        <v>3</v>
      </c>
      <c r="F452" t="s">
        <v>18</v>
      </c>
      <c r="G452" t="s">
        <v>127</v>
      </c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108</v>
      </c>
      <c r="M452" s="8">
        <f t="shared" si="18"/>
        <v>0</v>
      </c>
    </row>
    <row r="453" spans="1:13" x14ac:dyDescent="0.25">
      <c r="A453" t="s">
        <v>128</v>
      </c>
      <c r="B453" s="7" t="s">
        <v>62</v>
      </c>
      <c r="C453" t="s">
        <v>149</v>
      </c>
      <c r="D453">
        <f>5+30+2+30+1+2</f>
        <v>70</v>
      </c>
      <c r="E453">
        <v>1.5</v>
      </c>
      <c r="F453" t="s">
        <v>18</v>
      </c>
      <c r="G453" t="s">
        <v>34</v>
      </c>
      <c r="H453" s="8"/>
      <c r="I453">
        <f t="shared" si="18"/>
        <v>0</v>
      </c>
      <c r="J453">
        <f t="shared" si="18"/>
        <v>105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1:13" x14ac:dyDescent="0.25">
      <c r="A454" s="13" t="s">
        <v>405</v>
      </c>
      <c r="B454" s="7" t="s">
        <v>406</v>
      </c>
      <c r="C454" t="s">
        <v>28</v>
      </c>
      <c r="D454">
        <v>30</v>
      </c>
      <c r="E454">
        <v>1</v>
      </c>
      <c r="F454" t="s">
        <v>18</v>
      </c>
      <c r="G454" t="s">
        <v>88</v>
      </c>
      <c r="H454" s="8"/>
      <c r="I454">
        <f t="shared" si="18"/>
        <v>0</v>
      </c>
      <c r="J454">
        <f t="shared" si="18"/>
        <v>0</v>
      </c>
      <c r="K454">
        <f t="shared" si="18"/>
        <v>30</v>
      </c>
      <c r="L454">
        <f t="shared" si="18"/>
        <v>0</v>
      </c>
      <c r="M454" s="8">
        <f t="shared" si="18"/>
        <v>0</v>
      </c>
    </row>
    <row r="455" spans="1:13" x14ac:dyDescent="0.25">
      <c r="A455" s="13" t="s">
        <v>407</v>
      </c>
      <c r="B455" s="7" t="s">
        <v>408</v>
      </c>
      <c r="C455" t="s">
        <v>27</v>
      </c>
      <c r="D455">
        <v>7</v>
      </c>
      <c r="E455">
        <v>3</v>
      </c>
      <c r="F455" t="s">
        <v>18</v>
      </c>
      <c r="G455" t="s">
        <v>34</v>
      </c>
      <c r="H455" s="8" t="s">
        <v>409</v>
      </c>
      <c r="I455">
        <f t="shared" ref="I455:M500" si="19">MAX(0, IF($G455=I$2, $D455*$E455, 0))</f>
        <v>0</v>
      </c>
      <c r="J455">
        <f t="shared" si="19"/>
        <v>21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1:13" x14ac:dyDescent="0.25">
      <c r="A456" s="13" t="s">
        <v>410</v>
      </c>
      <c r="B456" s="7" t="s">
        <v>62</v>
      </c>
      <c r="C456" t="s">
        <v>27</v>
      </c>
      <c r="D456">
        <f>1+15</f>
        <v>16</v>
      </c>
      <c r="E456">
        <v>2</v>
      </c>
      <c r="F456" t="s">
        <v>18</v>
      </c>
      <c r="G456" t="s">
        <v>15</v>
      </c>
      <c r="H456" s="8"/>
      <c r="I456">
        <f t="shared" si="19"/>
        <v>32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1:13" x14ac:dyDescent="0.25">
      <c r="A457" t="s">
        <v>128</v>
      </c>
      <c r="B457" s="7" t="s">
        <v>62</v>
      </c>
      <c r="C457" t="s">
        <v>149</v>
      </c>
      <c r="D457">
        <f>1+2</f>
        <v>3</v>
      </c>
      <c r="E457">
        <v>1</v>
      </c>
      <c r="F457" t="s">
        <v>18</v>
      </c>
      <c r="G457" t="s">
        <v>34</v>
      </c>
      <c r="H457" s="8"/>
      <c r="I457">
        <f t="shared" si="19"/>
        <v>0</v>
      </c>
      <c r="J457">
        <f t="shared" si="19"/>
        <v>3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1:13" x14ac:dyDescent="0.25">
      <c r="A458" t="s">
        <v>213</v>
      </c>
      <c r="B458" s="7" t="s">
        <v>230</v>
      </c>
      <c r="C458" t="s">
        <v>149</v>
      </c>
      <c r="D458">
        <v>0</v>
      </c>
      <c r="E458">
        <v>0</v>
      </c>
      <c r="F458" t="s">
        <v>18</v>
      </c>
      <c r="G458" t="s">
        <v>15</v>
      </c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1:13" x14ac:dyDescent="0.25">
      <c r="A459" t="s">
        <v>213</v>
      </c>
      <c r="B459" s="7" t="s">
        <v>62</v>
      </c>
      <c r="C459" t="s">
        <v>174</v>
      </c>
      <c r="D459">
        <v>0</v>
      </c>
      <c r="E459">
        <v>0</v>
      </c>
      <c r="F459" t="s">
        <v>18</v>
      </c>
      <c r="G459" t="s">
        <v>34</v>
      </c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1:13" x14ac:dyDescent="0.25">
      <c r="A460" t="s">
        <v>128</v>
      </c>
      <c r="B460" s="7" t="s">
        <v>62</v>
      </c>
      <c r="C460" t="s">
        <v>149</v>
      </c>
      <c r="D460">
        <f>2+3+30</f>
        <v>35</v>
      </c>
      <c r="E460">
        <v>1.2</v>
      </c>
      <c r="F460" t="s">
        <v>18</v>
      </c>
      <c r="G460" t="s">
        <v>34</v>
      </c>
      <c r="H460" s="8"/>
      <c r="I460">
        <f t="shared" si="19"/>
        <v>0</v>
      </c>
      <c r="J460">
        <f t="shared" si="19"/>
        <v>42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1:13" x14ac:dyDescent="0.25">
      <c r="A461" s="13" t="s">
        <v>411</v>
      </c>
      <c r="B461" s="7" t="s">
        <v>272</v>
      </c>
      <c r="C461" t="s">
        <v>27</v>
      </c>
      <c r="D461">
        <v>4</v>
      </c>
      <c r="E461">
        <v>1</v>
      </c>
      <c r="F461" t="s">
        <v>18</v>
      </c>
      <c r="G461" t="s">
        <v>88</v>
      </c>
      <c r="H461" s="8"/>
      <c r="I461">
        <f t="shared" si="19"/>
        <v>0</v>
      </c>
      <c r="J461">
        <f t="shared" si="19"/>
        <v>0</v>
      </c>
      <c r="K461">
        <f t="shared" si="19"/>
        <v>4</v>
      </c>
      <c r="L461">
        <f t="shared" si="19"/>
        <v>0</v>
      </c>
      <c r="M461" s="8">
        <f t="shared" si="19"/>
        <v>0</v>
      </c>
    </row>
    <row r="462" spans="1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1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1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6613.6</v>
      </c>
      <c r="J501" s="10">
        <f>SUM(J$3:INDEX(J:J,$F$1))</f>
        <v>6361.3</v>
      </c>
      <c r="K501" s="10">
        <f>SUM(K$3:INDEX(K:K,$F$1))</f>
        <v>1874.7</v>
      </c>
      <c r="L501" s="10">
        <f>SUM(L$3:INDEX(L:L,$F$1))</f>
        <v>5977.6</v>
      </c>
      <c r="M501" s="10">
        <f>SUM(M$3:INDEX(M:M,$F$1))</f>
        <v>436</v>
      </c>
    </row>
    <row r="502" spans="1:13" x14ac:dyDescent="0.25">
      <c r="G502" t="s">
        <v>180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32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171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34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15</v>
      </c>
    </row>
    <row r="503" spans="1:13" x14ac:dyDescent="0.25">
      <c r="G503" t="s">
        <v>180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330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856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516.70000000000005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1080.4000000000001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436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168</v>
      </c>
      <c r="J505">
        <f>COUNTIF($G$3:INDEX($G:$G,$F$1), J$2)</f>
        <v>175</v>
      </c>
      <c r="K505">
        <f>COUNTIF($G$3:INDEX($G:$G,$F$1), K$2)</f>
        <v>31</v>
      </c>
      <c r="L505">
        <f>COUNTIF($G$3:INDEX($G:$G,$F$1), L$2)</f>
        <v>78</v>
      </c>
      <c r="M505">
        <f>COUNTIF($G$3:INDEX($G:$G,$F$1), M$2)</f>
        <v>7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1.2345238095238094</v>
      </c>
      <c r="J506">
        <f>IF(COUNTIF($G$3:INDEX($G:$G,$F$1), J$2) &gt; 0, AVERAGEIF($G$3:INDEX($G:$G,$F$1), J$2, $E$3:INDEX($E:$E,$F$1)), 0)</f>
        <v>1.4442528735632181</v>
      </c>
      <c r="K506">
        <f>IF(COUNTIF($G$3:INDEX($G:$G,$F$1), K$2) &gt; 0, AVERAGEIF($G$3:INDEX($G:$G,$F$1), K$2, $E$3:INDEX($E:$E,$F$1)), 0)</f>
        <v>1.3903225806451613</v>
      </c>
      <c r="L506">
        <f>IF(COUNTIF($G$3:INDEX($G:$G,$F$1), L$2) &gt; 0, AVERAGEIF($G$3:INDEX($G:$G,$F$1), L$2, $E$3:INDEX($E:$E,$F$1)), 0)</f>
        <v>1.6064102564102567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29.345238095238095</v>
      </c>
      <c r="J507">
        <f>IF(COUNTIF($G$3:INDEX($G:$G,$F$1), J$2) &gt; 0, AVERAGEIF($G$3:INDEX($G:$G,$F$1), J$2, $D$3:INDEX($D:$D,$F$1)), 0)</f>
        <v>22.419540229885058</v>
      </c>
      <c r="K507">
        <f>IF(COUNTIF($G$3:INDEX($G:$G,$F$1), K$2) &gt; 0, AVERAGEIF($G$3:INDEX($G:$G,$F$1), K$2, $D$3:INDEX($D:$D,$F$1)), 0)</f>
        <v>28.29032258064516</v>
      </c>
      <c r="L507">
        <f>IF(COUNTIF($G$3:INDEX($G:$G,$F$1), L$2) &gt; 0, AVERAGEIF($G$3:INDEX($G:$G,$F$1), L$2, $D$3:INDEX($D:$D,$F$1)), 0)</f>
        <v>46.782051282051285</v>
      </c>
      <c r="M507">
        <f>IF(COUNTIF($G$3:INDEX($G:$G,$F$1), M$2) &gt; 0, AVERAGEIF($G$3:INDEX($G:$G,$F$1), M$2, $D$3:INDEX($D:$D,$F$1)), 0)</f>
        <v>22.142857142857142</v>
      </c>
    </row>
    <row r="508" spans="1:13" x14ac:dyDescent="0.25">
      <c r="G508" t="s">
        <v>167</v>
      </c>
      <c r="I508">
        <f>ROUND(I$505*I$506*I$507, 0)</f>
        <v>6086</v>
      </c>
      <c r="J508">
        <f>ROUND(J$505*J$506*J$507, 0)</f>
        <v>5666</v>
      </c>
      <c r="K508">
        <f>ROUND(K$505*K$506*K$507, 0)</f>
        <v>1219</v>
      </c>
      <c r="L508">
        <f>ROUND(L$505*L$506*L$507, 0)</f>
        <v>5862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18</v>
      </c>
      <c r="J511">
        <f>COUNTIFS($G$3:INDEX($G:$G,$F$1), J$510, $C$3:INDEX($C:$C,$F$1), $G511)</f>
        <v>31</v>
      </c>
      <c r="K511">
        <f>COUNTIFS($G$3:INDEX($G:$G,$F$1), K$510, $C$3:INDEX($C:$C,$F$1), $G511)</f>
        <v>10</v>
      </c>
      <c r="L511">
        <f>COUNTIFS($G$3:INDEX($G:$G,$F$1), L$510, $C$3:INDEX($C:$C,$F$1), $G511)</f>
        <v>4</v>
      </c>
      <c r="M511">
        <f>COUNTIFS($G$3:INDEX($G:$G,$F$1), M$510, $C$3:INDEX($C:$C,$F$1), $G511)</f>
        <v>1</v>
      </c>
    </row>
    <row r="512" spans="1:13" x14ac:dyDescent="0.25">
      <c r="G512" t="str">
        <v>changes</v>
      </c>
      <c r="I512">
        <f>COUNTIFS($G$3:INDEX($G:$G,$F$1), I$510, $C$3:INDEX($C:$C,$F$1), $G512)</f>
        <v>58</v>
      </c>
      <c r="J512">
        <f>COUNTIFS($G$3:INDEX($G:$G,$F$1), J$510, $C$3:INDEX($C:$C,$F$1), $G512)</f>
        <v>55</v>
      </c>
      <c r="K512">
        <f>COUNTIFS($G$3:INDEX($G:$G,$F$1), K$510, $C$3:INDEX($C:$C,$F$1), $G512)</f>
        <v>7</v>
      </c>
      <c r="L512">
        <f>COUNTIFS($G$3:INDEX($G:$G,$F$1), L$510, $C$3:INDEX($C:$C,$F$1), $G512)</f>
        <v>25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8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77</v>
      </c>
      <c r="J519">
        <f>COUNTIFS($G$3:INDEX($G:$G,$F$1), J$510, $C$3:INDEX($C:$C,$F$1), $G519)</f>
        <v>66</v>
      </c>
      <c r="K519">
        <f>COUNTIFS($G$3:INDEX($G:$G,$F$1), K$510, $C$3:INDEX($C:$C,$F$1), $G519)</f>
        <v>12</v>
      </c>
      <c r="L519">
        <f>COUNTIFS($G$3:INDEX($G:$G,$F$1), L$510, $C$3:INDEX($C:$C,$F$1), $G519)</f>
        <v>48</v>
      </c>
      <c r="M519">
        <f>COUNTIFS($G$3:INDEX($G:$G,$F$1), M$510, $C$3:INDEX($C:$C,$F$1), $G519)</f>
        <v>6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3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147</v>
      </c>
      <c r="J526">
        <f>COUNTIFS($G$3:INDEX($G:$G,$F$1), J$525, $F$3:INDEX($F:$F,$F$1), $G526)</f>
        <v>124</v>
      </c>
      <c r="K526">
        <f>COUNTIFS($G$3:INDEX($G:$G,$F$1), K$525, $F$3:INDEX($F:$F,$F$1), $G526)</f>
        <v>20</v>
      </c>
      <c r="L526">
        <f>COUNTIFS($G$3:INDEX($G:$G,$F$1), L$525, $F$3:INDEX($F:$F,$F$1), $G526)</f>
        <v>59</v>
      </c>
      <c r="M526">
        <f>COUNTIFS($G$3:INDEX($G:$G,$F$1), M$525, $F$3:INDEX($F:$F,$F$1), $G526)</f>
        <v>7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8</v>
      </c>
      <c r="J528">
        <f>COUNTIFS($G$3:INDEX($G:$G,$F$1), J$525, $F$3:INDEX($F:$F,$F$1), $G528)</f>
        <v>47</v>
      </c>
      <c r="K528">
        <f>COUNTIFS($G$3:INDEX($G:$G,$F$1), K$525, $F$3:INDEX($F:$F,$F$1), $G528)</f>
        <v>11</v>
      </c>
      <c r="L528">
        <f>COUNTIFS($G$3:INDEX($G:$G,$F$1), L$525, $F$3:INDEX($F:$F,$F$1), $G528)</f>
        <v>13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G535" t="s">
        <v>389</v>
      </c>
      <c r="H535">
        <f>SUM(D3:D500)</f>
        <v>13512</v>
      </c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232</v>
      </c>
      <c r="H536">
        <f>SUM(I501:M501)</f>
        <v>21263.200000000004</v>
      </c>
      <c r="I536" s="16">
        <f>I501/$H536</f>
        <v>0.31103502765341057</v>
      </c>
      <c r="J536" s="16">
        <f>J501/$H536</f>
        <v>0.29916945709018394</v>
      </c>
      <c r="K536" s="16">
        <f>K501/$H536</f>
        <v>8.8166409571466181E-2</v>
      </c>
      <c r="L536" s="16">
        <f>L501/$H536</f>
        <v>0.28112419579367165</v>
      </c>
      <c r="M536" s="16">
        <f>M501/$H536</f>
        <v>2.0504909891267537E-2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  <hyperlink ref="A378" r:id="rId175" xr:uid="{55388D4A-3A9E-484C-979D-547815E7F45D}"/>
    <hyperlink ref="A384" r:id="rId176" xr:uid="{A5703278-E3B4-4F61-B5C2-C2DDE5D8616B}"/>
    <hyperlink ref="A392" r:id="rId177" xr:uid="{CA75381C-FB94-40A8-A5DD-8B92CDC657E4}"/>
    <hyperlink ref="A394" r:id="rId178" xr:uid="{E072D718-F33C-486D-AB43-245242B3CA36}"/>
    <hyperlink ref="A399" r:id="rId179" xr:uid="{EC283AF2-F480-42DA-9157-6C68464DADF1}"/>
    <hyperlink ref="A401" r:id="rId180" xr:uid="{1D9D5382-49E9-4522-A75C-E5C9CF24AF1F}"/>
    <hyperlink ref="A402" r:id="rId181" xr:uid="{AF515A44-48C5-4691-9E39-AAD0A5ADF4AA}"/>
    <hyperlink ref="A403" r:id="rId182" xr:uid="{0A0E094B-76B1-4422-A57C-A9208030A885}"/>
    <hyperlink ref="A405" r:id="rId183" xr:uid="{AEABF0E0-220D-479C-8947-9E6F840F16E3}"/>
    <hyperlink ref="A407" r:id="rId184" xr:uid="{4307C35D-77F8-4E1B-8975-18C1576ED37B}"/>
    <hyperlink ref="A408" r:id="rId185" xr:uid="{4DC8101F-DC9B-4DA7-85E5-82168E7D76C1}"/>
    <hyperlink ref="A417" r:id="rId186" xr:uid="{0F70485B-B24D-438F-A694-F4D7339DE1D4}"/>
    <hyperlink ref="A419" r:id="rId187" xr:uid="{76767D5F-527B-473D-9A0F-145A7C0DD026}"/>
    <hyperlink ref="A420" r:id="rId188" xr:uid="{AEBC92D3-973E-449A-AC02-2017258B46F0}"/>
    <hyperlink ref="A421" r:id="rId189" xr:uid="{45A65CCE-217A-4EA4-AC67-4214B4F70C7F}"/>
    <hyperlink ref="A422" r:id="rId190" xr:uid="{DABDEC75-C558-4358-8041-412DBDB8D6EA}"/>
    <hyperlink ref="A423" r:id="rId191" xr:uid="{6341D4CF-30AD-420D-A842-D46D2E7384AD}"/>
    <hyperlink ref="A424" r:id="rId192" xr:uid="{7356180E-0798-4990-9497-B89DB43B00B6}"/>
    <hyperlink ref="A425" r:id="rId193" xr:uid="{532D73D9-1607-434D-94F1-5A450CAC36E5}"/>
    <hyperlink ref="A426" r:id="rId194" xr:uid="{5011A219-C64B-45E7-8DF6-BADD9F4952E2}"/>
    <hyperlink ref="A427" r:id="rId195" xr:uid="{8A19311C-90F8-4996-92A8-40F16099484E}"/>
    <hyperlink ref="A428" r:id="rId196" xr:uid="{78B46EF8-FD90-4E6E-B3A2-5748C1A4DBC7}"/>
    <hyperlink ref="A429" r:id="rId197" xr:uid="{35CA389D-B381-4C31-B326-B9A2411ABDC3}"/>
    <hyperlink ref="A430" r:id="rId198" xr:uid="{2F8E9E54-7AF6-46E0-8027-2CF1058BA60F}"/>
    <hyperlink ref="A431" r:id="rId199" xr:uid="{37AFC6EC-9E7D-49C7-89E6-8C5949ECC53C}"/>
    <hyperlink ref="A432" r:id="rId200" xr:uid="{294F5231-F2CC-4B69-A81E-6B7A5948438A}"/>
    <hyperlink ref="A433" r:id="rId201" xr:uid="{04A71493-4096-42C0-95C3-80072B30A5E3}"/>
    <hyperlink ref="A434" r:id="rId202" xr:uid="{363E1FDA-33CD-4E24-8294-761E46C2E992}"/>
    <hyperlink ref="A436" r:id="rId203" xr:uid="{C264BB58-9156-4976-8650-32445C89D9AA}"/>
    <hyperlink ref="A437" r:id="rId204" xr:uid="{9BAE6ADF-ACBD-4610-96F6-C158CADF0F36}"/>
    <hyperlink ref="A438" r:id="rId205" xr:uid="{E5F44419-02AB-4981-BA5A-9E67DB88BA89}"/>
    <hyperlink ref="A439" r:id="rId206" xr:uid="{95A25013-1E07-4047-8A18-196116AC7554}"/>
    <hyperlink ref="A440" r:id="rId207" xr:uid="{3E56C4B9-DAF9-43F9-9DE4-800285AC89DD}"/>
    <hyperlink ref="A444" r:id="rId208" xr:uid="{94BAC74D-3F26-4418-B53B-0C6E19684D1C}"/>
    <hyperlink ref="A445" r:id="rId209" xr:uid="{C7CE0952-D84C-4BA1-925F-0AF9B953B2CD}"/>
    <hyperlink ref="A446" r:id="rId210" xr:uid="{1A67EEA8-0BC5-4220-BC28-977CA5261E70}"/>
    <hyperlink ref="A447" r:id="rId211" xr:uid="{4AB9A80A-3009-49AC-8903-FBEC91403778}"/>
    <hyperlink ref="A448" r:id="rId212" xr:uid="{93CD5943-7B0E-48B4-AAF5-C0538410BD72}"/>
    <hyperlink ref="A450" r:id="rId213" xr:uid="{B7783D2B-6CCD-4905-B265-60F9A78CC7F9}"/>
    <hyperlink ref="A451" r:id="rId214" xr:uid="{7E717850-6CB5-4293-9CD4-F5B99F6D6AA6}"/>
    <hyperlink ref="A452" r:id="rId215" xr:uid="{D0E41B72-641D-43D0-BDF1-5EBB97DA2422}"/>
    <hyperlink ref="A454" r:id="rId216" xr:uid="{6477C8D6-9D77-4FC0-8F46-0556F4BB63E3}"/>
    <hyperlink ref="A455" r:id="rId217" xr:uid="{5E0058F7-543D-47D3-9C6C-CDF6AAB7ECF7}"/>
    <hyperlink ref="A456" r:id="rId218" xr:uid="{F5EF3164-7241-4D3A-AC7B-82F434FB1CA8}"/>
    <hyperlink ref="A461" r:id="rId219" xr:uid="{07EF1643-14A0-44ED-AECA-D0F1CE03E5F2}"/>
  </hyperlinks>
  <pageMargins left="0.7" right="0.7" top="0.75" bottom="0.75" header="0.3" footer="0.3"/>
  <pageSetup paperSize="9" orientation="portrait" verticalDpi="0" r:id="rId220"/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2025-03-06T17:30:22Z</dcterms:modified>
</cp:coreProperties>
</file>