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D01B61D-4C53-4E37-A0D4-02D2719AE6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7" i="1" l="1"/>
  <c r="D376" i="1"/>
  <c r="D372" i="1"/>
  <c r="D368" i="1"/>
  <c r="D352" i="1"/>
  <c r="D346" i="1"/>
  <c r="D344" i="1"/>
  <c r="M339" i="1"/>
  <c r="L339" i="1"/>
  <c r="K339" i="1"/>
  <c r="J339" i="1"/>
  <c r="I339" i="1"/>
  <c r="D336" i="1"/>
  <c r="D334" i="1"/>
  <c r="D332" i="1"/>
  <c r="D325" i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3" i="1" l="1" a="1"/>
  <c r="M503" i="1" s="1"/>
  <c r="M501" i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l="1"/>
  <c r="M536" i="1"/>
  <c r="J536" i="1"/>
  <c r="K536" i="1"/>
  <c r="L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<sst xmlns="http://schemas.openxmlformats.org/spreadsheetml/2006/main" count="1980" uniqueCount="357">
  <si>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</si>
  <si>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</si>
  <si>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</si>
  <si>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</si>
  <si>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</si>
  <si>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</si>
  <si>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</si>
  <si>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</si>
  <si>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</si>
  <si>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</si>
  <si>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</si>
  <si>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</si>
  <si>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</si>
  <si>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</si>
  <si>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</si>
  <si>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</si>
  <si>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</si>
  <si>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</si>
  <si>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</si>
  <si>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</si>
  <si>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</si>
  <si>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</si>
  <si>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</si>
  <si>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</si>
  <si>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</si>
  <si>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</si>
  <si>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</si>
  <si>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</si>
  <si>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</si>
  <si>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</si>
  <si>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</si>
  <si>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</si>
  <si>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</si>
  <si>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</si>
  <si>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</si>
  <si>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</si>
  <si>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</si>
  <si>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</si>
  <si>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</si>
  <si>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</si>
  <si>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</si>
  <si>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</si>
  <si>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</si>
  <si>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</si>
  <si>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</si>
  <si>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</si>
  <si>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</si>
  <si>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</si>
  <si>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</si>
  <si>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</si>
  <si>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</si>
  <si>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</si>
  <si>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</si>
  <si>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</si>
  <si>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</si>
  <si>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</si>
  <si>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</si>
  <si>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</si>
  <si>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</si>
  <si>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</si>
  <si>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</si>
  <si>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</si>
  <si>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</si>
  <si>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</si>
  <si>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</si>
  <si>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</si>
  <si>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</si>
  <si>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</si>
  <si>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</si>
  <si>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</si>
  <si>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</si>
  <si>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</si>
  <si>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</si>
  <si>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</si>
  <si>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</si>
  <si>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</si>
  <si>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</si>
  <si>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</si>
  <si>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</si>
  <si>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</si>
  <si>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</si>
  <si>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</si>
  <si>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</si>
  <si>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</si>
  <si>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</si>
  <si>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</si>
  <si>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</si>
  <si>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</si>
  <si>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</si>
  <si>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</si>
  <si>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</si>
  <si>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</si>
  <si>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</si>
  <si>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</si>
  <si>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</si>
  <si>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</si>
  <si>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</si>
  <si>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</si>
  <si>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</si>
  <si>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</si>
  <si>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</si>
  <si>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</si>
  <si>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</si>
  <si>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</si>
  <si>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</si>
  <si>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</si>
  <si>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</si>
  <si>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</si>
  <si>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</si>
  <si>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</si>
  <si>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</si>
  <si>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</si>
  <si>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</si>
  <si>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</si>
  <si>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</si>
  <si>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</si>
  <si>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</si>
  <si>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</si>
  <si>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</si>
  <si>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</si>
  <si>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</si>
  <si>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</si>
  <si>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</si>
  <si>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</si>
  <si>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</si>
  <si>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</si>
  <si>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</si>
  <si>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</si>
  <si>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</si>
  <si>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</si>
  <si>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</si>
  <si>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</si>
  <si>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</si>
  <si>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</si>
  <si>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</si>
  <si>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</si>
  <si>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</si>
  <si>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</si>
  <si>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</si>
  <si>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</si>
  <si>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</si>
  <si>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</si>
  <si>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</si>
  <si>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</si>
  <si>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</si>
  <si>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</si>
  <si>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</si>
  <si>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</si>
  <si>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</si>
  <si>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</si>
  <si>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</si>
  <si>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</si>
  <si>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</si>
  <si>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</si>
  <si>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</si>
  <si>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</si>
  <si>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</si>
  <si>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</si>
  <si>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</si>
  <si>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</si>
  <si>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</si>
  <si>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</si>
  <si>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</si>
  <si>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</si>
  <si>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</si>
  <si>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</si>
  <si>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</si>
  <si>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</si>
  <si>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</si>
  <si>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</si>
  <si>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</si>
  <si>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</si>
  <si>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</si>
  <si>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</si>
  <si>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</si>
  <si>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</si>
  <si>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</si>
  <si>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</si>
  <si>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</si>
  <si>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</si>
  <si>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</si>
  <si>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</si>
  <si>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</si>
  <si>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</si>
  <si>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</si>
  <si>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</si>
  <si>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</si>
  <si>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</si>
  <si>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</si>
  <si>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</si>
  <si>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</si>
  <si>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</si>
  <si>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</si>
  <si>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</si>
  <si>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</si>
  <si>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</si>
  <si>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</si>
  <si>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</si>
  <si>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</si>
  <si>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</si>
  <si>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</si>
  <si>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</si>
  <si>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</si>
  <si>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</si>
  <si>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</si>
  <si>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</si>
  <si>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</si>
  <si>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</si>
  <si>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</si>
  <si>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</si>
  <si>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</si>
  <si>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</si>
  <si>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</si>
  <si>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</si>
  <si>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</si>
  <si>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</si>
  <si>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</si>
  <si>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</si>
  <si>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</si>
  <si>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</si>
  <si>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</si>
  <si>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</si>
  <si>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</si>
  <si>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</si>
  <si>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</si>
  <si>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</si>
  <si>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</si>
  <si>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</si>
  <si>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</si>
  <si>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</si>
  <si>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</si>
  <si>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</si>
  <si>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</si>
  <si>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</si>
  <si>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</si>
  <si>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</si>
  <si>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</si>
  <si>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</si>
  <si>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</si>
  <si>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</si>
  <si>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</si>
  <si>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</si>
  <si>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</si>
  <si>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</si>
  <si>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</si>
  <si>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</si>
  <si>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</si>
  <si>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</si>
  <si>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</si>
  <si>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</si>
  <si>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</si>
  <si>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</si>
  <si>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</si>
  <si>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</si>
  <si>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</si>
  <si>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</si>
  <si>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</si>
  <si>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</si>
  <si>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</si>
  <si>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</si>
  <si>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</si>
  <si>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</si>
  <si>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</si>
  <si>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</si>
  <si>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</si>
  <si>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</si>
  <si>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</si>
  <si>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</si>
  <si>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</si>
  <si>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</si>
  <si>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</si>
  <si>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</si>
  <si>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</si>
  <si>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</si>
  <si>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</si>
  <si>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</si>
  <si>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</si>
  <si>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</si>
  <si>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</si>
  <si>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</si>
  <si>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</si>
  <si>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</si>
  <si>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</si>
  <si>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</si>
  <si>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</si>
  <si>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</si>
  <si>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</si>
  <si>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</si>
  <si>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</si>
  <si>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</si>
  <si>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</si>
  <si>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</si>
  <si>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</si>
  <si>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</si>
  <si>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</si>
  <si>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</si>
  <si>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</si>
  <si>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</si>
  <si>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</si>
  <si>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</si>
  <si>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</si>
  <si>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</si>
  <si>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</si>
  <si>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</si>
  <si>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</si>
  <si>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</si>
  <si>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</si>
  <si>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</si>
  <si>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</si>
  <si>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</si>
  <si>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</si>
  <si>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</si>
  <si>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</si>
  <si>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</si>
  <si>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</si>
  <si>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</si>
  <si>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</si>
  <si>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</si>
  <si>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</si>
  <si>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</si>
  <si>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</si>
  <si>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</si>
  <si>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</si>
  <si>
    <t>Cleaned up _grids.py a...</t>
  </si>
  <si>
    <t>Updated release version ...</t>
  </si>
  <si>
    <t>reworked BaseStruct.d...</t>
  </si>
  <si>
    <t>meta\BaseStruct.drawio</t>
  </si>
  <si>
    <t>First implementation ...</t>
  </si>
  <si>
    <t>pyside.py</t>
  </si>
  <si>
    <t>Improved pyside.py ...</t>
  </si>
  <si>
    <t>New Styles</t>
  </si>
  <si>
    <t>Implemented set_settings</t>
  </si>
  <si>
    <t>New Settings Button</t>
  </si>
  <si>
    <t>Update extension...</t>
  </si>
  <si>
    <t>undo changes extens...</t>
  </si>
  <si>
    <t>Fixed app not starting</t>
  </si>
  <si>
    <t>Changes to serializer</t>
  </si>
  <si>
    <t>added upload method</t>
  </si>
  <si>
    <t>updated logic</t>
  </si>
  <si>
    <t>Implemented abstract method</t>
  </si>
  <si>
    <t>GUI changes to menu ...</t>
  </si>
  <si>
    <t>src\dc\_graphics_items.py</t>
  </si>
  <si>
    <t>src\dc\_graphics_support_items.py</t>
  </si>
  <si>
    <t>src\dc\_new_grid_items.py</t>
  </si>
  <si>
    <t>Bitte bewerte das selber</t>
  </si>
  <si>
    <t>start.ps1</t>
  </si>
  <si>
    <t>(Qautomaton... Is just pyside.py moved)</t>
  </si>
  <si>
    <t>Basic implem...</t>
  </si>
  <si>
    <t>added beginnings of ...</t>
  </si>
  <si>
    <t>Some lines are just beautified</t>
  </si>
  <si>
    <t>Most is the same as last update to the file</t>
  </si>
  <si>
    <t>First changes</t>
  </si>
  <si>
    <t>quick fix</t>
  </si>
  <si>
    <t>quick performance fix</t>
  </si>
  <si>
    <t>Fixed performance ...</t>
  </si>
  <si>
    <t>Removed debug prints ...</t>
  </si>
  <si>
    <t>Shared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</si>
</sst>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5141.8999999999996</c:v>
                </c:pt>
                <c:pt idx="1">
                  <c:v>5349.9000000000005</c:v>
                </c:pt>
                <c:pt idx="2">
                  <c:v>1596.5</c:v>
                </c:pt>
                <c:pt idx="3">
                  <c:v>4857.2000000000007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48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29</c:v>
                </c:pt>
                <c:pt idx="1">
                  <c:v>54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55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4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106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109</c:v>
                </c:pt>
                <c:pt idx="1">
                  <c:v>0</c:v>
                </c:pt>
                <c:pt idx="2">
                  <c:v>46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46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124</c:v>
                </c:pt>
                <c:pt idx="1">
                  <c:v>159</c:v>
                </c:pt>
                <c:pt idx="2">
                  <c:v>26</c:v>
                </c:pt>
                <c:pt idx="3">
                  <c:v>63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1.2346774193548384</c:v>
                </c:pt>
                <c:pt idx="1">
                  <c:v>1.3968354430379744</c:v>
                </c:pt>
                <c:pt idx="2">
                  <c:v>1.4038461538461537</c:v>
                </c:pt>
                <c:pt idx="3">
                  <c:v>1.4698412698412702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28.580645161290324</c:v>
                </c:pt>
                <c:pt idx="1">
                  <c:v>20.60759493670886</c:v>
                </c:pt>
                <c:pt idx="2">
                  <c:v>28.692307692307693</c:v>
                </c:pt>
                <c:pt idx="3">
                  <c:v>50.507936507936506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4376</c:v>
                </c:pt>
                <c:pt idx="1">
                  <c:v>4577</c:v>
                </c:pt>
                <c:pt idx="2">
                  <c:v>1047</c:v>
                </c:pt>
                <c:pt idx="3">
                  <c:v>4677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217.5</c:v>
                </c:pt>
                <c:pt idx="1">
                  <c:v>68</c:v>
                </c:pt>
                <c:pt idx="2">
                  <c:v>44.4</c:v>
                </c:pt>
                <c:pt idx="3">
                  <c:v>100.5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547.29999999999995</c:v>
                </c:pt>
                <c:pt idx="1">
                  <c:v>710.6</c:v>
                </c:pt>
                <c:pt idx="2">
                  <c:v>816.5</c:v>
                </c:pt>
                <c:pt idx="3">
                  <c:v>1092.7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0.30024816793670256</c:v>
                </c:pt>
                <c:pt idx="1">
                  <c:v>0.31239379872120526</c:v>
                </c:pt>
                <c:pt idx="2">
                  <c:v>9.3223555516627254E-2</c:v>
                </c:pt>
                <c:pt idx="3">
                  <c:v>0.28362383580041461</c:v>
                </c:pt>
                <c:pt idx="4">
                  <c:v>1.0510642025050363E-2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59" Type="http://schemas.openxmlformats.org/officeDocument/2006/relationships/hyperlink" Target="https://github.com/Giesbrt/Automaten/commit/0aa5ce4aabbd33eb02db120fcc7dd784d6afb6f8" TargetMode="External"/><Relationship Id="rId170" Type="http://schemas.openxmlformats.org/officeDocument/2006/relationships/hyperlink" Target="https://github.com/Giesbrt/Automaten/commit/17c44af115bd3177c8ce42e32577834c32d849ce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149" Type="http://schemas.openxmlformats.org/officeDocument/2006/relationships/hyperlink" Target="https://github.com/Giesbrt/Automaten/commit/5c8fb8faaf2b810ca1709b4edc569a7e79dae09e" TargetMode="External"/><Relationship Id="rId5" Type="http://schemas.openxmlformats.org/officeDocument/2006/relationships/hyperlink" Target="https://github.com/Giesbrt/Automaten/commit/976dd230916b6a1d70047f801ec2d54e5b92b1f0" TargetMode="External"/><Relationship Id="rId95" Type="http://schemas.openxmlformats.org/officeDocument/2006/relationships/hyperlink" Target="https://github.com/Giesbrt/Automaten/commit/9a1998ad480e803ff5eea10ba502a06b262a1c17" TargetMode="External"/><Relationship Id="rId160" Type="http://schemas.openxmlformats.org/officeDocument/2006/relationships/hyperlink" Target="https://github.com/Giesbrt/Automaten/commit/edff587ec2f4e8a24515a00b6289eed391a8126f" TargetMode="External"/><Relationship Id="rId22" Type="http://schemas.openxmlformats.org/officeDocument/2006/relationships/hyperlink" Target="https://github.com/Giesbrt/Automaten/commit/2dda45e3825b6b9e0214f5b4bc099a3bb0cfa067" TargetMode="External"/><Relationship Id="rId43" Type="http://schemas.openxmlformats.org/officeDocument/2006/relationships/hyperlink" Target="https://github.com/Giesbrt/Automaten/commit/d3cc50d1ff94731c3f859e673217c78eba6d83f6" TargetMode="External"/><Relationship Id="rId64" Type="http://schemas.openxmlformats.org/officeDocument/2006/relationships/hyperlink" Target="https://github.com/Giesbrt/Automaten/commit/3454412787e718e26c22e38110d31789e9524986" TargetMode="External"/><Relationship Id="rId118" Type="http://schemas.openxmlformats.org/officeDocument/2006/relationships/hyperlink" Target="https://github.com/Giesbrt/Automaten/commit/49491c1a3445bc198a7406986eb35b75acfdcfe3" TargetMode="External"/><Relationship Id="rId139" Type="http://schemas.openxmlformats.org/officeDocument/2006/relationships/hyperlink" Target="https://github.com/Giesbrt/Automaten/commit/c184058173907b6024a39af6d1e4ea40857a1b33" TargetMode="External"/><Relationship Id="rId85" Type="http://schemas.openxmlformats.org/officeDocument/2006/relationships/hyperlink" Target="https://github.com/Giesbrt/Automaten/commit/8a7957527cb645beff113629ec39504e2f0878f4" TargetMode="External"/><Relationship Id="rId150" Type="http://schemas.openxmlformats.org/officeDocument/2006/relationships/hyperlink" Target="https://github.com/Giesbrt/Automaten/commit/68321ffe985de56bd228d508c407960146f55d93" TargetMode="External"/><Relationship Id="rId171" Type="http://schemas.openxmlformats.org/officeDocument/2006/relationships/hyperlink" Target="https://github.com/Giesbrt/Automaten/commit/a90e87bdf9fed17caa320f83024093569a15998e" TargetMode="External"/><Relationship Id="rId12" Type="http://schemas.openxmlformats.org/officeDocument/2006/relationships/hyperlink" Target="https://github.com/Giesbrt/Automaten/commit/c69df3e46ca3ca9d8dc5d21100632aaab26a3a88" TargetMode="External"/><Relationship Id="rId33" Type="http://schemas.openxmlformats.org/officeDocument/2006/relationships/hyperlink" Target="https://github.com/Giesbrt/Automaten/commit/d9a0d7fa3952e4b25a379ef4dc3c80f289823774" TargetMode="External"/><Relationship Id="rId108" Type="http://schemas.openxmlformats.org/officeDocument/2006/relationships/hyperlink" Target="https://github.com/Giesbrt/Automaten/commit/1080267ccf31fc4846a794069e62079c75134ec2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5" Type="http://schemas.openxmlformats.org/officeDocument/2006/relationships/hyperlink" Target="https://github.com/Giesbrt/Automaten/commit/f8fdf55f1928fbefc26e8707485f3f1940be1a7a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61" Type="http://schemas.openxmlformats.org/officeDocument/2006/relationships/hyperlink" Target="https://github.com/Giesbrt/Automaten/commit/de9576a4533f198a387255f6740dc4e6d181f50e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35" Type="http://schemas.openxmlformats.org/officeDocument/2006/relationships/hyperlink" Target="https://github.com/Giesbrt/Automaten/commit/363bbc3ca55802da45c2eeddaf8e95243bfb28f7" TargetMode="External"/><Relationship Id="rId151" Type="http://schemas.openxmlformats.org/officeDocument/2006/relationships/hyperlink" Target="https://github.com/Giesbrt/Automaten/commit/de27bef2a87e82de46ce75307b10e9d945ecf280" TargetMode="External"/><Relationship Id="rId156" Type="http://schemas.openxmlformats.org/officeDocument/2006/relationships/hyperlink" Target="https://github.com/Giesbrt/Automaten/commit/0e49a3c8fa5cfa711203b6a6ad27042872ca9289" TargetMode="External"/><Relationship Id="rId172" Type="http://schemas.openxmlformats.org/officeDocument/2006/relationships/hyperlink" Target="https://github.com/Giesbrt/Automaten/commit/af741e078714904eef3f38f5d34e714a5ac5d6a2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04" Type="http://schemas.openxmlformats.org/officeDocument/2006/relationships/hyperlink" Target="https://github.com/Giesbrt/Automaten/commit/cb31e3e5d81fd9ade2ad6c74119ddc6b5b7a2ea9" TargetMode="External"/><Relationship Id="rId120" Type="http://schemas.openxmlformats.org/officeDocument/2006/relationships/hyperlink" Target="https://github.com/Giesbrt/Automaten/commit/054225fc4a0f38eb2d1d306f97999dec8c67bfd2" TargetMode="External"/><Relationship Id="rId125" Type="http://schemas.openxmlformats.org/officeDocument/2006/relationships/hyperlink" Target="https://github.com/Giesbrt/Automaten/commit/c0aaedfa049b8827abc0321992c4e948d1c1f8b2" TargetMode="External"/><Relationship Id="rId141" Type="http://schemas.openxmlformats.org/officeDocument/2006/relationships/hyperlink" Target="https://github.com/Giesbrt/Automaten/commit/04773fef390831899751ba6f5d7d9d750ffc541b" TargetMode="External"/><Relationship Id="rId146" Type="http://schemas.openxmlformats.org/officeDocument/2006/relationships/hyperlink" Target="https://github.com/Giesbrt/Automaten/commit/75fd6e7e4d323e46d096d645784da2d5cb8aeb7f" TargetMode="External"/><Relationship Id="rId167" Type="http://schemas.openxmlformats.org/officeDocument/2006/relationships/hyperlink" Target="https://github.com/Giesbrt/Automaten/commit/d76d93fc1bea8e221465949684afb52a2e3676e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162" Type="http://schemas.openxmlformats.org/officeDocument/2006/relationships/hyperlink" Target="https://github.com/Giesbrt/Automaten/commit/aa3ecef9957f9cccd5d0029e65c1266dc3a2bdb0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15" Type="http://schemas.openxmlformats.org/officeDocument/2006/relationships/hyperlink" Target="https://github.com/Giesbrt/Automaten/commit/24ca298cab0480e006e72bba5d0a99b2e060ae64" TargetMode="External"/><Relationship Id="rId131" Type="http://schemas.openxmlformats.org/officeDocument/2006/relationships/hyperlink" Target="https://github.com/Giesbrt/Automaten/commit/d4946e51df7e46f6ddc9230c2ff682752067c1b4" TargetMode="External"/><Relationship Id="rId136" Type="http://schemas.openxmlformats.org/officeDocument/2006/relationships/hyperlink" Target="https://github.com/Giesbrt/Automaten/commit/f194b35216dc6b848e2aca6d935793e8a1aa99cf" TargetMode="External"/><Relationship Id="rId157" Type="http://schemas.openxmlformats.org/officeDocument/2006/relationships/hyperlink" Target="https://github.com/Giesbrt/Automaten/commit/237131bd76545d167ab6cd98a02a34073684a932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52" Type="http://schemas.openxmlformats.org/officeDocument/2006/relationships/hyperlink" Target="https://github.com/Giesbrt/Automaten/commit/80a57c2b6a5d3bc4dafee8b9720e119a78b6fded" TargetMode="External"/><Relationship Id="rId173" Type="http://schemas.openxmlformats.org/officeDocument/2006/relationships/hyperlink" Target="https://github.com/Giesbrt/Automaten/commit/cb80f0f8c2f092748aa967cae9496033a389308c" TargetMode="Externa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hyperlink" Target="https://github.com/Giesbrt/Automaten/commit/7cc7da72370c5abe421895bb9145b64d034e4dd6" TargetMode="External"/><Relationship Id="rId168" Type="http://schemas.openxmlformats.org/officeDocument/2006/relationships/hyperlink" Target="https://github.com/Giesbrt/Automaten/blob/47ebb24f5dcf7c64bbdff6ba503f6111fd30da0e/src/default-config/core/extensions_loader.py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163" Type="http://schemas.openxmlformats.org/officeDocument/2006/relationships/hyperlink" Target="https://github.com/Giesbrt/Automaten/commit/0689f51140408200dead5648a614c81ea59631f7" TargetMode="External"/><Relationship Id="rId3" Type="http://schemas.openxmlformats.org/officeDocument/2006/relationships/hyperlink" Target="https://github.com/Giesbrt/Automaten/commit/a22390c3f6a49c25c30373e06fd381e68e229423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158" Type="http://schemas.openxmlformats.org/officeDocument/2006/relationships/hyperlink" Target="https://github.com/Giesbrt/Automaten/commit/1b99bfc2538889b8bf2855cefc1222e075a462d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3" Type="http://schemas.openxmlformats.org/officeDocument/2006/relationships/hyperlink" Target="https://github.com/Giesbrt/Automaten/commit/33325f07f95c127623bd2aec0490e9af0011b19c" TargetMode="External"/><Relationship Id="rId174" Type="http://schemas.openxmlformats.org/officeDocument/2006/relationships/hyperlink" Target="https://github.com/Giesbrt/Automaten/commit/cb80f0f8c2f092748aa967cae9496033a389308c" TargetMode="External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hyperlink" Target="https://github.com/Giesbrt/Automaten/commit/9691da23e435fce325192dafb012e694e7a7f9c3" TargetMode="External"/><Relationship Id="rId164" Type="http://schemas.openxmlformats.org/officeDocument/2006/relationships/hyperlink" Target="https://github.com/Giesbrt/Automaten/commit/0eb6449f4bb6cbff663cfb823d4deadc52361bdc" TargetMode="External"/><Relationship Id="rId169" Type="http://schemas.openxmlformats.org/officeDocument/2006/relationships/hyperlink" Target="https://github.com/Giesbrt/Automaten/commit/3dbaa55be4aafe7ecd09fe5f3a0a2d5e1c849a74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54" Type="http://schemas.openxmlformats.org/officeDocument/2006/relationships/hyperlink" Target="https://github.com/Giesbrt/Automaten/commit/2c20e6d8306760d3ef6c87051e981c45696988f1" TargetMode="External"/><Relationship Id="rId175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Giesbrt/Automaten/commit/e6b63087bc38f5a5667147443c88ee7296df375c" TargetMode="Externa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Relationship Id="rId90" Type="http://schemas.openxmlformats.org/officeDocument/2006/relationships/hyperlink" Target="https://github.com/Giesbrt/Automaten/commit/e4e50edf9f66b83a6b044796ac47d0bf0654be23" TargetMode="External"/><Relationship Id="rId165" Type="http://schemas.openxmlformats.org/officeDocument/2006/relationships/hyperlink" Target="https://github.com/Giesbrt/Automaten/commit/ab2494deb817dd01e77f343897402a6fa917af76" TargetMode="External"/><Relationship Id="rId27" Type="http://schemas.openxmlformats.org/officeDocument/2006/relationships/hyperlink" Target="https://github.com/Giesbrt/Automaten/commit/7ec349fc07efbd627d51f73bef63701f37ae6ae2" TargetMode="External"/><Relationship Id="rId48" Type="http://schemas.openxmlformats.org/officeDocument/2006/relationships/hyperlink" Target="https://github.com/Giesbrt/Automaten/commit/ee3af843c2f623d095b01a5af4959156514ed0f3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34" Type="http://schemas.openxmlformats.org/officeDocument/2006/relationships/hyperlink" Target="https://github.com/Giesbrt/Automaten/commit/c92f0af2cdcabfe6cdd906bf543e2f7c493d07c0" TargetMode="External"/><Relationship Id="rId80" Type="http://schemas.openxmlformats.org/officeDocument/2006/relationships/hyperlink" Target="https://github.com/Giesbrt/Automaten/commit/238189652e022208671e6e4f8df8e1897044ff13" TargetMode="External"/><Relationship Id="rId155" Type="http://schemas.openxmlformats.org/officeDocument/2006/relationships/hyperlink" Target="https://github.com/Giesbrt/Automaten/commit/066248372bf7d0dbf908f729477e784ac5de66bc" TargetMode="External"/><Relationship Id="rId176" Type="http://schemas.openxmlformats.org/officeDocument/2006/relationships/drawing" Target="../drawings/drawing1.xml"/><Relationship Id="rId17" Type="http://schemas.openxmlformats.org/officeDocument/2006/relationships/hyperlink" Target="https://github.com/Giesbrt/Automaten/commit/0da78f0a914761977e8eacf18144624b90bff623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24" Type="http://schemas.openxmlformats.org/officeDocument/2006/relationships/hyperlink" Target="https://github.com/Giesbrt/Automaten/commit/de2fe7b3bb1b7167102f494ad334871db1474ca7" TargetMode="External"/><Relationship Id="rId70" Type="http://schemas.openxmlformats.org/officeDocument/2006/relationships/hyperlink" Target="https://github.com/Giesbrt/Automaten/commit/2c5846f9fb42c7ecf07191dd082e539aadb027aa" TargetMode="External"/><Relationship Id="rId91" Type="http://schemas.openxmlformats.org/officeDocument/2006/relationships/hyperlink" Target="https://github.com/Giesbrt/Automaten/commit/e9cf5cd6c8d4babaf11b05606f4ffba664dc47b3" TargetMode="External"/><Relationship Id="rId145" Type="http://schemas.openxmlformats.org/officeDocument/2006/relationships/hyperlink" Target="https://github.com/Giesbrt/Automaten/commit/320f6cf5783fc69bdeedcc5b88e23cb406fe8546" TargetMode="External"/><Relationship Id="rId166" Type="http://schemas.openxmlformats.org/officeDocument/2006/relationships/hyperlink" Target="https://github.com/Giesbrt/Automaten/commit/8ca406f51cca8b9d2111fae8b077f77bb7f621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6"/>
  <sheetViews>
    <sheetView tabSelected="1" topLeftCell="A349" zoomScale="85" zoomScaleNormal="85" workbookViewId="0">
      <selection activeCell="H377" sqref="H377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253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254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255</v>
      </c>
      <c r="B182" s="7" t="s">
        <v>194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248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256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250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251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257</v>
      </c>
      <c r="B187" s="7" t="s">
        <v>258</v>
      </c>
      <c r="C187" t="s">
        <v>28</v>
      </c>
      <c r="D187">
        <v>91</v>
      </c>
      <c r="E187">
        <v>2.8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254.79999999999998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259</v>
      </c>
      <c r="B189" s="7" t="s">
        <v>194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260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261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262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214</v>
      </c>
      <c r="B193" s="7" t="s">
        <v>208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263</v>
      </c>
      <c r="B194" s="7" t="s">
        <v>248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265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250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264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251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214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266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7" t="s">
        <v>214</v>
      </c>
      <c r="B200" s="7" t="s">
        <v>231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269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214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214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214</v>
      </c>
      <c r="B203" s="7" t="s">
        <v>231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267</v>
      </c>
      <c r="B204" s="7" t="s">
        <v>248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250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251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268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214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269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270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214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214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214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271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248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214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272</v>
      </c>
      <c r="B218" s="7" t="s">
        <v>273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214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214</v>
      </c>
      <c r="B220" s="7" t="s">
        <v>231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214</v>
      </c>
      <c r="B221" s="7" t="s">
        <v>231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214</v>
      </c>
      <c r="B222" s="7" t="s">
        <v>231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214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214</v>
      </c>
      <c r="B224" s="7" t="s">
        <v>231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214</v>
      </c>
      <c r="B225" s="7" t="s">
        <v>231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274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275</v>
      </c>
      <c r="B228" s="7" t="s">
        <v>248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250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251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276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214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214</v>
      </c>
      <c r="B234" s="7" t="s">
        <v>231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214</v>
      </c>
      <c r="B235" s="7" t="s">
        <v>231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214</v>
      </c>
      <c r="B236" s="7" t="s">
        <v>231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214</v>
      </c>
      <c r="B237" s="7" t="s">
        <v>231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214</v>
      </c>
      <c r="B238" s="7" t="s">
        <v>231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214</v>
      </c>
      <c r="B239" s="7" t="s">
        <v>231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214</v>
      </c>
      <c r="B240" s="7" t="s">
        <v>231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277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278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279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280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214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281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282</v>
      </c>
      <c r="B249" s="7" t="s">
        <v>258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283</v>
      </c>
      <c r="B250" s="7" t="s">
        <v>284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214</v>
      </c>
      <c r="B251" s="7" t="s">
        <v>231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285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214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286</v>
      </c>
      <c r="B254" s="7" t="s">
        <v>231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287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214</v>
      </c>
      <c r="B255" s="7" t="s">
        <v>231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214</v>
      </c>
      <c r="B256" s="7" t="s">
        <v>231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288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289</v>
      </c>
      <c r="B257" s="7" t="s">
        <v>231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214</v>
      </c>
      <c r="B258" s="7" t="s">
        <v>231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290</v>
      </c>
      <c r="B259" s="7" t="s">
        <v>194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248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250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251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291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292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293</v>
      </c>
      <c r="B266" s="7" t="s">
        <v>231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214</v>
      </c>
      <c r="B268" s="7" t="s">
        <v>231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294</v>
      </c>
      <c r="B270" s="7" t="s">
        <v>192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194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248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250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264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251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291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214</v>
      </c>
      <c r="B278" s="7" t="s">
        <v>231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295</v>
      </c>
      <c r="B279" s="7" t="s">
        <v>248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284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296</v>
      </c>
      <c r="B281" s="7" t="s">
        <v>231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297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298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214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214</v>
      </c>
      <c r="B286" s="7" t="s">
        <v>231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299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214</v>
      </c>
      <c r="B288" s="7" t="s">
        <v>231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3" x14ac:dyDescent="0.25">
      <c r="A289" s="13" t="s">
        <v>300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3" x14ac:dyDescent="0.25">
      <c r="A290" s="13" t="s">
        <v>301</v>
      </c>
      <c r="B290" s="7" t="s">
        <v>302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3" x14ac:dyDescent="0.25">
      <c r="A291" t="s">
        <v>214</v>
      </c>
      <c r="B291" s="7" t="s">
        <v>231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3" x14ac:dyDescent="0.25">
      <c r="A292" s="13" t="s">
        <v>199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3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3" x14ac:dyDescent="0.25">
      <c r="A294" s="13" t="s">
        <v>303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3" x14ac:dyDescent="0.25">
      <c r="A295" s="13" t="s">
        <v>304</v>
      </c>
      <c r="B295" s="7" t="s">
        <v>305</v>
      </c>
      <c r="C295" t="s">
        <v>28</v>
      </c>
      <c r="D295">
        <v>22</v>
      </c>
      <c r="E295">
        <v>1.5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33</v>
      </c>
      <c r="K295">
        <f t="shared" si="15"/>
        <v>0</v>
      </c>
      <c r="L295">
        <f t="shared" si="15"/>
        <v>0</v>
      </c>
      <c r="M295" s="8">
        <f t="shared" si="15"/>
        <v>0</v>
      </c>
    </row>
    <row r="296" spans="1:13" x14ac:dyDescent="0.25">
      <c r="A296" s="13" t="s">
        <v>306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3" x14ac:dyDescent="0.25">
      <c r="A297" s="13" t="s">
        <v>307</v>
      </c>
      <c r="B297" s="7" t="s">
        <v>62</v>
      </c>
      <c r="C297" t="s">
        <v>149</v>
      </c>
      <c r="D297">
        <f>31+3+26-16</f>
        <v>44</v>
      </c>
      <c r="E297">
        <v>1.5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66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3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3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3" x14ac:dyDescent="0.25">
      <c r="A300" t="s">
        <v>214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3" x14ac:dyDescent="0.25">
      <c r="A301" s="13" t="s">
        <v>308</v>
      </c>
      <c r="B301" s="7" t="s">
        <v>264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3" x14ac:dyDescent="0.25">
      <c r="A302" t="s">
        <v>214</v>
      </c>
      <c r="B302" s="7" t="s">
        <v>264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52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3" x14ac:dyDescent="0.25">
      <c r="A303" t="s">
        <v>214</v>
      </c>
      <c r="B303" s="7" t="s">
        <v>268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309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3" x14ac:dyDescent="0.25">
      <c r="A304" s="13" t="s">
        <v>310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311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312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313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314</v>
      </c>
      <c r="B310" s="7" t="s">
        <v>315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300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316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214</v>
      </c>
      <c r="B312" s="7" t="s">
        <v>231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2.2000000000000002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35.200000000000003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317</v>
      </c>
      <c r="B314" s="7" t="s">
        <v>250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214</v>
      </c>
      <c r="B315" s="7" t="s">
        <v>318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214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303</v>
      </c>
      <c r="B317" s="7" t="s">
        <v>248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250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251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319</v>
      </c>
      <c r="B321" s="7" t="s">
        <v>320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321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303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316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322</v>
      </c>
      <c r="B326" s="7" t="s">
        <v>250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A327" s="13" t="s">
        <v>323</v>
      </c>
      <c r="B327" s="7" t="s">
        <v>62</v>
      </c>
      <c r="C327" t="s">
        <v>173</v>
      </c>
      <c r="D327">
        <v>0</v>
      </c>
      <c r="E327">
        <v>0</v>
      </c>
      <c r="F327" t="s">
        <v>24</v>
      </c>
      <c r="G327" t="s">
        <v>15</v>
      </c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A328" s="13" t="s">
        <v>324</v>
      </c>
      <c r="B328" s="7" t="s">
        <v>62</v>
      </c>
      <c r="C328" t="s">
        <v>149</v>
      </c>
      <c r="D328">
        <v>15</v>
      </c>
      <c r="E328">
        <v>3</v>
      </c>
      <c r="F328" t="s">
        <v>18</v>
      </c>
      <c r="G328" t="s">
        <v>15</v>
      </c>
      <c r="H328" s="8"/>
      <c r="I328">
        <f t="shared" si="16"/>
        <v>45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A329" t="s">
        <v>214</v>
      </c>
      <c r="B329" s="7" t="s">
        <v>231</v>
      </c>
      <c r="C329" t="s">
        <v>27</v>
      </c>
      <c r="D329">
        <v>0</v>
      </c>
      <c r="E329">
        <v>0</v>
      </c>
      <c r="F329" t="s">
        <v>18</v>
      </c>
      <c r="G329" t="s">
        <v>15</v>
      </c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A330" t="s">
        <v>128</v>
      </c>
      <c r="B330" s="7" t="s">
        <v>62</v>
      </c>
      <c r="C330" t="s">
        <v>27</v>
      </c>
      <c r="D330">
        <v>1</v>
      </c>
      <c r="E330">
        <v>1</v>
      </c>
      <c r="F330" t="s">
        <v>18</v>
      </c>
      <c r="G330" t="s">
        <v>34</v>
      </c>
      <c r="H330" s="8"/>
      <c r="I330">
        <f t="shared" si="16"/>
        <v>0</v>
      </c>
      <c r="J330">
        <f t="shared" si="16"/>
        <v>1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A331" s="13" t="s">
        <v>325</v>
      </c>
      <c r="B331" s="7" t="s">
        <v>326</v>
      </c>
      <c r="C331" t="s">
        <v>28</v>
      </c>
      <c r="D331">
        <v>80</v>
      </c>
      <c r="E331">
        <v>0.6</v>
      </c>
      <c r="F331" t="s">
        <v>18</v>
      </c>
      <c r="G331" t="s">
        <v>34</v>
      </c>
      <c r="H331" s="8"/>
      <c r="I331">
        <f t="shared" si="16"/>
        <v>0</v>
      </c>
      <c r="J331">
        <f t="shared" si="16"/>
        <v>48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A332" t="s">
        <v>128</v>
      </c>
      <c r="B332" s="7" t="s">
        <v>62</v>
      </c>
      <c r="C332" t="s">
        <v>149</v>
      </c>
      <c r="D332">
        <f>2+31</f>
        <v>33</v>
      </c>
      <c r="E332">
        <v>1.2</v>
      </c>
      <c r="F332" t="s">
        <v>19</v>
      </c>
      <c r="G332" t="s">
        <v>34</v>
      </c>
      <c r="H332" s="8"/>
      <c r="I332">
        <f t="shared" si="16"/>
        <v>0</v>
      </c>
      <c r="J332">
        <f t="shared" si="16"/>
        <v>39.6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A333" t="s">
        <v>128</v>
      </c>
      <c r="B333" s="7" t="s">
        <v>62</v>
      </c>
      <c r="C333" t="s">
        <v>27</v>
      </c>
      <c r="D333">
        <v>4</v>
      </c>
      <c r="E333">
        <v>3</v>
      </c>
      <c r="F333" t="s">
        <v>18</v>
      </c>
      <c r="G333" t="s">
        <v>34</v>
      </c>
      <c r="H333" s="8"/>
      <c r="I333">
        <f t="shared" si="16"/>
        <v>0</v>
      </c>
      <c r="J333">
        <f t="shared" si="16"/>
        <v>12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A334" s="13" t="s">
        <v>327</v>
      </c>
      <c r="B334" s="7" t="s">
        <v>328</v>
      </c>
      <c r="C334" t="s">
        <v>28</v>
      </c>
      <c r="D334">
        <f>98-34</f>
        <v>64</v>
      </c>
      <c r="E334">
        <v>1.2</v>
      </c>
      <c r="F334" t="s">
        <v>18</v>
      </c>
      <c r="G334" t="s">
        <v>15</v>
      </c>
      <c r="H334" s="8"/>
      <c r="I334">
        <f t="shared" si="16"/>
        <v>76.8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A335" s="13" t="s">
        <v>329</v>
      </c>
      <c r="B335" s="7" t="s">
        <v>328</v>
      </c>
      <c r="C335" t="s">
        <v>27</v>
      </c>
      <c r="D335">
        <v>1</v>
      </c>
      <c r="E335">
        <v>1</v>
      </c>
      <c r="F335" t="s">
        <v>18</v>
      </c>
      <c r="G335" t="s">
        <v>15</v>
      </c>
      <c r="H335" s="8"/>
      <c r="I335">
        <f t="shared" si="16"/>
        <v>1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A336" s="13" t="s">
        <v>330</v>
      </c>
      <c r="B336" s="7" t="s">
        <v>62</v>
      </c>
      <c r="C336" t="s">
        <v>28</v>
      </c>
      <c r="D336">
        <f>14+14+14+14</f>
        <v>56</v>
      </c>
      <c r="E336">
        <v>3</v>
      </c>
      <c r="F336" t="s">
        <v>18</v>
      </c>
      <c r="G336" t="s">
        <v>234</v>
      </c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168</v>
      </c>
    </row>
    <row r="337" spans="1:13" x14ac:dyDescent="0.25">
      <c r="A337" s="13" t="s">
        <v>331</v>
      </c>
      <c r="B337" s="7" t="s">
        <v>20</v>
      </c>
      <c r="C337" t="s">
        <v>149</v>
      </c>
      <c r="D337">
        <v>17</v>
      </c>
      <c r="E337">
        <v>1.3</v>
      </c>
      <c r="F337" t="s">
        <v>18</v>
      </c>
      <c r="G337" t="s">
        <v>88</v>
      </c>
      <c r="H337" s="8"/>
      <c r="I337">
        <f t="shared" si="16"/>
        <v>0</v>
      </c>
      <c r="J337">
        <f t="shared" si="16"/>
        <v>0</v>
      </c>
      <c r="K337">
        <f t="shared" si="16"/>
        <v>22.1</v>
      </c>
      <c r="L337">
        <f t="shared" si="16"/>
        <v>0</v>
      </c>
      <c r="M337" s="8">
        <f t="shared" si="16"/>
        <v>0</v>
      </c>
    </row>
    <row r="338" spans="1:13" x14ac:dyDescent="0.25">
      <c r="A338" s="13" t="s">
        <v>332</v>
      </c>
      <c r="B338" s="7" t="s">
        <v>264</v>
      </c>
      <c r="C338" t="s">
        <v>149</v>
      </c>
      <c r="D338">
        <v>4</v>
      </c>
      <c r="E338">
        <v>3</v>
      </c>
      <c r="F338" t="s">
        <v>18</v>
      </c>
      <c r="G338" t="s">
        <v>234</v>
      </c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12</v>
      </c>
    </row>
    <row r="339" spans="1:13" x14ac:dyDescent="0.25">
      <c r="A339" s="13" t="s">
        <v>151</v>
      </c>
      <c r="B339" s="7" t="s">
        <v>192</v>
      </c>
      <c r="C339" t="s">
        <v>149</v>
      </c>
      <c r="D339">
        <v>29</v>
      </c>
      <c r="E339">
        <v>1</v>
      </c>
      <c r="F339" t="s">
        <v>18</v>
      </c>
      <c r="G339" t="s">
        <v>88</v>
      </c>
      <c r="H339" s="8"/>
      <c r="I339">
        <f t="shared" si="16"/>
        <v>0</v>
      </c>
      <c r="J339">
        <f t="shared" si="16"/>
        <v>0</v>
      </c>
      <c r="K339">
        <f t="shared" si="16"/>
        <v>29</v>
      </c>
      <c r="L339">
        <f t="shared" si="16"/>
        <v>0</v>
      </c>
      <c r="M339" s="8">
        <f t="shared" si="16"/>
        <v>0</v>
      </c>
    </row>
    <row r="340" spans="1:13" x14ac:dyDescent="0.25">
      <c r="A340" s="13" t="s">
        <v>333</v>
      </c>
      <c r="B340" s="7" t="s">
        <v>273</v>
      </c>
      <c r="C340" t="s">
        <v>149</v>
      </c>
      <c r="D340">
        <v>46</v>
      </c>
      <c r="E340">
        <v>2</v>
      </c>
      <c r="F340" t="s">
        <v>18</v>
      </c>
      <c r="G340" t="s">
        <v>88</v>
      </c>
      <c r="H340" s="8"/>
      <c r="I340">
        <f t="shared" si="16"/>
        <v>0</v>
      </c>
      <c r="J340">
        <f t="shared" si="16"/>
        <v>0</v>
      </c>
      <c r="K340">
        <f t="shared" si="16"/>
        <v>92</v>
      </c>
      <c r="L340">
        <f t="shared" si="16"/>
        <v>0</v>
      </c>
      <c r="M340" s="8">
        <f t="shared" si="16"/>
        <v>0</v>
      </c>
    </row>
    <row r="341" spans="1:13" x14ac:dyDescent="0.25">
      <c r="A341" t="s">
        <v>128</v>
      </c>
      <c r="B341" s="7" t="s">
        <v>62</v>
      </c>
      <c r="C341" t="s">
        <v>149</v>
      </c>
      <c r="D341">
        <v>6</v>
      </c>
      <c r="E341">
        <v>1</v>
      </c>
      <c r="F341" t="s">
        <v>18</v>
      </c>
      <c r="G341" t="s">
        <v>88</v>
      </c>
      <c r="H341" s="8"/>
      <c r="I341">
        <f t="shared" si="16"/>
        <v>0</v>
      </c>
      <c r="J341">
        <f t="shared" si="16"/>
        <v>0</v>
      </c>
      <c r="K341">
        <f t="shared" si="16"/>
        <v>6</v>
      </c>
      <c r="L341">
        <f t="shared" si="16"/>
        <v>0</v>
      </c>
      <c r="M341" s="8">
        <f t="shared" si="16"/>
        <v>0</v>
      </c>
    </row>
    <row r="342" spans="1:13" x14ac:dyDescent="0.25">
      <c r="A342" s="13" t="s">
        <v>334</v>
      </c>
      <c r="B342" s="7" t="s">
        <v>273</v>
      </c>
      <c r="C342" t="s">
        <v>173</v>
      </c>
      <c r="D342">
        <v>-46</v>
      </c>
      <c r="E342">
        <v>0</v>
      </c>
      <c r="F342" t="s">
        <v>18</v>
      </c>
      <c r="G342" t="s">
        <v>88</v>
      </c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1:13" x14ac:dyDescent="0.25">
      <c r="A343" s="13" t="s">
        <v>335</v>
      </c>
      <c r="B343" s="7" t="s">
        <v>264</v>
      </c>
      <c r="C343" t="s">
        <v>149</v>
      </c>
      <c r="D343">
        <v>1</v>
      </c>
      <c r="E343">
        <v>1</v>
      </c>
      <c r="F343" t="s">
        <v>18</v>
      </c>
      <c r="G343" t="s">
        <v>15</v>
      </c>
      <c r="H343" s="8"/>
      <c r="I343">
        <f t="shared" si="16"/>
        <v>1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1:13" x14ac:dyDescent="0.25">
      <c r="A344" s="13" t="s">
        <v>336</v>
      </c>
      <c r="B344" s="7" t="s">
        <v>62</v>
      </c>
      <c r="C344" t="s">
        <v>149</v>
      </c>
      <c r="D344">
        <f>12+4</f>
        <v>16</v>
      </c>
      <c r="E344">
        <v>1.2</v>
      </c>
      <c r="F344" t="s">
        <v>18</v>
      </c>
      <c r="G344" t="s">
        <v>15</v>
      </c>
      <c r="H344" s="8"/>
      <c r="I344">
        <f t="shared" si="16"/>
        <v>19.2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1:13" x14ac:dyDescent="0.25">
      <c r="A345" s="13" t="s">
        <v>337</v>
      </c>
      <c r="B345" s="7" t="s">
        <v>194</v>
      </c>
      <c r="C345" t="s">
        <v>149</v>
      </c>
      <c r="D345">
        <v>10</v>
      </c>
      <c r="E345">
        <v>1</v>
      </c>
      <c r="F345" t="s">
        <v>18</v>
      </c>
      <c r="G345" t="s">
        <v>34</v>
      </c>
      <c r="H345" s="8"/>
      <c r="I345">
        <f t="shared" si="16"/>
        <v>0</v>
      </c>
      <c r="J345">
        <f t="shared" si="16"/>
        <v>10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1:13" x14ac:dyDescent="0.25">
      <c r="A346" s="13" t="s">
        <v>338</v>
      </c>
      <c r="B346" s="7" t="s">
        <v>328</v>
      </c>
      <c r="C346" t="s">
        <v>149</v>
      </c>
      <c r="D346">
        <f>37+144+43</f>
        <v>224</v>
      </c>
      <c r="E346">
        <v>2</v>
      </c>
      <c r="F346" t="s">
        <v>18</v>
      </c>
      <c r="G346" t="s">
        <v>34</v>
      </c>
      <c r="H346" s="8"/>
      <c r="I346">
        <f t="shared" si="16"/>
        <v>0</v>
      </c>
      <c r="J346">
        <f t="shared" si="16"/>
        <v>448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1:13" x14ac:dyDescent="0.25">
      <c r="A347" t="s">
        <v>214</v>
      </c>
      <c r="B347" s="7" t="s">
        <v>328</v>
      </c>
      <c r="C347" t="s">
        <v>27</v>
      </c>
      <c r="D347">
        <v>1</v>
      </c>
      <c r="E347">
        <v>3</v>
      </c>
      <c r="F347" t="s">
        <v>18</v>
      </c>
      <c r="G347" t="s">
        <v>34</v>
      </c>
      <c r="H347" s="8"/>
      <c r="I347">
        <f t="shared" si="16"/>
        <v>0</v>
      </c>
      <c r="J347">
        <f t="shared" si="16"/>
        <v>3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1:13" x14ac:dyDescent="0.25">
      <c r="A348" t="s">
        <v>214</v>
      </c>
      <c r="B348" s="7" t="s">
        <v>328</v>
      </c>
      <c r="C348" t="s">
        <v>149</v>
      </c>
      <c r="D348">
        <v>2</v>
      </c>
      <c r="E348">
        <v>3</v>
      </c>
      <c r="F348" t="s">
        <v>18</v>
      </c>
      <c r="G348" t="s">
        <v>34</v>
      </c>
      <c r="H348" s="8"/>
      <c r="I348">
        <f t="shared" si="16"/>
        <v>0</v>
      </c>
      <c r="J348">
        <f t="shared" si="16"/>
        <v>6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1:13" x14ac:dyDescent="0.25">
      <c r="A349" t="s">
        <v>214</v>
      </c>
      <c r="B349" s="7" t="s">
        <v>328</v>
      </c>
      <c r="C349" t="s">
        <v>149</v>
      </c>
      <c r="D349">
        <v>3</v>
      </c>
      <c r="E349">
        <v>3</v>
      </c>
      <c r="F349" t="s">
        <v>18</v>
      </c>
      <c r="G349" t="s">
        <v>34</v>
      </c>
      <c r="H349" s="8"/>
      <c r="I349">
        <f t="shared" si="16"/>
        <v>0</v>
      </c>
      <c r="J349">
        <f t="shared" si="16"/>
        <v>9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1:13" x14ac:dyDescent="0.25">
      <c r="A350" t="s">
        <v>214</v>
      </c>
      <c r="B350" s="7" t="s">
        <v>328</v>
      </c>
      <c r="C350" t="s">
        <v>149</v>
      </c>
      <c r="D350">
        <v>1</v>
      </c>
      <c r="E350">
        <v>3</v>
      </c>
      <c r="F350" t="s">
        <v>18</v>
      </c>
      <c r="G350" t="s">
        <v>34</v>
      </c>
      <c r="H350" s="8"/>
      <c r="I350">
        <f t="shared" si="16"/>
        <v>0</v>
      </c>
      <c r="J350">
        <f t="shared" si="16"/>
        <v>3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1:13" x14ac:dyDescent="0.25">
      <c r="A351" s="13" t="s">
        <v>339</v>
      </c>
      <c r="B351" s="7" t="s">
        <v>62</v>
      </c>
      <c r="C351" t="s">
        <v>27</v>
      </c>
      <c r="D351">
        <v>8</v>
      </c>
      <c r="E351">
        <v>1</v>
      </c>
      <c r="F351" t="s">
        <v>18</v>
      </c>
      <c r="G351" t="s">
        <v>15</v>
      </c>
      <c r="H351" s="8"/>
      <c r="I351">
        <f t="shared" si="16"/>
        <v>8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1:13" x14ac:dyDescent="0.25">
      <c r="A352" t="s">
        <v>128</v>
      </c>
      <c r="B352" s="7" t="s">
        <v>62</v>
      </c>
      <c r="C352" t="s">
        <v>27</v>
      </c>
      <c r="D352">
        <f>2+4+23+13+13</f>
        <v>55</v>
      </c>
      <c r="E352">
        <v>0.8</v>
      </c>
      <c r="F352" t="s">
        <v>18</v>
      </c>
      <c r="G352" t="s">
        <v>15</v>
      </c>
      <c r="H352" s="8"/>
      <c r="I352">
        <f t="shared" si="16"/>
        <v>44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1:13" x14ac:dyDescent="0.25">
      <c r="A353" s="13" t="s">
        <v>340</v>
      </c>
      <c r="B353" s="7" t="s">
        <v>264</v>
      </c>
      <c r="C353" t="s">
        <v>149</v>
      </c>
      <c r="D353">
        <v>28</v>
      </c>
      <c r="E353">
        <v>1.2</v>
      </c>
      <c r="F353" t="s">
        <v>18</v>
      </c>
      <c r="G353" t="s">
        <v>15</v>
      </c>
      <c r="H353" s="8"/>
      <c r="I353">
        <f t="shared" ref="I353:M403" si="17">MAX(0, IF($G353=I$2, $D353*$E353, 0))</f>
        <v>33.6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1:13" x14ac:dyDescent="0.25">
      <c r="A354" t="s">
        <v>214</v>
      </c>
      <c r="B354" s="7" t="s">
        <v>231</v>
      </c>
      <c r="C354" t="s">
        <v>173</v>
      </c>
      <c r="D354">
        <v>-1</v>
      </c>
      <c r="E354">
        <v>0</v>
      </c>
      <c r="F354" t="s">
        <v>18</v>
      </c>
      <c r="G354" t="s">
        <v>15</v>
      </c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1:13" x14ac:dyDescent="0.25">
      <c r="A355" s="13" t="s">
        <v>300</v>
      </c>
      <c r="B355" s="7" t="s">
        <v>341</v>
      </c>
      <c r="C355" t="s">
        <v>28</v>
      </c>
      <c r="D355">
        <v>198</v>
      </c>
      <c r="E355">
        <v>2</v>
      </c>
      <c r="F355" t="s">
        <v>19</v>
      </c>
      <c r="G355" t="s">
        <v>127</v>
      </c>
      <c r="H355" s="8" t="s">
        <v>344</v>
      </c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396</v>
      </c>
      <c r="M355" s="8">
        <f t="shared" si="17"/>
        <v>0</v>
      </c>
    </row>
    <row r="356" spans="1:13" x14ac:dyDescent="0.25">
      <c r="A356" t="s">
        <v>23</v>
      </c>
      <c r="B356" s="7" t="s">
        <v>342</v>
      </c>
      <c r="C356" t="s">
        <v>28</v>
      </c>
      <c r="D356">
        <v>39</v>
      </c>
      <c r="E356">
        <v>2</v>
      </c>
      <c r="F356" t="s">
        <v>19</v>
      </c>
      <c r="G356" t="s">
        <v>127</v>
      </c>
      <c r="H356" s="8" t="s">
        <v>344</v>
      </c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78</v>
      </c>
      <c r="M356" s="8">
        <f t="shared" si="17"/>
        <v>0</v>
      </c>
    </row>
    <row r="357" spans="1:13" x14ac:dyDescent="0.25">
      <c r="A357" t="s">
        <v>23</v>
      </c>
      <c r="B357" s="7" t="s">
        <v>248</v>
      </c>
      <c r="C357" t="s">
        <v>27</v>
      </c>
      <c r="D357">
        <v>57</v>
      </c>
      <c r="E357">
        <v>1</v>
      </c>
      <c r="F357" t="s">
        <v>19</v>
      </c>
      <c r="G357" t="s">
        <v>127</v>
      </c>
      <c r="H357" s="8" t="s">
        <v>344</v>
      </c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57</v>
      </c>
      <c r="M357" s="8">
        <f t="shared" si="17"/>
        <v>0</v>
      </c>
    </row>
    <row r="358" spans="1:13" x14ac:dyDescent="0.25">
      <c r="A358" t="s">
        <v>23</v>
      </c>
      <c r="B358" s="7" t="s">
        <v>250</v>
      </c>
      <c r="C358" t="s">
        <v>149</v>
      </c>
      <c r="D358">
        <v>108</v>
      </c>
      <c r="E358">
        <v>0.7</v>
      </c>
      <c r="F358" t="s">
        <v>19</v>
      </c>
      <c r="G358" t="s">
        <v>127</v>
      </c>
      <c r="H358" s="8" t="s">
        <v>344</v>
      </c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75.599999999999994</v>
      </c>
      <c r="M358" s="8">
        <f t="shared" si="17"/>
        <v>0</v>
      </c>
    </row>
    <row r="359" spans="1:13" x14ac:dyDescent="0.25">
      <c r="A359" t="s">
        <v>23</v>
      </c>
      <c r="B359" s="7" t="s">
        <v>264</v>
      </c>
      <c r="C359" t="s">
        <v>149</v>
      </c>
      <c r="D359">
        <v>22</v>
      </c>
      <c r="E359">
        <v>1</v>
      </c>
      <c r="F359" t="s">
        <v>24</v>
      </c>
      <c r="G359" t="s">
        <v>127</v>
      </c>
      <c r="H359" s="8" t="s">
        <v>344</v>
      </c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22</v>
      </c>
      <c r="M359" s="8">
        <f t="shared" si="17"/>
        <v>0</v>
      </c>
    </row>
    <row r="360" spans="1:13" x14ac:dyDescent="0.25">
      <c r="A360" t="s">
        <v>23</v>
      </c>
      <c r="B360" s="7" t="s">
        <v>343</v>
      </c>
      <c r="C360" t="s">
        <v>28</v>
      </c>
      <c r="D360">
        <v>219</v>
      </c>
      <c r="E360">
        <v>1</v>
      </c>
      <c r="F360" t="s">
        <v>19</v>
      </c>
      <c r="G360" t="s">
        <v>127</v>
      </c>
      <c r="H360" s="8" t="s">
        <v>344</v>
      </c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219</v>
      </c>
      <c r="M360" s="8">
        <f t="shared" si="17"/>
        <v>0</v>
      </c>
    </row>
    <row r="361" spans="1:13" x14ac:dyDescent="0.25">
      <c r="A361" t="s">
        <v>23</v>
      </c>
      <c r="B361" s="7" t="s">
        <v>251</v>
      </c>
      <c r="C361" t="s">
        <v>27</v>
      </c>
      <c r="D361">
        <v>23</v>
      </c>
      <c r="E361">
        <v>1</v>
      </c>
      <c r="F361" t="s">
        <v>18</v>
      </c>
      <c r="G361" t="s">
        <v>127</v>
      </c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23</v>
      </c>
      <c r="M361" s="8">
        <f t="shared" si="17"/>
        <v>0</v>
      </c>
    </row>
    <row r="362" spans="1:13" x14ac:dyDescent="0.25">
      <c r="A362" t="s">
        <v>23</v>
      </c>
      <c r="B362" s="7" t="s">
        <v>291</v>
      </c>
      <c r="C362" t="s">
        <v>149</v>
      </c>
      <c r="D362">
        <v>7</v>
      </c>
      <c r="E362">
        <v>2</v>
      </c>
      <c r="F362" t="s">
        <v>18</v>
      </c>
      <c r="G362" t="s">
        <v>127</v>
      </c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14</v>
      </c>
      <c r="M362" s="8">
        <f t="shared" si="17"/>
        <v>0</v>
      </c>
    </row>
    <row r="363" spans="1:13" x14ac:dyDescent="0.25">
      <c r="A363" t="s">
        <v>23</v>
      </c>
      <c r="B363" s="7" t="s">
        <v>268</v>
      </c>
      <c r="C363" t="s">
        <v>149</v>
      </c>
      <c r="D363">
        <v>8</v>
      </c>
      <c r="E363">
        <v>2</v>
      </c>
      <c r="F363" t="s">
        <v>18</v>
      </c>
      <c r="G363" t="s">
        <v>127</v>
      </c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16</v>
      </c>
      <c r="M363" s="8">
        <f t="shared" si="17"/>
        <v>0</v>
      </c>
    </row>
    <row r="364" spans="1:13" x14ac:dyDescent="0.25">
      <c r="A364" t="s">
        <v>23</v>
      </c>
      <c r="B364" s="7" t="s">
        <v>20</v>
      </c>
      <c r="C364" t="s">
        <v>149</v>
      </c>
      <c r="D364">
        <v>53</v>
      </c>
      <c r="E364">
        <v>1.2</v>
      </c>
      <c r="F364" t="s">
        <v>18</v>
      </c>
      <c r="G364" t="s">
        <v>127</v>
      </c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63.599999999999994</v>
      </c>
      <c r="M364" s="8">
        <f t="shared" si="17"/>
        <v>0</v>
      </c>
    </row>
    <row r="365" spans="1:13" x14ac:dyDescent="0.25">
      <c r="A365" t="s">
        <v>214</v>
      </c>
      <c r="B365" s="7" t="s">
        <v>231</v>
      </c>
      <c r="C365" t="s">
        <v>173</v>
      </c>
      <c r="D365">
        <v>-1</v>
      </c>
      <c r="E365">
        <v>0</v>
      </c>
      <c r="F365" t="s">
        <v>18</v>
      </c>
      <c r="G365" t="s">
        <v>127</v>
      </c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1:13" x14ac:dyDescent="0.25">
      <c r="A366" t="s">
        <v>214</v>
      </c>
      <c r="B366" s="7" t="s">
        <v>231</v>
      </c>
      <c r="C366" t="s">
        <v>27</v>
      </c>
      <c r="D366">
        <v>2</v>
      </c>
      <c r="E366">
        <v>1</v>
      </c>
      <c r="F366" t="s">
        <v>18</v>
      </c>
      <c r="G366" t="s">
        <v>15</v>
      </c>
      <c r="H366" s="8"/>
      <c r="I366">
        <f t="shared" si="17"/>
        <v>2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1:13" x14ac:dyDescent="0.25">
      <c r="A367" s="13" t="s">
        <v>149</v>
      </c>
      <c r="B367" s="7" t="s">
        <v>345</v>
      </c>
      <c r="C367" t="s">
        <v>28</v>
      </c>
      <c r="D367">
        <v>5</v>
      </c>
      <c r="E367">
        <v>1</v>
      </c>
      <c r="F367" t="s">
        <v>18</v>
      </c>
      <c r="G367" t="s">
        <v>34</v>
      </c>
      <c r="H367" s="8" t="s">
        <v>346</v>
      </c>
      <c r="I367">
        <f t="shared" si="17"/>
        <v>0</v>
      </c>
      <c r="J367">
        <f t="shared" si="17"/>
        <v>5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1:13" x14ac:dyDescent="0.25">
      <c r="A368" t="s">
        <v>128</v>
      </c>
      <c r="B368" s="7" t="s">
        <v>62</v>
      </c>
      <c r="C368" t="s">
        <v>27</v>
      </c>
      <c r="D368">
        <f>6+6+13+2+3</f>
        <v>30</v>
      </c>
      <c r="E368">
        <v>1.3</v>
      </c>
      <c r="F368" t="s">
        <v>19</v>
      </c>
      <c r="G368" t="s">
        <v>34</v>
      </c>
      <c r="H368" s="8"/>
      <c r="I368">
        <f t="shared" si="17"/>
        <v>0</v>
      </c>
      <c r="J368">
        <f t="shared" si="17"/>
        <v>39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1:13" x14ac:dyDescent="0.25">
      <c r="A369" s="13" t="s">
        <v>347</v>
      </c>
      <c r="B369" s="7" t="s">
        <v>62</v>
      </c>
      <c r="C369" t="s">
        <v>149</v>
      </c>
      <c r="D369">
        <v>17</v>
      </c>
      <c r="E369">
        <v>1</v>
      </c>
      <c r="F369" t="s">
        <v>18</v>
      </c>
      <c r="G369" t="s">
        <v>15</v>
      </c>
      <c r="H369" s="8"/>
      <c r="I369">
        <f t="shared" si="17"/>
        <v>17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1:13" x14ac:dyDescent="0.25">
      <c r="A370" s="13" t="s">
        <v>348</v>
      </c>
      <c r="B370" s="7" t="s">
        <v>62</v>
      </c>
      <c r="C370" t="s">
        <v>149</v>
      </c>
      <c r="D370">
        <v>16</v>
      </c>
      <c r="E370">
        <v>1.5</v>
      </c>
      <c r="F370" t="s">
        <v>18</v>
      </c>
      <c r="G370" t="s">
        <v>34</v>
      </c>
      <c r="H370" s="8" t="s">
        <v>349</v>
      </c>
      <c r="I370">
        <f t="shared" si="17"/>
        <v>0</v>
      </c>
      <c r="J370">
        <f t="shared" si="17"/>
        <v>24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1:13" x14ac:dyDescent="0.25">
      <c r="A371" s="13" t="s">
        <v>333</v>
      </c>
      <c r="B371" s="7" t="s">
        <v>273</v>
      </c>
      <c r="C371" t="s">
        <v>149</v>
      </c>
      <c r="D371">
        <v>37</v>
      </c>
      <c r="E371">
        <v>1.2</v>
      </c>
      <c r="F371" t="s">
        <v>18</v>
      </c>
      <c r="G371" t="s">
        <v>88</v>
      </c>
      <c r="H371" s="8" t="s">
        <v>350</v>
      </c>
      <c r="I371">
        <f t="shared" si="17"/>
        <v>0</v>
      </c>
      <c r="J371">
        <f t="shared" si="17"/>
        <v>0</v>
      </c>
      <c r="K371">
        <f t="shared" si="17"/>
        <v>44.4</v>
      </c>
      <c r="L371">
        <f t="shared" si="17"/>
        <v>0</v>
      </c>
      <c r="M371" s="8">
        <f t="shared" si="17"/>
        <v>0</v>
      </c>
    </row>
    <row r="372" spans="1:13" x14ac:dyDescent="0.25">
      <c r="A372" s="13" t="s">
        <v>351</v>
      </c>
      <c r="B372" s="7" t="s">
        <v>62</v>
      </c>
      <c r="C372" t="s">
        <v>149</v>
      </c>
      <c r="D372">
        <f>1+2+9+3+8+2+2+1+28+40+2+27</f>
        <v>125</v>
      </c>
      <c r="E372">
        <v>1</v>
      </c>
      <c r="F372" t="s">
        <v>18</v>
      </c>
      <c r="G372" t="s">
        <v>15</v>
      </c>
      <c r="H372" s="8"/>
      <c r="I372">
        <f t="shared" si="17"/>
        <v>125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1:13" x14ac:dyDescent="0.25">
      <c r="A373" s="13" t="s">
        <v>352</v>
      </c>
      <c r="B373" s="7" t="s">
        <v>62</v>
      </c>
      <c r="C373" t="s">
        <v>27</v>
      </c>
      <c r="D373">
        <v>23</v>
      </c>
      <c r="E373">
        <v>1</v>
      </c>
      <c r="F373" t="s">
        <v>18</v>
      </c>
      <c r="G373" t="s">
        <v>127</v>
      </c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23</v>
      </c>
      <c r="M373" s="8">
        <f t="shared" si="17"/>
        <v>0</v>
      </c>
    </row>
    <row r="374" spans="1:13" x14ac:dyDescent="0.25">
      <c r="A374" s="13" t="s">
        <v>353</v>
      </c>
      <c r="B374" s="7" t="s">
        <v>62</v>
      </c>
      <c r="C374" t="s">
        <v>149</v>
      </c>
      <c r="D374">
        <v>16</v>
      </c>
      <c r="E374">
        <v>1</v>
      </c>
      <c r="F374" t="s">
        <v>18</v>
      </c>
      <c r="G374" t="s">
        <v>127</v>
      </c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16</v>
      </c>
      <c r="M374" s="8">
        <f t="shared" si="17"/>
        <v>0</v>
      </c>
    </row>
    <row r="375" spans="1:13" x14ac:dyDescent="0.25">
      <c r="A375" s="13" t="s">
        <v>354</v>
      </c>
      <c r="B375" s="7" t="s">
        <v>62</v>
      </c>
      <c r="C375" t="s">
        <v>149</v>
      </c>
      <c r="D375">
        <v>4</v>
      </c>
      <c r="E375">
        <v>3</v>
      </c>
      <c r="F375" t="s">
        <v>18</v>
      </c>
      <c r="G375" t="s">
        <v>15</v>
      </c>
      <c r="H375" s="8"/>
      <c r="I375">
        <f t="shared" si="17"/>
        <v>12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1:13" x14ac:dyDescent="0.25">
      <c r="A376" s="13" t="s">
        <v>355</v>
      </c>
      <c r="B376" s="7" t="s">
        <v>62</v>
      </c>
      <c r="C376" t="s">
        <v>27</v>
      </c>
      <c r="D376">
        <f>10+25+53+23+4+8</f>
        <v>123</v>
      </c>
      <c r="E376">
        <v>0.5</v>
      </c>
      <c r="F376" t="s">
        <v>18</v>
      </c>
      <c r="G376" t="s">
        <v>15</v>
      </c>
      <c r="H376" s="8" t="s">
        <v>356</v>
      </c>
      <c r="I376">
        <f t="shared" si="17"/>
        <v>61.5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1:13" x14ac:dyDescent="0.25">
      <c r="A377" s="13" t="s">
        <v>355</v>
      </c>
      <c r="B377" s="7" t="s">
        <v>62</v>
      </c>
      <c r="C377" t="s">
        <v>27</v>
      </c>
      <c r="D377">
        <f>10+25+53+23+4+8</f>
        <v>123</v>
      </c>
      <c r="E377">
        <v>0.5</v>
      </c>
      <c r="F377" t="s">
        <v>18</v>
      </c>
      <c r="G377" t="s">
        <v>127</v>
      </c>
      <c r="H377" s="8" t="s">
        <v>356</v>
      </c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61.5</v>
      </c>
      <c r="M377" s="8">
        <f t="shared" si="17"/>
        <v>0</v>
      </c>
    </row>
    <row r="378" spans="1:13" x14ac:dyDescent="0.25">
      <c r="B378" s="7"/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0</v>
      </c>
      <c r="M378" s="8">
        <f t="shared" si="17"/>
        <v>0</v>
      </c>
    </row>
    <row r="379" spans="1:13" x14ac:dyDescent="0.25">
      <c r="B379" s="7"/>
      <c r="H379" s="8"/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0</v>
      </c>
      <c r="M379" s="8">
        <f t="shared" si="17"/>
        <v>0</v>
      </c>
    </row>
    <row r="380" spans="1:13" x14ac:dyDescent="0.25">
      <c r="B380" s="7"/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0</v>
      </c>
      <c r="M380" s="8">
        <f t="shared" si="17"/>
        <v>0</v>
      </c>
    </row>
    <row r="381" spans="1:13" x14ac:dyDescent="0.25">
      <c r="B381" s="7"/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0</v>
      </c>
      <c r="M381" s="8">
        <f t="shared" si="17"/>
        <v>0</v>
      </c>
    </row>
    <row r="382" spans="1:13" x14ac:dyDescent="0.25">
      <c r="B382" s="7"/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0</v>
      </c>
      <c r="M382" s="8">
        <f t="shared" si="17"/>
        <v>0</v>
      </c>
    </row>
    <row r="383" spans="1:13" x14ac:dyDescent="0.25">
      <c r="B383" s="7"/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0</v>
      </c>
      <c r="M383" s="8">
        <f t="shared" si="17"/>
        <v>0</v>
      </c>
    </row>
    <row r="384" spans="1:13" x14ac:dyDescent="0.25">
      <c r="B384" s="7"/>
      <c r="H384" s="8"/>
      <c r="I384">
        <f t="shared" si="17"/>
        <v>0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2:13" x14ac:dyDescent="0.25">
      <c r="B385" s="7"/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2:13" x14ac:dyDescent="0.25">
      <c r="B386" s="7"/>
      <c r="H386" s="8"/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2:13" x14ac:dyDescent="0.25">
      <c r="B387" s="7"/>
      <c r="H387" s="8"/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2:13" x14ac:dyDescent="0.25">
      <c r="B388" s="7"/>
      <c r="H388" s="8"/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2:13" x14ac:dyDescent="0.25">
      <c r="B389" s="7"/>
      <c r="H389" s="8"/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2:13" x14ac:dyDescent="0.25">
      <c r="B390" s="7"/>
      <c r="H390" s="8"/>
      <c r="I390">
        <f t="shared" si="17"/>
        <v>0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2:13" x14ac:dyDescent="0.25">
      <c r="B391" s="7"/>
      <c r="H391" s="8"/>
      <c r="I391">
        <f t="shared" si="17"/>
        <v>0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2:13" x14ac:dyDescent="0.25">
      <c r="B392" s="7"/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0</v>
      </c>
      <c r="M392" s="8">
        <f t="shared" si="17"/>
        <v>0</v>
      </c>
    </row>
    <row r="393" spans="2:13" x14ac:dyDescent="0.25">
      <c r="B393" s="7"/>
      <c r="H393" s="8"/>
      <c r="I393">
        <f t="shared" si="17"/>
        <v>0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2:13" x14ac:dyDescent="0.25">
      <c r="B394" s="7"/>
      <c r="H394" s="8"/>
      <c r="I394">
        <f t="shared" si="17"/>
        <v>0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2:13" x14ac:dyDescent="0.25">
      <c r="B395" s="7"/>
      <c r="H395" s="8"/>
      <c r="I395">
        <f t="shared" si="17"/>
        <v>0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2:13" x14ac:dyDescent="0.25">
      <c r="B396" s="7"/>
      <c r="H396" s="8"/>
      <c r="I396">
        <f t="shared" si="17"/>
        <v>0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2:13" x14ac:dyDescent="0.25">
      <c r="B397" s="7"/>
      <c r="H397" s="8"/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2:13" x14ac:dyDescent="0.25">
      <c r="B398" s="7"/>
      <c r="H398" s="8"/>
      <c r="I398">
        <f t="shared" si="17"/>
        <v>0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2:13" x14ac:dyDescent="0.25">
      <c r="B399" s="7"/>
      <c r="H399" s="8"/>
      <c r="I399">
        <f t="shared" si="17"/>
        <v>0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2:13" x14ac:dyDescent="0.25">
      <c r="B400" s="7"/>
      <c r="H400" s="8"/>
      <c r="I400">
        <f t="shared" si="17"/>
        <v>0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2:13" x14ac:dyDescent="0.25">
      <c r="B401" s="7"/>
      <c r="H401" s="8"/>
      <c r="I401">
        <f t="shared" si="17"/>
        <v>0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2:13" x14ac:dyDescent="0.25">
      <c r="B402" s="7"/>
      <c r="H402" s="8"/>
      <c r="I402">
        <f t="shared" si="17"/>
        <v>0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2:13" x14ac:dyDescent="0.25">
      <c r="B403" s="7"/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0</v>
      </c>
      <c r="M403" s="8">
        <f t="shared" si="17"/>
        <v>0</v>
      </c>
    </row>
    <row r="404" spans="2:13" x14ac:dyDescent="0.25">
      <c r="B404" s="7"/>
      <c r="H404" s="8"/>
      <c r="I404">
        <f t="shared" ref="I404:M454" si="18">MAX(0, IF($G404=I$2, $D404*$E404, 0))</f>
        <v>0</v>
      </c>
      <c r="J404">
        <f t="shared" si="18"/>
        <v>0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2:13" x14ac:dyDescent="0.25">
      <c r="B405" s="7"/>
      <c r="H405" s="8"/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0</v>
      </c>
    </row>
    <row r="406" spans="2:13" x14ac:dyDescent="0.25">
      <c r="B406" s="7"/>
      <c r="H406" s="8"/>
      <c r="I406">
        <f t="shared" si="18"/>
        <v>0</v>
      </c>
      <c r="J406">
        <f t="shared" si="18"/>
        <v>0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2:13" x14ac:dyDescent="0.25">
      <c r="B407" s="7"/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0</v>
      </c>
    </row>
    <row r="408" spans="2:13" x14ac:dyDescent="0.25">
      <c r="B408" s="7"/>
      <c r="H408" s="8"/>
      <c r="I408">
        <f t="shared" si="18"/>
        <v>0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2:13" x14ac:dyDescent="0.25">
      <c r="B409" s="7"/>
      <c r="H409" s="8"/>
      <c r="I409">
        <f t="shared" si="18"/>
        <v>0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2:13" x14ac:dyDescent="0.25">
      <c r="B410" s="7"/>
      <c r="H410" s="8"/>
      <c r="I410">
        <f t="shared" si="18"/>
        <v>0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2:13" x14ac:dyDescent="0.25">
      <c r="B411" s="7"/>
      <c r="H411" s="8"/>
      <c r="I411">
        <f t="shared" si="18"/>
        <v>0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2:13" x14ac:dyDescent="0.25">
      <c r="B412" s="7"/>
      <c r="H412" s="8"/>
      <c r="I412">
        <f t="shared" si="18"/>
        <v>0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2:13" x14ac:dyDescent="0.25">
      <c r="B413" s="7"/>
      <c r="H413" s="8"/>
      <c r="I413">
        <f t="shared" si="18"/>
        <v>0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2:13" x14ac:dyDescent="0.25">
      <c r="B414" s="7"/>
      <c r="H414" s="8"/>
      <c r="I414">
        <f t="shared" si="18"/>
        <v>0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2:13" x14ac:dyDescent="0.25">
      <c r="B415" s="7"/>
      <c r="H415" s="8"/>
      <c r="I415">
        <f t="shared" si="18"/>
        <v>0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2:13" x14ac:dyDescent="0.25">
      <c r="B416" s="7"/>
      <c r="H416" s="8"/>
      <c r="I416">
        <f t="shared" si="18"/>
        <v>0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2:13" x14ac:dyDescent="0.25">
      <c r="B417" s="7"/>
      <c r="H417" s="8"/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2:13" x14ac:dyDescent="0.25">
      <c r="B418" s="7"/>
      <c r="H418" s="8"/>
      <c r="I418">
        <f t="shared" si="18"/>
        <v>0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2:13" x14ac:dyDescent="0.25">
      <c r="B419" s="7"/>
      <c r="H419" s="8"/>
      <c r="I419">
        <f t="shared" si="18"/>
        <v>0</v>
      </c>
      <c r="J419">
        <f t="shared" si="18"/>
        <v>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2:13" x14ac:dyDescent="0.25">
      <c r="B420" s="7"/>
      <c r="H420" s="8"/>
      <c r="I420">
        <f t="shared" si="18"/>
        <v>0</v>
      </c>
      <c r="J420">
        <f t="shared" si="18"/>
        <v>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2:13" x14ac:dyDescent="0.25">
      <c r="B421" s="7"/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0</v>
      </c>
      <c r="M421" s="8">
        <f t="shared" si="18"/>
        <v>0</v>
      </c>
    </row>
    <row r="422" spans="2:13" x14ac:dyDescent="0.25">
      <c r="B422" s="7"/>
      <c r="H422" s="8"/>
      <c r="I422">
        <f t="shared" si="18"/>
        <v>0</v>
      </c>
      <c r="J422">
        <f t="shared" si="18"/>
        <v>0</v>
      </c>
      <c r="K422">
        <f t="shared" si="18"/>
        <v>0</v>
      </c>
      <c r="L422">
        <f t="shared" si="18"/>
        <v>0</v>
      </c>
      <c r="M422" s="8">
        <f t="shared" si="18"/>
        <v>0</v>
      </c>
    </row>
    <row r="423" spans="2:13" x14ac:dyDescent="0.25">
      <c r="B423" s="7"/>
      <c r="H423" s="8"/>
      <c r="I423">
        <f t="shared" si="18"/>
        <v>0</v>
      </c>
      <c r="J423">
        <f t="shared" si="18"/>
        <v>0</v>
      </c>
      <c r="K423">
        <f t="shared" si="18"/>
        <v>0</v>
      </c>
      <c r="L423">
        <f t="shared" si="18"/>
        <v>0</v>
      </c>
      <c r="M423" s="8">
        <f t="shared" si="18"/>
        <v>0</v>
      </c>
    </row>
    <row r="424" spans="2:13" x14ac:dyDescent="0.25">
      <c r="B424" s="7"/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0</v>
      </c>
      <c r="M424" s="8">
        <f t="shared" si="18"/>
        <v>0</v>
      </c>
    </row>
    <row r="425" spans="2:13" x14ac:dyDescent="0.25">
      <c r="B425" s="7"/>
      <c r="H425" s="8"/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2:13" x14ac:dyDescent="0.25">
      <c r="B426" s="7"/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0</v>
      </c>
      <c r="M426" s="8">
        <f t="shared" si="18"/>
        <v>0</v>
      </c>
    </row>
    <row r="427" spans="2:13" x14ac:dyDescent="0.25">
      <c r="B427" s="7"/>
      <c r="H427" s="8"/>
      <c r="I427">
        <f t="shared" si="18"/>
        <v>0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2:13" x14ac:dyDescent="0.25">
      <c r="B428" s="7"/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2:13" x14ac:dyDescent="0.25">
      <c r="B429" s="7"/>
      <c r="H429" s="8"/>
      <c r="I429">
        <f t="shared" si="18"/>
        <v>0</v>
      </c>
      <c r="J429">
        <f t="shared" si="18"/>
        <v>0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2:13" x14ac:dyDescent="0.25">
      <c r="B430" s="7"/>
      <c r="H430" s="8"/>
      <c r="I430">
        <f t="shared" si="18"/>
        <v>0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2:13" x14ac:dyDescent="0.25">
      <c r="B431" s="7"/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0</v>
      </c>
      <c r="M431" s="8">
        <f t="shared" si="18"/>
        <v>0</v>
      </c>
    </row>
    <row r="432" spans="2:13" x14ac:dyDescent="0.25">
      <c r="B432" s="7"/>
      <c r="H432" s="8"/>
      <c r="I432">
        <f t="shared" si="18"/>
        <v>0</v>
      </c>
      <c r="J432">
        <f t="shared" si="18"/>
        <v>0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2:13" x14ac:dyDescent="0.25">
      <c r="B433" s="7"/>
      <c r="H433" s="8"/>
      <c r="I433">
        <f t="shared" si="18"/>
        <v>0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2:13" x14ac:dyDescent="0.25">
      <c r="B434" s="7"/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2:13" x14ac:dyDescent="0.25">
      <c r="B435" s="7"/>
      <c r="H435" s="8"/>
      <c r="I435">
        <f t="shared" si="18"/>
        <v>0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2:13" x14ac:dyDescent="0.25">
      <c r="B436" s="7"/>
      <c r="H436" s="8"/>
      <c r="I436">
        <f t="shared" si="18"/>
        <v>0</v>
      </c>
      <c r="J436">
        <f t="shared" si="18"/>
        <v>0</v>
      </c>
      <c r="K436">
        <f t="shared" si="18"/>
        <v>0</v>
      </c>
      <c r="L436">
        <f t="shared" si="18"/>
        <v>0</v>
      </c>
      <c r="M436" s="8">
        <f t="shared" si="18"/>
        <v>0</v>
      </c>
    </row>
    <row r="437" spans="2:13" x14ac:dyDescent="0.25">
      <c r="B437" s="7"/>
      <c r="H437" s="8"/>
      <c r="I437">
        <f t="shared" si="18"/>
        <v>0</v>
      </c>
      <c r="J437">
        <f t="shared" si="18"/>
        <v>0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2:13" x14ac:dyDescent="0.25">
      <c r="B438" s="7"/>
      <c r="H438" s="8"/>
      <c r="I438">
        <f t="shared" si="18"/>
        <v>0</v>
      </c>
      <c r="J438">
        <f t="shared" si="18"/>
        <v>0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2:13" x14ac:dyDescent="0.25">
      <c r="B439" s="7"/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0</v>
      </c>
      <c r="M439" s="8">
        <f t="shared" si="18"/>
        <v>0</v>
      </c>
    </row>
    <row r="440" spans="2:13" x14ac:dyDescent="0.25">
      <c r="B440" s="7"/>
      <c r="H440" s="8"/>
      <c r="I440">
        <f t="shared" si="18"/>
        <v>0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2:13" x14ac:dyDescent="0.25">
      <c r="B441" s="7"/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2:13" x14ac:dyDescent="0.25">
      <c r="B442" s="7"/>
      <c r="H442" s="8"/>
      <c r="I442">
        <f t="shared" si="18"/>
        <v>0</v>
      </c>
      <c r="J442">
        <f t="shared" si="18"/>
        <v>0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2:13" x14ac:dyDescent="0.25">
      <c r="B443" s="7"/>
      <c r="H443" s="8"/>
      <c r="I443">
        <f t="shared" si="18"/>
        <v>0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2:13" x14ac:dyDescent="0.25">
      <c r="B444" s="7"/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0</v>
      </c>
    </row>
    <row r="445" spans="2:13" x14ac:dyDescent="0.25">
      <c r="B445" s="7"/>
      <c r="H445" s="8"/>
      <c r="I445">
        <f t="shared" si="18"/>
        <v>0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2:13" x14ac:dyDescent="0.25">
      <c r="B446" s="7"/>
      <c r="H446" s="8"/>
      <c r="I446">
        <f t="shared" si="18"/>
        <v>0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2:13" x14ac:dyDescent="0.25">
      <c r="B447" s="7"/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0</v>
      </c>
      <c r="M447" s="8">
        <f t="shared" si="18"/>
        <v>0</v>
      </c>
    </row>
    <row r="448" spans="2:13" x14ac:dyDescent="0.25">
      <c r="B448" s="7"/>
      <c r="H448" s="8"/>
      <c r="I448">
        <f t="shared" si="18"/>
        <v>0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2:13" x14ac:dyDescent="0.25">
      <c r="B449" s="7"/>
      <c r="H449" s="8"/>
      <c r="I449">
        <f t="shared" si="18"/>
        <v>0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2:13" x14ac:dyDescent="0.25">
      <c r="B450" s="7"/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0</v>
      </c>
    </row>
    <row r="451" spans="2:13" x14ac:dyDescent="0.25">
      <c r="B451" s="7"/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0</v>
      </c>
    </row>
    <row r="452" spans="2:13" x14ac:dyDescent="0.25">
      <c r="B452" s="7"/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0</v>
      </c>
      <c r="M452" s="8">
        <f t="shared" si="18"/>
        <v>0</v>
      </c>
    </row>
    <row r="453" spans="2:13" x14ac:dyDescent="0.25">
      <c r="B453" s="7"/>
      <c r="H453" s="8"/>
      <c r="I453">
        <f t="shared" si="18"/>
        <v>0</v>
      </c>
      <c r="J453">
        <f t="shared" si="18"/>
        <v>0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2:13" x14ac:dyDescent="0.25">
      <c r="B454" s="7"/>
      <c r="H454" s="8"/>
      <c r="I454">
        <f t="shared" si="18"/>
        <v>0</v>
      </c>
      <c r="J454">
        <f t="shared" si="18"/>
        <v>0</v>
      </c>
      <c r="K454">
        <f t="shared" si="18"/>
        <v>0</v>
      </c>
      <c r="L454">
        <f t="shared" si="18"/>
        <v>0</v>
      </c>
      <c r="M454" s="8">
        <f t="shared" si="18"/>
        <v>0</v>
      </c>
    </row>
    <row r="455" spans="2:13" x14ac:dyDescent="0.25">
      <c r="B455" s="7"/>
      <c r="H455" s="8"/>
      <c r="I455">
        <f t="shared" ref="I455:M500" si="19">MAX(0, IF($G455=I$2, $D455*$E455, 0))</f>
        <v>0</v>
      </c>
      <c r="J455">
        <f t="shared" si="19"/>
        <v>0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2:13" x14ac:dyDescent="0.25">
      <c r="B456" s="7"/>
      <c r="H456" s="8"/>
      <c r="I456">
        <f t="shared" si="19"/>
        <v>0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2:13" x14ac:dyDescent="0.25">
      <c r="B457" s="7"/>
      <c r="H457" s="8"/>
      <c r="I457">
        <f t="shared" si="19"/>
        <v>0</v>
      </c>
      <c r="J457">
        <f t="shared" si="19"/>
        <v>0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2:13" x14ac:dyDescent="0.25">
      <c r="B458" s="7"/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2:13" x14ac:dyDescent="0.25">
      <c r="B459" s="7"/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2:13" x14ac:dyDescent="0.25">
      <c r="B460" s="7"/>
      <c r="H460" s="8"/>
      <c r="I460">
        <f t="shared" si="19"/>
        <v>0</v>
      </c>
      <c r="J460">
        <f t="shared" si="19"/>
        <v>0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2:13" x14ac:dyDescent="0.25">
      <c r="B461" s="7"/>
      <c r="H461" s="8"/>
      <c r="I461">
        <f t="shared" si="19"/>
        <v>0</v>
      </c>
      <c r="J461">
        <f t="shared" si="19"/>
        <v>0</v>
      </c>
      <c r="K461">
        <f t="shared" si="19"/>
        <v>0</v>
      </c>
      <c r="L461">
        <f t="shared" si="19"/>
        <v>0</v>
      </c>
      <c r="M461" s="8">
        <f t="shared" si="19"/>
        <v>0</v>
      </c>
    </row>
    <row r="462" spans="2:13" x14ac:dyDescent="0.25">
      <c r="B462" s="7"/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0</v>
      </c>
    </row>
    <row r="463" spans="2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2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5141.8999999999996</v>
      </c>
      <c r="J501" s="10">
        <f>SUM(J$3:INDEX(J:J,$F$1))</f>
        <v>5349.9000000000005</v>
      </c>
      <c r="K501" s="10">
        <f>SUM(K$3:INDEX(K:K,$F$1))</f>
        <v>1596.5</v>
      </c>
      <c r="L501" s="10">
        <f>SUM(L$3:INDEX(L:L,$F$1))</f>
        <v>4857.2000000000007</v>
      </c>
      <c r="M501" s="10">
        <f>SUM(M$3:INDEX(M:M,$F$1))</f>
        <v>180</v>
      </c>
    </row>
    <row r="502" spans="1:13" x14ac:dyDescent="0.25">
      <c r="G502" t="s">
        <v>181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217.5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68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44.4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100.5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0</v>
      </c>
    </row>
    <row r="503" spans="1:13" x14ac:dyDescent="0.25">
      <c r="G503" t="s">
        <v>181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547.29999999999995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710.6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816.5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1092.7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180</v>
      </c>
    </row>
    <row r="504" spans="1:13" x14ac:dyDescent="0.25">
      <c r="I504" t="str">
        <f>I$2</f>
        <v>adalfarus</v>
      </c>
      <c r="J504" t="str">
        <f t="shared" ref="J5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124</v>
      </c>
      <c r="J505">
        <f>COUNTIF($G$3:INDEX($G:$G,$F$1), J$2)</f>
        <v>159</v>
      </c>
      <c r="K505">
        <f>COUNTIF($G$3:INDEX($G:$G,$F$1), K$2)</f>
        <v>26</v>
      </c>
      <c r="L505">
        <f>COUNTIF($G$3:INDEX($G:$G,$F$1), L$2)</f>
        <v>63</v>
      </c>
      <c r="M505">
        <f>COUNTIF($G$3:INDEX($G:$G,$F$1), M$2)</f>
        <v>2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1.2346774193548384</v>
      </c>
      <c r="J506">
        <f>IF(COUNTIF($G$3:INDEX($G:$G,$F$1), J$2) &gt; 0, AVERAGEIF($G$3:INDEX($G:$G,$F$1), J$2, $E$3:INDEX($E:$E,$F$1)), 0)</f>
        <v>1.3968354430379744</v>
      </c>
      <c r="K506">
        <f>IF(COUNTIF($G$3:INDEX($G:$G,$F$1), K$2) &gt; 0, AVERAGEIF($G$3:INDEX($G:$G,$F$1), K$2, $E$3:INDEX($E:$E,$F$1)), 0)</f>
        <v>1.4038461538461537</v>
      </c>
      <c r="L506">
        <f>IF(COUNTIF($G$3:INDEX($G:$G,$F$1), L$2) &gt; 0, AVERAGEIF($G$3:INDEX($G:$G,$F$1), L$2, $E$3:INDEX($E:$E,$F$1)), 0)</f>
        <v>1.4698412698412702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28.580645161290324</v>
      </c>
      <c r="J507">
        <f>IF(COUNTIF($G$3:INDEX($G:$G,$F$1), J$2) &gt; 0, AVERAGEIF($G$3:INDEX($G:$G,$F$1), J$2, $D$3:INDEX($D:$D,$F$1)), 0)</f>
        <v>20.60759493670886</v>
      </c>
      <c r="K507">
        <f>IF(COUNTIF($G$3:INDEX($G:$G,$F$1), K$2) &gt; 0, AVERAGEIF($G$3:INDEX($G:$G,$F$1), K$2, $D$3:INDEX($D:$D,$F$1)), 0)</f>
        <v>28.692307692307693</v>
      </c>
      <c r="L507">
        <f>IF(COUNTIF($G$3:INDEX($G:$G,$F$1), L$2) &gt; 0, AVERAGEIF($G$3:INDEX($G:$G,$F$1), L$2, $D$3:INDEX($D:$D,$F$1)), 0)</f>
        <v>50.507936507936506</v>
      </c>
      <c r="M507">
        <f>IF(COUNTIF($G$3:INDEX($G:$G,$F$1), M$2) &gt; 0, AVERAGEIF($G$3:INDEX($G:$G,$F$1), M$2, $D$3:INDEX($D:$D,$F$1)), 0)</f>
        <v>30</v>
      </c>
    </row>
    <row r="508" spans="1:13" x14ac:dyDescent="0.25">
      <c r="G508" t="s">
        <v>167</v>
      </c>
      <c r="I508">
        <f>ROUND(I$505*I$506*I$507, 0)</f>
        <v>4376</v>
      </c>
      <c r="J508">
        <f>ROUND(J$505*J$506*J$507, 0)</f>
        <v>4577</v>
      </c>
      <c r="K508">
        <f>ROUND(K$505*K$506*K$507, 0)</f>
        <v>1047</v>
      </c>
      <c r="L508">
        <f>ROUND(L$505*L$506*L$507, 0)</f>
        <v>4677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5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15</v>
      </c>
      <c r="J511">
        <f>COUNTIFS($G$3:INDEX($G:$G,$F$1), J$510, $C$3:INDEX($C:$C,$F$1), $G511)</f>
        <v>29</v>
      </c>
      <c r="K511">
        <f>COUNTIFS($G$3:INDEX($G:$G,$F$1), K$510, $C$3:INDEX($C:$C,$F$1), $G511)</f>
        <v>9</v>
      </c>
      <c r="L511">
        <f>COUNTIFS($G$3:INDEX($G:$G,$F$1), L$510, $C$3:INDEX($C:$C,$F$1), $G511)</f>
        <v>4</v>
      </c>
      <c r="M511">
        <f>COUNTIFS($G$3:INDEX($G:$G,$F$1), M$510, $C$3:INDEX($C:$C,$F$1), $G511)</f>
        <v>1</v>
      </c>
    </row>
    <row r="512" spans="1:13" x14ac:dyDescent="0.25">
      <c r="G512" t="str">
        <v>changes</v>
      </c>
      <c r="I512">
        <f>COUNTIFS($G$3:INDEX($G:$G,$F$1), I$510, $C$3:INDEX($C:$C,$F$1), $G512)</f>
        <v>50</v>
      </c>
      <c r="J512">
        <f>COUNTIFS($G$3:INDEX($G:$G,$F$1), J$510, $C$3:INDEX($C:$C,$F$1), $G512)</f>
        <v>54</v>
      </c>
      <c r="K512">
        <f>COUNTIFS($G$3:INDEX($G:$G,$F$1), K$510, $C$3:INDEX($C:$C,$F$1), $G512)</f>
        <v>4</v>
      </c>
      <c r="L512">
        <f>COUNTIFS($G$3:INDEX($G:$G,$F$1), L$510, $C$3:INDEX($C:$C,$F$1), $G512)</f>
        <v>18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6</v>
      </c>
      <c r="J516">
        <f>COUNTIFS($G$3:INDEX($G:$G,$F$1), J$510, $C$3:INDEX($C:$C,$F$1), $G516)</f>
        <v>2</v>
      </c>
      <c r="K516">
        <f>COUNTIFS($G$3:INDEX($G:$G,$F$1), K$510, $C$3:INDEX($C:$C,$F$1), $G516)</f>
        <v>1</v>
      </c>
      <c r="L516">
        <f>COUNTIFS($G$3:INDEX($G:$G,$F$1), L$510, $C$3:INDEX($C:$C,$F$1), $G516)</f>
        <v>1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48</v>
      </c>
      <c r="J519">
        <f>COUNTIFS($G$3:INDEX($G:$G,$F$1), J$510, $C$3:INDEX($C:$C,$F$1), $G519)</f>
        <v>55</v>
      </c>
      <c r="K519">
        <f>COUNTIFS($G$3:INDEX($G:$G,$F$1), K$510, $C$3:INDEX($C:$C,$F$1), $G519)</f>
        <v>11</v>
      </c>
      <c r="L519">
        <f>COUNTIFS($G$3:INDEX($G:$G,$F$1), L$510, $C$3:INDEX($C:$C,$F$1), $G519)</f>
        <v>40</v>
      </c>
      <c r="M519">
        <f>COUNTIFS($G$3:INDEX($G:$G,$F$1), M$510, $C$3:INDEX($C:$C,$F$1), $G519)</f>
        <v>1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1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5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106</v>
      </c>
      <c r="J526">
        <f>COUNTIFS($G$3:INDEX($G:$G,$F$1), J$525, $F$3:INDEX($F:$F,$F$1), $G526)</f>
        <v>109</v>
      </c>
      <c r="K526">
        <f>COUNTIFS($G$3:INDEX($G:$G,$F$1), K$525, $F$3:INDEX($F:$F,$F$1), $G526)</f>
        <v>15</v>
      </c>
      <c r="L526">
        <f>COUNTIFS($G$3:INDEX($G:$G,$F$1), L$525, $F$3:INDEX($F:$F,$F$1), $G526)</f>
        <v>46</v>
      </c>
      <c r="M526">
        <f>COUNTIFS($G$3:INDEX($G:$G,$F$1), M$525, $F$3:INDEX($F:$F,$F$1), $G526)</f>
        <v>2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6</v>
      </c>
      <c r="J528">
        <f>COUNTIFS($G$3:INDEX($G:$G,$F$1), J$525, $F$3:INDEX($F:$F,$F$1), $G528)</f>
        <v>46</v>
      </c>
      <c r="K528">
        <f>COUNTIFS($G$3:INDEX($G:$G,$F$1), K$525, $F$3:INDEX($F:$F,$F$1), $G528)</f>
        <v>11</v>
      </c>
      <c r="L528">
        <f>COUNTIFS($G$3:INDEX($G:$G,$F$1), L$525, $F$3:INDEX($F:$F,$F$1), $G528)</f>
        <v>11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8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6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I535" t="str">
        <f t="shared" ref="I5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233</v>
      </c>
      <c r="H536">
        <f>SUM(I501:M501)</f>
        <v>17125.5</v>
      </c>
      <c r="I536" s="16">
        <f>I501/$H536</f>
        <v>0.30024816793670256</v>
      </c>
      <c r="J536" s="16">
        <f>J501/$H536</f>
        <v>0.31239379872120526</v>
      </c>
      <c r="K536" s="16">
        <f>K501/$H536</f>
        <v>9.3223555516627254E-2</v>
      </c>
      <c r="L536" s="16">
        <f>L501/$H536</f>
        <v>0.28362383580041461</v>
      </c>
      <c r="M536" s="16">
        <f>M501/$H536</f>
        <v>1.0510642025050363E-2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  <hyperlink ref="A327" r:id="rId147" xr:uid="{89D0DE87-BFB9-4160-8911-7E9A1AE7C1D9}"/>
    <hyperlink ref="A328" r:id="rId148" xr:uid="{636DBEDB-76AA-4972-AFCF-37DB4193EC9A}"/>
    <hyperlink ref="A331" r:id="rId149" xr:uid="{3ECBCF44-C7D8-4FB2-9FDB-DAF155D43BC9}"/>
    <hyperlink ref="A334" r:id="rId150" xr:uid="{6985873E-8A2B-4BDB-8EE1-D919F32ADE56}"/>
    <hyperlink ref="A335" r:id="rId151" xr:uid="{02B69DEC-E1F3-4667-A56B-846867EB15CA}"/>
    <hyperlink ref="A336" r:id="rId152" xr:uid="{27E54B8E-1900-4122-A0A4-B9170A7FF377}"/>
    <hyperlink ref="A337" r:id="rId153" xr:uid="{F4A7C2AA-F710-46EB-8972-758C43FDD8B2}"/>
    <hyperlink ref="A338" r:id="rId154" xr:uid="{E966BDB0-8DB2-4A57-BDEF-734F8FF0E5C7}"/>
    <hyperlink ref="A339" r:id="rId155" xr:uid="{3D1DD4BB-770E-489F-8784-33E28197B761}"/>
    <hyperlink ref="A340" r:id="rId156" xr:uid="{81F94012-CE14-4E63-B1EA-B93A919402B9}"/>
    <hyperlink ref="A342" r:id="rId157" xr:uid="{7AD31F94-3AFE-4638-BC90-C775617F2528}"/>
    <hyperlink ref="A343" r:id="rId158" xr:uid="{CA4CEA90-234D-4D0A-A924-8796BABFB082}"/>
    <hyperlink ref="A344" r:id="rId159" xr:uid="{A88D1062-F42E-441C-AEA8-163FE9B4D2E5}"/>
    <hyperlink ref="A345" r:id="rId160" xr:uid="{FE20E249-10BA-4368-9233-363FF2E9F5AE}"/>
    <hyperlink ref="A346" r:id="rId161" xr:uid="{E4C416C4-1C25-489C-930C-1B7037FF4355}"/>
    <hyperlink ref="A351" r:id="rId162" xr:uid="{A722881F-02F5-41DB-96C8-0A54EDB0517E}"/>
    <hyperlink ref="A353" r:id="rId163" xr:uid="{453ED6EC-FC5E-478D-A5D1-5CBBFF2F77CF}"/>
    <hyperlink ref="A355" r:id="rId164" xr:uid="{A44E1F5E-3384-4184-8452-48DDD11B4921}"/>
    <hyperlink ref="A367" r:id="rId165" xr:uid="{1562D446-1CBD-4AFC-A4DE-CA86710CFA37}"/>
    <hyperlink ref="A369" r:id="rId166" xr:uid="{7C32CAD6-675E-4D3F-9ED4-06A52B11DEF8}"/>
    <hyperlink ref="A370" r:id="rId167" xr:uid="{EE945D06-FC8B-4390-9F5A-F848F497D9E1}"/>
    <hyperlink ref="A371" r:id="rId168" xr:uid="{54625098-9C91-494F-A1C5-5FCE6B581205}"/>
    <hyperlink ref="A372" r:id="rId169" xr:uid="{A736EE31-1200-4442-82B1-D46C75EC5295}"/>
    <hyperlink ref="A373" r:id="rId170" xr:uid="{78E296B0-4C43-44BE-B9DF-059871C2E84F}"/>
    <hyperlink ref="A374" r:id="rId171" xr:uid="{1C90AD4B-5E6E-4C19-A293-B106F41F41DA}"/>
    <hyperlink ref="A375" r:id="rId172" xr:uid="{2FD8F288-98C9-4A0B-AA03-E63270A5E031}"/>
    <hyperlink ref="A376" r:id="rId173" xr:uid="{3B48E4D0-B8CC-4529-819F-C2436DC84837}"/>
    <hyperlink ref="A377" r:id="rId174" xr:uid="{66C68B6D-C1B2-4156-A253-182E05107810}"/>
  </hyperlinks>
  <pageMargins left="0.7" right="0.7" top="0.75" bottom="0.75" header="0.3" footer="0.3"/>
  <pageSetup paperSize="9" orientation="portrait" verticalDpi="0" r:id="rId175"/>
  <drawing r:id="rId1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2025-03-05T20:16:51Z</dcterms:modified>
</cp:coreProperties>
</file>