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48715054-612B-4A4D-A84E-4AFED2962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7" i="1" l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<sst xmlns="http://schemas.openxmlformats.org/spreadsheetml/2006/main" count="1982" uniqueCount="356">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</sst>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5141.8999999999996</c:v>
                </c:pt>
                <c:pt idx="1">
                  <c:v>5369.9000000000005</c:v>
                </c:pt>
                <c:pt idx="2">
                  <c:v>1596.5</c:v>
                </c:pt>
                <c:pt idx="3">
                  <c:v>4857.2000000000007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30</c:v>
                </c:pt>
                <c:pt idx="1">
                  <c:v>54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106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110</c:v>
                </c:pt>
                <c:pt idx="1">
                  <c:v>0</c:v>
                </c:pt>
                <c:pt idx="2">
                  <c:v>46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46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124</c:v>
                </c:pt>
                <c:pt idx="1">
                  <c:v>160</c:v>
                </c:pt>
                <c:pt idx="2">
                  <c:v>26</c:v>
                </c:pt>
                <c:pt idx="3">
                  <c:v>63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1.2346774193548384</c:v>
                </c:pt>
                <c:pt idx="1">
                  <c:v>1.4006289308176099</c:v>
                </c:pt>
                <c:pt idx="2">
                  <c:v>1.4038461538461537</c:v>
                </c:pt>
                <c:pt idx="3">
                  <c:v>1.4698412698412702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28.580645161290324</c:v>
                </c:pt>
                <c:pt idx="1">
                  <c:v>20.540880503144653</c:v>
                </c:pt>
                <c:pt idx="2">
                  <c:v>28.692307692307693</c:v>
                </c:pt>
                <c:pt idx="3">
                  <c:v>50.507936507936506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4376</c:v>
                </c:pt>
                <c:pt idx="1">
                  <c:v>4603</c:v>
                </c:pt>
                <c:pt idx="2">
                  <c:v>1047</c:v>
                </c:pt>
                <c:pt idx="3">
                  <c:v>4677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217.5</c:v>
                </c:pt>
                <c:pt idx="1">
                  <c:v>68</c:v>
                </c:pt>
                <c:pt idx="2">
                  <c:v>44.4</c:v>
                </c:pt>
                <c:pt idx="3">
                  <c:v>100.5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547.29999999999995</c:v>
                </c:pt>
                <c:pt idx="1">
                  <c:v>710.6</c:v>
                </c:pt>
                <c:pt idx="2">
                  <c:v>816.5</c:v>
                </c:pt>
                <c:pt idx="3">
                  <c:v>1092.7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0.29989793240208801</c:v>
                </c:pt>
                <c:pt idx="1">
                  <c:v>0.31319588230147855</c:v>
                </c:pt>
                <c:pt idx="2">
                  <c:v>9.311481146656557E-2</c:v>
                </c:pt>
                <c:pt idx="3">
                  <c:v>0.2832929923303491</c:v>
                </c:pt>
                <c:pt idx="4">
                  <c:v>1.0498381499518825E-2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51" Type="http://schemas.openxmlformats.org/officeDocument/2006/relationships/hyperlink" Target="https://github.com/Giesbrt/Automaten/commit/de27bef2a87e82de46ce75307b10e9d945ecf280" TargetMode="External"/><Relationship Id="rId156" Type="http://schemas.openxmlformats.org/officeDocument/2006/relationships/hyperlink" Target="https://github.com/Giesbrt/Automaten/commit/0e49a3c8fa5cfa711203b6a6ad27042872ca9289" TargetMode="External"/><Relationship Id="rId172" Type="http://schemas.openxmlformats.org/officeDocument/2006/relationships/hyperlink" Target="https://github.com/Giesbrt/Automaten/commit/af741e078714904eef3f38f5d34e714a5ac5d6a2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162" Type="http://schemas.openxmlformats.org/officeDocument/2006/relationships/hyperlink" Target="https://github.com/Giesbrt/Automaten/commit/aa3ecef9957f9cccd5d0029e65c1266dc3a2bdb0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drawing" Target="../drawings/drawing1.xm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16" zoomScale="85" zoomScaleNormal="85" workbookViewId="0">
      <selection activeCell="H50" sqref="H50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252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233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C50" t="s">
        <v>28</v>
      </c>
      <c r="D50">
        <v>10</v>
      </c>
      <c r="E50">
        <v>2</v>
      </c>
      <c r="F50" t="s">
        <v>18</v>
      </c>
      <c r="G50" t="s">
        <v>34</v>
      </c>
      <c r="H50" s="8"/>
      <c r="I50">
        <f t="shared" si="2"/>
        <v>0</v>
      </c>
      <c r="J50">
        <f t="shared" si="2"/>
        <v>20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176</v>
      </c>
      <c r="B88" s="7" t="s">
        <v>177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182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183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178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179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181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185</v>
      </c>
      <c r="B95" s="7" t="s">
        <v>186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184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187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188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189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190</v>
      </c>
      <c r="B100" s="7" t="s">
        <v>191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192</v>
      </c>
      <c r="B102" s="7" t="s">
        <v>193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191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194</v>
      </c>
      <c r="B106" s="7" t="s">
        <v>195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196</v>
      </c>
      <c r="B107" s="7" t="s">
        <v>191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193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197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198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199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200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201</v>
      </c>
      <c r="B114" s="7" t="s">
        <v>191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202</v>
      </c>
      <c r="B115" s="7" t="s">
        <v>203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204</v>
      </c>
      <c r="B116" s="7" t="s">
        <v>200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205</v>
      </c>
      <c r="B117" s="7" t="s">
        <v>203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205</v>
      </c>
      <c r="B118" s="7" t="s">
        <v>203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206</v>
      </c>
      <c r="B119" s="7" t="s">
        <v>207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208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209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210</v>
      </c>
      <c r="B122" s="7" t="s">
        <v>211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212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213</v>
      </c>
      <c r="B124" s="7" t="s">
        <v>208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214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215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216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217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218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219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213</v>
      </c>
      <c r="B133" s="7" t="s">
        <v>220</v>
      </c>
      <c r="C133" t="s">
        <v>221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213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213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222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223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224</v>
      </c>
      <c r="B137" s="7" t="s">
        <v>200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213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213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213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213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225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200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213</v>
      </c>
      <c r="B144" s="7" t="s">
        <v>200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226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227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228</v>
      </c>
      <c r="B148" s="7" t="s">
        <v>203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213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229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213</v>
      </c>
      <c r="B152" s="7" t="s">
        <v>230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231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234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235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236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213</v>
      </c>
      <c r="B157" s="7" t="s">
        <v>237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240</v>
      </c>
      <c r="B158" s="7" t="s">
        <v>239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238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193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241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208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242</v>
      </c>
      <c r="B164" s="7" t="s">
        <v>243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244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245</v>
      </c>
      <c r="B165" s="7" t="s">
        <v>193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213</v>
      </c>
      <c r="B166" s="7" t="s">
        <v>239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246</v>
      </c>
      <c r="B170" s="7" t="s">
        <v>191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248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193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248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247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248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249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248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250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248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251</v>
      </c>
      <c r="B176" s="7" t="s">
        <v>193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208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207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243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253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254</v>
      </c>
      <c r="B182" s="7" t="s">
        <v>193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247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255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249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250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256</v>
      </c>
      <c r="B187" s="7" t="s">
        <v>257</v>
      </c>
      <c r="C187" t="s">
        <v>28</v>
      </c>
      <c r="D187">
        <v>91</v>
      </c>
      <c r="E187">
        <v>2.8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254.79999999999998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258</v>
      </c>
      <c r="B189" s="7" t="s">
        <v>193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259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260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261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213</v>
      </c>
      <c r="B193" s="7" t="s">
        <v>207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262</v>
      </c>
      <c r="B194" s="7" t="s">
        <v>247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264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249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263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250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213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265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213</v>
      </c>
      <c r="B200" s="7" t="s">
        <v>230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268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213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213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213</v>
      </c>
      <c r="B203" s="7" t="s">
        <v>230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266</v>
      </c>
      <c r="B204" s="7" t="s">
        <v>247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249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250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267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213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268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269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213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213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213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270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247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213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271</v>
      </c>
      <c r="B218" s="7" t="s">
        <v>272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213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213</v>
      </c>
      <c r="B220" s="7" t="s">
        <v>230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213</v>
      </c>
      <c r="B221" s="7" t="s">
        <v>230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213</v>
      </c>
      <c r="B222" s="7" t="s">
        <v>230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213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213</v>
      </c>
      <c r="B224" s="7" t="s">
        <v>230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213</v>
      </c>
      <c r="B225" s="7" t="s">
        <v>230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273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274</v>
      </c>
      <c r="B228" s="7" t="s">
        <v>247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249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250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275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213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213</v>
      </c>
      <c r="B234" s="7" t="s">
        <v>230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213</v>
      </c>
      <c r="B235" s="7" t="s">
        <v>230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213</v>
      </c>
      <c r="B236" s="7" t="s">
        <v>230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213</v>
      </c>
      <c r="B237" s="7" t="s">
        <v>230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213</v>
      </c>
      <c r="B238" s="7" t="s">
        <v>230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213</v>
      </c>
      <c r="B239" s="7" t="s">
        <v>230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213</v>
      </c>
      <c r="B240" s="7" t="s">
        <v>230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276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277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278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279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213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280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281</v>
      </c>
      <c r="B249" s="7" t="s">
        <v>257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282</v>
      </c>
      <c r="B250" s="7" t="s">
        <v>283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213</v>
      </c>
      <c r="B251" s="7" t="s">
        <v>230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284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213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285</v>
      </c>
      <c r="B254" s="7" t="s">
        <v>230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286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213</v>
      </c>
      <c r="B255" s="7" t="s">
        <v>230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213</v>
      </c>
      <c r="B256" s="7" t="s">
        <v>230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287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288</v>
      </c>
      <c r="B257" s="7" t="s">
        <v>230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213</v>
      </c>
      <c r="B258" s="7" t="s">
        <v>230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289</v>
      </c>
      <c r="B259" s="7" t="s">
        <v>193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247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249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250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290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291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292</v>
      </c>
      <c r="B266" s="7" t="s">
        <v>230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213</v>
      </c>
      <c r="B268" s="7" t="s">
        <v>230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293</v>
      </c>
      <c r="B270" s="7" t="s">
        <v>191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193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247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249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263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250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290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213</v>
      </c>
      <c r="B278" s="7" t="s">
        <v>230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294</v>
      </c>
      <c r="B279" s="7" t="s">
        <v>247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283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295</v>
      </c>
      <c r="B281" s="7" t="s">
        <v>230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296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297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213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213</v>
      </c>
      <c r="B286" s="7" t="s">
        <v>230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298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213</v>
      </c>
      <c r="B288" s="7" t="s">
        <v>230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299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300</v>
      </c>
      <c r="B290" s="7" t="s">
        <v>301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213</v>
      </c>
      <c r="B291" s="7" t="s">
        <v>230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198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302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303</v>
      </c>
      <c r="B295" s="7" t="s">
        <v>304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305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306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213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307</v>
      </c>
      <c r="B301" s="7" t="s">
        <v>263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213</v>
      </c>
      <c r="B302" s="7" t="s">
        <v>263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213</v>
      </c>
      <c r="B303" s="7" t="s">
        <v>267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308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309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310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311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312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313</v>
      </c>
      <c r="B310" s="7" t="s">
        <v>314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299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315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213</v>
      </c>
      <c r="B312" s="7" t="s">
        <v>230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316</v>
      </c>
      <c r="B314" s="7" t="s">
        <v>249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213</v>
      </c>
      <c r="B315" s="7" t="s">
        <v>317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213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302</v>
      </c>
      <c r="B317" s="7" t="s">
        <v>247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249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250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318</v>
      </c>
      <c r="B321" s="7" t="s">
        <v>319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320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302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315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321</v>
      </c>
      <c r="B326" s="7" t="s">
        <v>249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322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323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213</v>
      </c>
      <c r="B329" s="7" t="s">
        <v>230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324</v>
      </c>
      <c r="B331" s="7" t="s">
        <v>325</v>
      </c>
      <c r="C331" t="s">
        <v>28</v>
      </c>
      <c r="D331">
        <v>80</v>
      </c>
      <c r="E331">
        <v>0.6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48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326</v>
      </c>
      <c r="B334" s="7" t="s">
        <v>327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328</v>
      </c>
      <c r="B335" s="7" t="s">
        <v>327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329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233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330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331</v>
      </c>
      <c r="B338" s="7" t="s">
        <v>263</v>
      </c>
      <c r="C338" t="s">
        <v>149</v>
      </c>
      <c r="D338">
        <v>4</v>
      </c>
      <c r="E338">
        <v>3</v>
      </c>
      <c r="F338" t="s">
        <v>18</v>
      </c>
      <c r="G338" t="s">
        <v>233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191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332</v>
      </c>
      <c r="B340" s="7" t="s">
        <v>272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333</v>
      </c>
      <c r="B342" s="7" t="s">
        <v>272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334</v>
      </c>
      <c r="B343" s="7" t="s">
        <v>263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335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336</v>
      </c>
      <c r="B345" s="7" t="s">
        <v>193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337</v>
      </c>
      <c r="B346" s="7" t="s">
        <v>327</v>
      </c>
      <c r="C346" t="s">
        <v>149</v>
      </c>
      <c r="D346">
        <f>37+144+43</f>
        <v>224</v>
      </c>
      <c r="E346">
        <v>2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448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213</v>
      </c>
      <c r="B347" s="7" t="s">
        <v>327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213</v>
      </c>
      <c r="B348" s="7" t="s">
        <v>327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213</v>
      </c>
      <c r="B349" s="7" t="s">
        <v>327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213</v>
      </c>
      <c r="B350" s="7" t="s">
        <v>327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338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339</v>
      </c>
      <c r="B353" s="7" t="s">
        <v>263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213</v>
      </c>
      <c r="B354" s="7" t="s">
        <v>230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299</v>
      </c>
      <c r="B355" s="7" t="s">
        <v>340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343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341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343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247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343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249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343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263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343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342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343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250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290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267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213</v>
      </c>
      <c r="B365" s="7" t="s">
        <v>230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213</v>
      </c>
      <c r="B366" s="7" t="s">
        <v>230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344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345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346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347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348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332</v>
      </c>
      <c r="B371" s="7" t="s">
        <v>272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349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350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351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352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353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354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355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354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355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1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1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1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1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1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1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54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5141.8999999999996</v>
      </c>
      <c r="J501" s="10">
        <f>SUM(J$3:INDEX(J:J,$F$1))</f>
        <v>5369.9000000000005</v>
      </c>
      <c r="K501" s="10">
        <f>SUM(K$3:INDEX(K:K,$F$1))</f>
        <v>1596.5</v>
      </c>
      <c r="L501" s="10">
        <f>SUM(L$3:INDEX(L:L,$F$1))</f>
        <v>4857.2000000000007</v>
      </c>
      <c r="M501" s="10">
        <f>SUM(M$3:INDEX(M:M,$F$1))</f>
        <v>180</v>
      </c>
    </row>
    <row r="502" spans="1:13" x14ac:dyDescent="0.25">
      <c r="G502" t="s">
        <v>180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217.5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68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44.4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100.5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180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547.29999999999995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710.6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816.5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1092.7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180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124</v>
      </c>
      <c r="J505">
        <f>COUNTIF($G$3:INDEX($G:$G,$F$1), J$2)</f>
        <v>160</v>
      </c>
      <c r="K505">
        <f>COUNTIF($G$3:INDEX($G:$G,$F$1), K$2)</f>
        <v>26</v>
      </c>
      <c r="L505">
        <f>COUNTIF($G$3:INDEX($G:$G,$F$1), L$2)</f>
        <v>63</v>
      </c>
      <c r="M505">
        <f>COUNTIF($G$3:INDEX($G:$G,$F$1), M$2)</f>
        <v>2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1.2346774193548384</v>
      </c>
      <c r="J506">
        <f>IF(COUNTIF($G$3:INDEX($G:$G,$F$1), J$2) &gt; 0, AVERAGEIF($G$3:INDEX($G:$G,$F$1), J$2, $E$3:INDEX($E:$E,$F$1)), 0)</f>
        <v>1.4006289308176099</v>
      </c>
      <c r="K506">
        <f>IF(COUNTIF($G$3:INDEX($G:$G,$F$1), K$2) &gt; 0, AVERAGEIF($G$3:INDEX($G:$G,$F$1), K$2, $E$3:INDEX($E:$E,$F$1)), 0)</f>
        <v>1.4038461538461537</v>
      </c>
      <c r="L506">
        <f>IF(COUNTIF($G$3:INDEX($G:$G,$F$1), L$2) &gt; 0, AVERAGEIF($G$3:INDEX($G:$G,$F$1), L$2, $E$3:INDEX($E:$E,$F$1)), 0)</f>
        <v>1.4698412698412702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28.580645161290324</v>
      </c>
      <c r="J507">
        <f>IF(COUNTIF($G$3:INDEX($G:$G,$F$1), J$2) &gt; 0, AVERAGEIF($G$3:INDEX($G:$G,$F$1), J$2, $D$3:INDEX($D:$D,$F$1)), 0)</f>
        <v>20.540880503144653</v>
      </c>
      <c r="K507">
        <f>IF(COUNTIF($G$3:INDEX($G:$G,$F$1), K$2) &gt; 0, AVERAGEIF($G$3:INDEX($G:$G,$F$1), K$2, $D$3:INDEX($D:$D,$F$1)), 0)</f>
        <v>28.692307692307693</v>
      </c>
      <c r="L507">
        <f>IF(COUNTIF($G$3:INDEX($G:$G,$F$1), L$2) &gt; 0, AVERAGEIF($G$3:INDEX($G:$G,$F$1), L$2, $D$3:INDEX($D:$D,$F$1)), 0)</f>
        <v>50.507936507936506</v>
      </c>
      <c r="M507">
        <f>IF(COUNTIF($G$3:INDEX($G:$G,$F$1), M$2) &gt; 0, AVERAGEIF($G$3:INDEX($G:$G,$F$1), M$2, $D$3:INDEX($D:$D,$F$1)), 0)</f>
        <v>30</v>
      </c>
    </row>
    <row r="508" spans="1:13" x14ac:dyDescent="0.25">
      <c r="G508" t="s">
        <v>167</v>
      </c>
      <c r="I508">
        <f>ROUND(I$505*I$506*I$507, 0)</f>
        <v>4376</v>
      </c>
      <c r="J508">
        <f>ROUND(J$505*J$506*J$507, 0)</f>
        <v>4603</v>
      </c>
      <c r="K508">
        <f>ROUND(K$505*K$506*K$507, 0)</f>
        <v>1047</v>
      </c>
      <c r="L508">
        <f>ROUND(L$505*L$506*L$507, 0)</f>
        <v>4677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15</v>
      </c>
      <c r="J511">
        <f>COUNTIFS($G$3:INDEX($G:$G,$F$1), J$510, $C$3:INDEX($C:$C,$F$1), $G511)</f>
        <v>30</v>
      </c>
      <c r="K511">
        <f>COUNTIFS($G$3:INDEX($G:$G,$F$1), K$510, $C$3:INDEX($C:$C,$F$1), $G511)</f>
        <v>9</v>
      </c>
      <c r="L511">
        <f>COUNTIFS($G$3:INDEX($G:$G,$F$1), L$510, $C$3:INDEX($C:$C,$F$1), $G511)</f>
        <v>4</v>
      </c>
      <c r="M511">
        <f>COUNTIFS($G$3:INDEX($G:$G,$F$1), M$510, $C$3:INDEX($C:$C,$F$1), $G511)</f>
        <v>1</v>
      </c>
    </row>
    <row r="512" spans="1:13" x14ac:dyDescent="0.25">
      <c r="G512" t="str">
        <v>changes</v>
      </c>
      <c r="I512">
        <f>COUNTIFS($G$3:INDEX($G:$G,$F$1), I$510, $C$3:INDEX($C:$C,$F$1), $G512)</f>
        <v>50</v>
      </c>
      <c r="J512">
        <f>COUNTIFS($G$3:INDEX($G:$G,$F$1), J$510, $C$3:INDEX($C:$C,$F$1), $G512)</f>
        <v>54</v>
      </c>
      <c r="K512">
        <f>COUNTIFS($G$3:INDEX($G:$G,$F$1), K$510, $C$3:INDEX($C:$C,$F$1), $G512)</f>
        <v>4</v>
      </c>
      <c r="L512">
        <f>COUNTIFS($G$3:INDEX($G:$G,$F$1), L$510, $C$3:INDEX($C:$C,$F$1), $G512)</f>
        <v>18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6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48</v>
      </c>
      <c r="J519">
        <f>COUNTIFS($G$3:INDEX($G:$G,$F$1), J$510, $C$3:INDEX($C:$C,$F$1), $G519)</f>
        <v>55</v>
      </c>
      <c r="K519">
        <f>COUNTIFS($G$3:INDEX($G:$G,$F$1), K$510, $C$3:INDEX($C:$C,$F$1), $G519)</f>
        <v>11</v>
      </c>
      <c r="L519">
        <f>COUNTIFS($G$3:INDEX($G:$G,$F$1), L$510, $C$3:INDEX($C:$C,$F$1), $G519)</f>
        <v>40</v>
      </c>
      <c r="M519">
        <f>COUNTIFS($G$3:INDEX($G:$G,$F$1), M$510, $C$3:INDEX($C:$C,$F$1), $G519)</f>
        <v>1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106</v>
      </c>
      <c r="J526">
        <f>COUNTIFS($G$3:INDEX($G:$G,$F$1), J$525, $F$3:INDEX($F:$F,$F$1), $G526)</f>
        <v>110</v>
      </c>
      <c r="K526">
        <f>COUNTIFS($G$3:INDEX($G:$G,$F$1), K$525, $F$3:INDEX($F:$F,$F$1), $G526)</f>
        <v>15</v>
      </c>
      <c r="L526">
        <f>COUNTIFS($G$3:INDEX($G:$G,$F$1), L$525, $F$3:INDEX($F:$F,$F$1), $G526)</f>
        <v>46</v>
      </c>
      <c r="M526">
        <f>COUNTIFS($G$3:INDEX($G:$G,$F$1), M$525, $F$3:INDEX($F:$F,$F$1), $G526)</f>
        <v>2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46</v>
      </c>
      <c r="K528">
        <f>COUNTIFS($G$3:INDEX($G:$G,$F$1), K$525, $F$3:INDEX($F:$F,$F$1), $G528)</f>
        <v>11</v>
      </c>
      <c r="L528">
        <f>COUNTIFS($G$3:INDEX($G:$G,$F$1), L$525, $F$3:INDEX($F:$F,$F$1), $G528)</f>
        <v>11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232</v>
      </c>
      <c r="H536">
        <f>SUM(I501:M501)</f>
        <v>17145.5</v>
      </c>
      <c r="I536" s="16">
        <f>I501/$H536</f>
        <v>0.29989793240208801</v>
      </c>
      <c r="J536" s="16">
        <f>J501/$H536</f>
        <v>0.31319588230147855</v>
      </c>
      <c r="K536" s="16">
        <f>K501/$H536</f>
        <v>9.311481146656557E-2</v>
      </c>
      <c r="L536" s="16">
        <f>L501/$H536</f>
        <v>0.2832929923303491</v>
      </c>
      <c r="M536" s="16">
        <f>M501/$H536</f>
        <v>1.0498381499518825E-2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</hyperlinks>
  <pageMargins left="0.7" right="0.7" top="0.75" bottom="0.75" header="0.3" footer="0.3"/>
  <pageSetup paperSize="9" orientation="portrait" verticalDpi="0" r:id="rId175"/>
  <drawing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2025-03-05T20:44:21Z</dcterms:modified>
</cp:coreProperties>
</file>