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filterPrivacy="1" defaultThemeVersion="124226"/>
  <xr:revisionPtr revIDLastSave="0" documentId="13_ncr:1_{7A44058D-0B73-4D9A-82E2-3126AE3C78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ätigkeitsdokumentation" sheetId="1" r:id="rId1"/>
    <sheet name="Ausfüllhinwei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38" i="1" l="1"/>
  <c r="L238" i="1"/>
  <c r="K238" i="1"/>
  <c r="J238" i="1"/>
  <c r="I238" i="1"/>
  <c r="L148" i="1"/>
  <c r="K148" i="1"/>
  <c r="J148" i="1"/>
  <c r="L147" i="1"/>
  <c r="K147" i="1"/>
  <c r="J147" i="1"/>
  <c r="D147" i="1"/>
  <c r="I147" i="1" s="1"/>
  <c r="D142" i="1"/>
  <c r="D139" i="1"/>
  <c r="D137" i="1"/>
  <c r="D135" i="1"/>
  <c r="D119" i="1"/>
  <c r="D111" i="1"/>
  <c r="D107" i="1"/>
  <c r="D104" i="1"/>
  <c r="D103" i="1"/>
  <c r="J207" i="1" s="1"/>
  <c r="I186" i="1"/>
  <c r="I170" i="1"/>
  <c r="I154" i="1"/>
  <c r="I138" i="1"/>
  <c r="I122" i="1"/>
  <c r="I106" i="1"/>
  <c r="I205" i="1"/>
  <c r="M203" i="1" a="1"/>
  <c r="M203" i="1" s="1"/>
  <c r="D94" i="1"/>
  <c r="M202" i="1" a="1"/>
  <c r="M202" i="1" s="1"/>
  <c r="G226" i="1" a="1"/>
  <c r="G226" i="1" s="1"/>
  <c r="M226" i="1" s="1"/>
  <c r="G211" i="1" a="1"/>
  <c r="G211" i="1" s="1"/>
  <c r="M204" i="1"/>
  <c r="L204" i="1"/>
  <c r="K204" i="1"/>
  <c r="J204" i="1"/>
  <c r="I204" i="1"/>
  <c r="M225" i="1"/>
  <c r="L225" i="1"/>
  <c r="K225" i="1"/>
  <c r="J225" i="1"/>
  <c r="I225" i="1"/>
  <c r="M210" i="1"/>
  <c r="L210" i="1"/>
  <c r="K210" i="1"/>
  <c r="J210" i="1"/>
  <c r="I210" i="1"/>
  <c r="M207" i="1"/>
  <c r="K207" i="1"/>
  <c r="M206" i="1"/>
  <c r="L206" i="1"/>
  <c r="K206" i="1"/>
  <c r="J206" i="1"/>
  <c r="I206" i="1"/>
  <c r="M205" i="1"/>
  <c r="L205" i="1"/>
  <c r="K205" i="1"/>
  <c r="J205" i="1"/>
  <c r="M201" i="1"/>
  <c r="L200" i="1"/>
  <c r="K200" i="1"/>
  <c r="J200" i="1"/>
  <c r="I200" i="1"/>
  <c r="L199" i="1"/>
  <c r="K199" i="1"/>
  <c r="J199" i="1"/>
  <c r="I199" i="1"/>
  <c r="L198" i="1"/>
  <c r="K198" i="1"/>
  <c r="J198" i="1"/>
  <c r="I198" i="1"/>
  <c r="L197" i="1"/>
  <c r="K197" i="1"/>
  <c r="J197" i="1"/>
  <c r="I197" i="1"/>
  <c r="L196" i="1"/>
  <c r="K196" i="1"/>
  <c r="J196" i="1"/>
  <c r="I196" i="1"/>
  <c r="L195" i="1"/>
  <c r="K195" i="1"/>
  <c r="J195" i="1"/>
  <c r="I195" i="1"/>
  <c r="L194" i="1"/>
  <c r="K194" i="1"/>
  <c r="J194" i="1"/>
  <c r="I194" i="1"/>
  <c r="L193" i="1"/>
  <c r="K193" i="1"/>
  <c r="J193" i="1"/>
  <c r="I193" i="1"/>
  <c r="L192" i="1"/>
  <c r="K192" i="1"/>
  <c r="J192" i="1"/>
  <c r="I192" i="1"/>
  <c r="L191" i="1"/>
  <c r="K191" i="1"/>
  <c r="J191" i="1"/>
  <c r="I191" i="1"/>
  <c r="L190" i="1"/>
  <c r="L202" i="1" s="1" a="1"/>
  <c r="L202" i="1" s="1"/>
  <c r="K190" i="1"/>
  <c r="J190" i="1"/>
  <c r="J202" i="1" s="1" a="1"/>
  <c r="J202" i="1" s="1"/>
  <c r="I190" i="1"/>
  <c r="L189" i="1"/>
  <c r="K189" i="1"/>
  <c r="J189" i="1"/>
  <c r="I189" i="1"/>
  <c r="L188" i="1"/>
  <c r="K188" i="1"/>
  <c r="J188" i="1"/>
  <c r="I188" i="1"/>
  <c r="L187" i="1"/>
  <c r="K187" i="1"/>
  <c r="J187" i="1"/>
  <c r="I187" i="1"/>
  <c r="L186" i="1"/>
  <c r="K186" i="1"/>
  <c r="J186" i="1"/>
  <c r="L185" i="1"/>
  <c r="K185" i="1"/>
  <c r="J185" i="1"/>
  <c r="I185" i="1"/>
  <c r="L184" i="1"/>
  <c r="K184" i="1"/>
  <c r="J184" i="1"/>
  <c r="I184" i="1"/>
  <c r="L183" i="1"/>
  <c r="K183" i="1"/>
  <c r="J183" i="1"/>
  <c r="I183" i="1"/>
  <c r="L182" i="1"/>
  <c r="K182" i="1"/>
  <c r="J182" i="1"/>
  <c r="I182" i="1"/>
  <c r="L181" i="1"/>
  <c r="K181" i="1"/>
  <c r="J181" i="1"/>
  <c r="I181" i="1"/>
  <c r="L180" i="1"/>
  <c r="K180" i="1"/>
  <c r="J180" i="1"/>
  <c r="I180" i="1"/>
  <c r="L179" i="1"/>
  <c r="K179" i="1"/>
  <c r="J179" i="1"/>
  <c r="I179" i="1"/>
  <c r="L178" i="1"/>
  <c r="K178" i="1"/>
  <c r="J178" i="1"/>
  <c r="I178" i="1"/>
  <c r="L177" i="1"/>
  <c r="K177" i="1"/>
  <c r="J177" i="1"/>
  <c r="I177" i="1"/>
  <c r="L176" i="1"/>
  <c r="K176" i="1"/>
  <c r="J176" i="1"/>
  <c r="I176" i="1"/>
  <c r="L175" i="1"/>
  <c r="K175" i="1"/>
  <c r="J175" i="1"/>
  <c r="I175" i="1"/>
  <c r="L174" i="1"/>
  <c r="K174" i="1"/>
  <c r="J174" i="1"/>
  <c r="I174" i="1"/>
  <c r="L173" i="1"/>
  <c r="K173" i="1"/>
  <c r="J173" i="1"/>
  <c r="I173" i="1"/>
  <c r="L172" i="1"/>
  <c r="K172" i="1"/>
  <c r="J172" i="1"/>
  <c r="I172" i="1"/>
  <c r="L171" i="1"/>
  <c r="K171" i="1"/>
  <c r="J171" i="1"/>
  <c r="I171" i="1"/>
  <c r="L170" i="1"/>
  <c r="K170" i="1"/>
  <c r="J170" i="1"/>
  <c r="L169" i="1"/>
  <c r="K169" i="1"/>
  <c r="J169" i="1"/>
  <c r="I169" i="1"/>
  <c r="L168" i="1"/>
  <c r="K168" i="1"/>
  <c r="J168" i="1"/>
  <c r="I168" i="1"/>
  <c r="L167" i="1"/>
  <c r="K167" i="1"/>
  <c r="J167" i="1"/>
  <c r="I167" i="1"/>
  <c r="L166" i="1"/>
  <c r="K166" i="1"/>
  <c r="J166" i="1"/>
  <c r="I166" i="1"/>
  <c r="L165" i="1"/>
  <c r="K165" i="1"/>
  <c r="J165" i="1"/>
  <c r="I165" i="1"/>
  <c r="L164" i="1"/>
  <c r="K164" i="1"/>
  <c r="J164" i="1"/>
  <c r="I164" i="1"/>
  <c r="L163" i="1"/>
  <c r="K163" i="1"/>
  <c r="J163" i="1"/>
  <c r="I163" i="1"/>
  <c r="L162" i="1"/>
  <c r="K162" i="1"/>
  <c r="J162" i="1"/>
  <c r="I162" i="1"/>
  <c r="L161" i="1"/>
  <c r="K161" i="1"/>
  <c r="J161" i="1"/>
  <c r="I161" i="1"/>
  <c r="L160" i="1"/>
  <c r="K160" i="1"/>
  <c r="J160" i="1"/>
  <c r="I160" i="1"/>
  <c r="L159" i="1"/>
  <c r="K159" i="1"/>
  <c r="J159" i="1"/>
  <c r="I159" i="1"/>
  <c r="L158" i="1"/>
  <c r="K158" i="1"/>
  <c r="J158" i="1"/>
  <c r="I158" i="1"/>
  <c r="L157" i="1"/>
  <c r="K157" i="1"/>
  <c r="J157" i="1"/>
  <c r="I157" i="1"/>
  <c r="L156" i="1"/>
  <c r="K156" i="1"/>
  <c r="J156" i="1"/>
  <c r="I156" i="1"/>
  <c r="L155" i="1"/>
  <c r="K155" i="1"/>
  <c r="J155" i="1"/>
  <c r="I155" i="1"/>
  <c r="L154" i="1"/>
  <c r="K154" i="1"/>
  <c r="J154" i="1"/>
  <c r="L153" i="1"/>
  <c r="K153" i="1"/>
  <c r="J153" i="1"/>
  <c r="I153" i="1"/>
  <c r="L152" i="1"/>
  <c r="K152" i="1"/>
  <c r="J152" i="1"/>
  <c r="I152" i="1"/>
  <c r="L151" i="1"/>
  <c r="K151" i="1"/>
  <c r="J151" i="1"/>
  <c r="I151" i="1"/>
  <c r="L150" i="1"/>
  <c r="K150" i="1"/>
  <c r="J150" i="1"/>
  <c r="I150" i="1"/>
  <c r="L149" i="1"/>
  <c r="K149" i="1"/>
  <c r="J149" i="1"/>
  <c r="I149" i="1"/>
  <c r="I148" i="1"/>
  <c r="L146" i="1"/>
  <c r="K146" i="1"/>
  <c r="J146" i="1"/>
  <c r="I146" i="1"/>
  <c r="L145" i="1"/>
  <c r="K145" i="1"/>
  <c r="J145" i="1"/>
  <c r="I145" i="1"/>
  <c r="L144" i="1"/>
  <c r="K144" i="1"/>
  <c r="J144" i="1"/>
  <c r="I144" i="1"/>
  <c r="L143" i="1"/>
  <c r="K143" i="1"/>
  <c r="J143" i="1"/>
  <c r="I143" i="1"/>
  <c r="L142" i="1"/>
  <c r="K142" i="1"/>
  <c r="J142" i="1"/>
  <c r="I142" i="1"/>
  <c r="L141" i="1"/>
  <c r="K141" i="1"/>
  <c r="J141" i="1"/>
  <c r="I141" i="1"/>
  <c r="L140" i="1"/>
  <c r="K140" i="1"/>
  <c r="J140" i="1"/>
  <c r="I140" i="1"/>
  <c r="L139" i="1"/>
  <c r="K139" i="1"/>
  <c r="J139" i="1"/>
  <c r="I139" i="1"/>
  <c r="L138" i="1"/>
  <c r="K138" i="1"/>
  <c r="J138" i="1"/>
  <c r="L137" i="1"/>
  <c r="K137" i="1"/>
  <c r="J137" i="1"/>
  <c r="I137" i="1"/>
  <c r="L136" i="1"/>
  <c r="K136" i="1"/>
  <c r="J136" i="1"/>
  <c r="I136" i="1"/>
  <c r="L135" i="1"/>
  <c r="K135" i="1"/>
  <c r="J135" i="1"/>
  <c r="I135" i="1"/>
  <c r="L134" i="1"/>
  <c r="K134" i="1"/>
  <c r="J134" i="1"/>
  <c r="I134" i="1"/>
  <c r="L133" i="1"/>
  <c r="K133" i="1"/>
  <c r="J133" i="1"/>
  <c r="I133" i="1"/>
  <c r="L132" i="1"/>
  <c r="K132" i="1"/>
  <c r="J132" i="1"/>
  <c r="I132" i="1"/>
  <c r="L131" i="1"/>
  <c r="K131" i="1"/>
  <c r="J131" i="1"/>
  <c r="I131" i="1"/>
  <c r="L130" i="1"/>
  <c r="K130" i="1"/>
  <c r="J130" i="1"/>
  <c r="I130" i="1"/>
  <c r="L129" i="1"/>
  <c r="K129" i="1"/>
  <c r="J129" i="1"/>
  <c r="I129" i="1"/>
  <c r="L128" i="1"/>
  <c r="K128" i="1"/>
  <c r="J128" i="1"/>
  <c r="I128" i="1"/>
  <c r="L127" i="1"/>
  <c r="K127" i="1"/>
  <c r="J127" i="1"/>
  <c r="I127" i="1"/>
  <c r="L126" i="1"/>
  <c r="K126" i="1"/>
  <c r="J126" i="1"/>
  <c r="I126" i="1"/>
  <c r="L125" i="1"/>
  <c r="K125" i="1"/>
  <c r="J125" i="1"/>
  <c r="I125" i="1"/>
  <c r="L124" i="1"/>
  <c r="K124" i="1"/>
  <c r="J124" i="1"/>
  <c r="I124" i="1"/>
  <c r="L123" i="1"/>
  <c r="K123" i="1"/>
  <c r="J123" i="1"/>
  <c r="I123" i="1"/>
  <c r="L122" i="1"/>
  <c r="K122" i="1"/>
  <c r="J122" i="1"/>
  <c r="L121" i="1"/>
  <c r="K121" i="1"/>
  <c r="J121" i="1"/>
  <c r="I121" i="1"/>
  <c r="L120" i="1"/>
  <c r="K120" i="1"/>
  <c r="J120" i="1"/>
  <c r="I120" i="1"/>
  <c r="L119" i="1"/>
  <c r="K119" i="1"/>
  <c r="J119" i="1"/>
  <c r="I119" i="1"/>
  <c r="L118" i="1"/>
  <c r="K118" i="1"/>
  <c r="J118" i="1"/>
  <c r="I118" i="1"/>
  <c r="L117" i="1"/>
  <c r="K117" i="1"/>
  <c r="J117" i="1"/>
  <c r="I117" i="1"/>
  <c r="L116" i="1"/>
  <c r="K116" i="1"/>
  <c r="J116" i="1"/>
  <c r="I116" i="1"/>
  <c r="L115" i="1"/>
  <c r="K115" i="1"/>
  <c r="J115" i="1"/>
  <c r="I115" i="1"/>
  <c r="L114" i="1"/>
  <c r="K114" i="1"/>
  <c r="J114" i="1"/>
  <c r="I114" i="1"/>
  <c r="L113" i="1"/>
  <c r="K113" i="1"/>
  <c r="J113" i="1"/>
  <c r="I113" i="1"/>
  <c r="L112" i="1"/>
  <c r="K112" i="1"/>
  <c r="J112" i="1"/>
  <c r="I112" i="1"/>
  <c r="L111" i="1"/>
  <c r="K111" i="1"/>
  <c r="J111" i="1"/>
  <c r="I111" i="1"/>
  <c r="L110" i="1"/>
  <c r="K110" i="1"/>
  <c r="J110" i="1"/>
  <c r="I110" i="1"/>
  <c r="L109" i="1"/>
  <c r="K109" i="1"/>
  <c r="J109" i="1"/>
  <c r="I109" i="1"/>
  <c r="L108" i="1"/>
  <c r="K108" i="1"/>
  <c r="J108" i="1"/>
  <c r="I108" i="1"/>
  <c r="L107" i="1"/>
  <c r="K107" i="1"/>
  <c r="J107" i="1"/>
  <c r="I107" i="1"/>
  <c r="L106" i="1"/>
  <c r="K106" i="1"/>
  <c r="K202" i="1" s="1" a="1"/>
  <c r="K202" i="1" s="1"/>
  <c r="J106" i="1"/>
  <c r="L105" i="1"/>
  <c r="K105" i="1"/>
  <c r="J105" i="1"/>
  <c r="I105" i="1"/>
  <c r="L104" i="1"/>
  <c r="K104" i="1"/>
  <c r="J104" i="1"/>
  <c r="I104" i="1"/>
  <c r="L103" i="1"/>
  <c r="K103" i="1"/>
  <c r="J103" i="1"/>
  <c r="I103" i="1"/>
  <c r="L102" i="1"/>
  <c r="K102" i="1"/>
  <c r="J102" i="1"/>
  <c r="I102" i="1"/>
  <c r="L101" i="1"/>
  <c r="K101" i="1"/>
  <c r="J101" i="1"/>
  <c r="I101" i="1"/>
  <c r="D81" i="1"/>
  <c r="I81" i="1" s="1"/>
  <c r="D75" i="1"/>
  <c r="L207" i="1" s="1"/>
  <c r="D68" i="1"/>
  <c r="I68" i="1" s="1"/>
  <c r="D67" i="1"/>
  <c r="I67" i="1" s="1"/>
  <c r="L68" i="1"/>
  <c r="L66" i="1"/>
  <c r="K68" i="1"/>
  <c r="K66" i="1"/>
  <c r="J68" i="1"/>
  <c r="J66" i="1"/>
  <c r="D66" i="1"/>
  <c r="I65" i="1"/>
  <c r="L100" i="1"/>
  <c r="K100" i="1"/>
  <c r="J100" i="1"/>
  <c r="I100" i="1"/>
  <c r="L99" i="1"/>
  <c r="K99" i="1"/>
  <c r="J99" i="1"/>
  <c r="I99" i="1"/>
  <c r="L98" i="1"/>
  <c r="K98" i="1"/>
  <c r="J98" i="1"/>
  <c r="I98" i="1"/>
  <c r="L97" i="1"/>
  <c r="K97" i="1"/>
  <c r="J97" i="1"/>
  <c r="I97" i="1"/>
  <c r="L96" i="1"/>
  <c r="K96" i="1"/>
  <c r="J96" i="1"/>
  <c r="I96" i="1"/>
  <c r="L95" i="1"/>
  <c r="K95" i="1"/>
  <c r="J95" i="1"/>
  <c r="I95" i="1"/>
  <c r="L94" i="1"/>
  <c r="K94" i="1"/>
  <c r="J94" i="1"/>
  <c r="I94" i="1"/>
  <c r="L93" i="1"/>
  <c r="K93" i="1"/>
  <c r="J93" i="1"/>
  <c r="I93" i="1"/>
  <c r="L92" i="1"/>
  <c r="K92" i="1"/>
  <c r="J92" i="1"/>
  <c r="I92" i="1"/>
  <c r="L91" i="1"/>
  <c r="K91" i="1"/>
  <c r="J91" i="1"/>
  <c r="I91" i="1"/>
  <c r="L90" i="1"/>
  <c r="K90" i="1"/>
  <c r="J90" i="1"/>
  <c r="I90" i="1"/>
  <c r="L89" i="1"/>
  <c r="K89" i="1"/>
  <c r="J89" i="1"/>
  <c r="I89" i="1"/>
  <c r="L88" i="1"/>
  <c r="K88" i="1"/>
  <c r="J88" i="1"/>
  <c r="I88" i="1"/>
  <c r="L87" i="1"/>
  <c r="K87" i="1"/>
  <c r="J87" i="1"/>
  <c r="I87" i="1"/>
  <c r="L86" i="1"/>
  <c r="K86" i="1"/>
  <c r="J86" i="1"/>
  <c r="I86" i="1"/>
  <c r="L85" i="1"/>
  <c r="K85" i="1"/>
  <c r="J85" i="1"/>
  <c r="I85" i="1"/>
  <c r="L84" i="1"/>
  <c r="K84" i="1"/>
  <c r="J84" i="1"/>
  <c r="I84" i="1"/>
  <c r="L83" i="1"/>
  <c r="K83" i="1"/>
  <c r="J83" i="1"/>
  <c r="I83" i="1"/>
  <c r="L82" i="1"/>
  <c r="K82" i="1"/>
  <c r="J82" i="1"/>
  <c r="I82" i="1"/>
  <c r="L81" i="1"/>
  <c r="K81" i="1"/>
  <c r="J81" i="1"/>
  <c r="L80" i="1"/>
  <c r="K80" i="1"/>
  <c r="J80" i="1"/>
  <c r="I80" i="1"/>
  <c r="L79" i="1"/>
  <c r="K79" i="1"/>
  <c r="J79" i="1"/>
  <c r="I79" i="1"/>
  <c r="L78" i="1"/>
  <c r="K78" i="1"/>
  <c r="J78" i="1"/>
  <c r="I78" i="1"/>
  <c r="L77" i="1"/>
  <c r="K77" i="1"/>
  <c r="J77" i="1"/>
  <c r="I77" i="1"/>
  <c r="L76" i="1"/>
  <c r="K76" i="1"/>
  <c r="J76" i="1"/>
  <c r="I76" i="1"/>
  <c r="K75" i="1"/>
  <c r="J75" i="1"/>
  <c r="I75" i="1"/>
  <c r="L74" i="1"/>
  <c r="K74" i="1"/>
  <c r="J74" i="1"/>
  <c r="I74" i="1"/>
  <c r="L73" i="1"/>
  <c r="K73" i="1"/>
  <c r="J73" i="1"/>
  <c r="I73" i="1"/>
  <c r="L72" i="1"/>
  <c r="K72" i="1"/>
  <c r="J72" i="1"/>
  <c r="I72" i="1"/>
  <c r="L71" i="1"/>
  <c r="K71" i="1"/>
  <c r="J71" i="1"/>
  <c r="I71" i="1"/>
  <c r="L70" i="1"/>
  <c r="K70" i="1"/>
  <c r="J70" i="1"/>
  <c r="I70" i="1"/>
  <c r="L69" i="1"/>
  <c r="K69" i="1"/>
  <c r="J69" i="1"/>
  <c r="I69" i="1"/>
  <c r="L67" i="1"/>
  <c r="K67" i="1"/>
  <c r="J67" i="1"/>
  <c r="L65" i="1"/>
  <c r="K65" i="1"/>
  <c r="J65" i="1"/>
  <c r="L64" i="1"/>
  <c r="K64" i="1"/>
  <c r="J64" i="1"/>
  <c r="I64" i="1"/>
  <c r="L63" i="1"/>
  <c r="K63" i="1"/>
  <c r="J63" i="1"/>
  <c r="I63" i="1"/>
  <c r="L62" i="1"/>
  <c r="K62" i="1"/>
  <c r="J62" i="1"/>
  <c r="I62" i="1"/>
  <c r="L61" i="1"/>
  <c r="K61" i="1"/>
  <c r="J61" i="1"/>
  <c r="I61" i="1"/>
  <c r="L60" i="1"/>
  <c r="K60" i="1"/>
  <c r="J60" i="1"/>
  <c r="I60" i="1"/>
  <c r="L59" i="1"/>
  <c r="K59" i="1"/>
  <c r="J59" i="1"/>
  <c r="I59" i="1"/>
  <c r="L58" i="1"/>
  <c r="K58" i="1"/>
  <c r="J58" i="1"/>
  <c r="I58" i="1"/>
  <c r="L57" i="1"/>
  <c r="K57" i="1"/>
  <c r="J57" i="1"/>
  <c r="I57" i="1"/>
  <c r="L56" i="1"/>
  <c r="K56" i="1"/>
  <c r="J56" i="1"/>
  <c r="I56" i="1"/>
  <c r="L55" i="1"/>
  <c r="K55" i="1"/>
  <c r="J55" i="1"/>
  <c r="I55" i="1"/>
  <c r="L54" i="1"/>
  <c r="K54" i="1"/>
  <c r="J54" i="1"/>
  <c r="I54" i="1"/>
  <c r="L53" i="1"/>
  <c r="K53" i="1"/>
  <c r="J53" i="1"/>
  <c r="I53" i="1"/>
  <c r="L52" i="1"/>
  <c r="K52" i="1"/>
  <c r="J52" i="1"/>
  <c r="I52" i="1"/>
  <c r="L51" i="1"/>
  <c r="K51" i="1"/>
  <c r="J51" i="1"/>
  <c r="I51" i="1"/>
  <c r="L50" i="1"/>
  <c r="K50" i="1"/>
  <c r="J50" i="1"/>
  <c r="I50" i="1"/>
  <c r="L49" i="1"/>
  <c r="K49" i="1"/>
  <c r="J49" i="1"/>
  <c r="I49" i="1"/>
  <c r="L48" i="1"/>
  <c r="K48" i="1"/>
  <c r="J48" i="1"/>
  <c r="I48" i="1"/>
  <c r="L47" i="1"/>
  <c r="K47" i="1"/>
  <c r="J47" i="1"/>
  <c r="I47" i="1"/>
  <c r="L46" i="1"/>
  <c r="K46" i="1"/>
  <c r="J46" i="1"/>
  <c r="I46" i="1"/>
  <c r="L45" i="1"/>
  <c r="K45" i="1"/>
  <c r="J45" i="1"/>
  <c r="I45" i="1"/>
  <c r="L44" i="1"/>
  <c r="K44" i="1"/>
  <c r="J44" i="1"/>
  <c r="I44" i="1"/>
  <c r="L43" i="1"/>
  <c r="K43" i="1"/>
  <c r="J43" i="1"/>
  <c r="I43" i="1"/>
  <c r="L42" i="1"/>
  <c r="K42" i="1"/>
  <c r="J42" i="1"/>
  <c r="I42" i="1"/>
  <c r="L41" i="1"/>
  <c r="K41" i="1"/>
  <c r="J41" i="1"/>
  <c r="I41" i="1"/>
  <c r="L40" i="1"/>
  <c r="K40" i="1"/>
  <c r="J40" i="1"/>
  <c r="I40" i="1"/>
  <c r="L39" i="1"/>
  <c r="K39" i="1"/>
  <c r="J39" i="1"/>
  <c r="I39" i="1"/>
  <c r="L38" i="1"/>
  <c r="K38" i="1"/>
  <c r="J38" i="1"/>
  <c r="I38" i="1"/>
  <c r="L37" i="1"/>
  <c r="K37" i="1"/>
  <c r="J37" i="1"/>
  <c r="I37" i="1"/>
  <c r="L36" i="1"/>
  <c r="K36" i="1"/>
  <c r="J36" i="1"/>
  <c r="I36" i="1"/>
  <c r="L35" i="1"/>
  <c r="K35" i="1"/>
  <c r="J35" i="1"/>
  <c r="I35" i="1"/>
  <c r="L34" i="1"/>
  <c r="K34" i="1"/>
  <c r="J34" i="1"/>
  <c r="I34" i="1"/>
  <c r="L33" i="1"/>
  <c r="K33" i="1"/>
  <c r="J33" i="1"/>
  <c r="I33" i="1"/>
  <c r="L32" i="1"/>
  <c r="K32" i="1"/>
  <c r="J32" i="1"/>
  <c r="I32" i="1"/>
  <c r="L31" i="1"/>
  <c r="K31" i="1"/>
  <c r="J31" i="1"/>
  <c r="I31" i="1"/>
  <c r="L30" i="1"/>
  <c r="K30" i="1"/>
  <c r="J30" i="1"/>
  <c r="I30" i="1"/>
  <c r="L29" i="1"/>
  <c r="K29" i="1"/>
  <c r="J29" i="1"/>
  <c r="I29" i="1"/>
  <c r="L28" i="1"/>
  <c r="K28" i="1"/>
  <c r="J28" i="1"/>
  <c r="I28" i="1"/>
  <c r="L27" i="1"/>
  <c r="K27" i="1"/>
  <c r="J27" i="1"/>
  <c r="I27" i="1"/>
  <c r="L26" i="1"/>
  <c r="K26" i="1"/>
  <c r="J26" i="1"/>
  <c r="I26" i="1"/>
  <c r="L25" i="1"/>
  <c r="K25" i="1"/>
  <c r="J25" i="1"/>
  <c r="I25" i="1"/>
  <c r="L24" i="1"/>
  <c r="K24" i="1"/>
  <c r="J24" i="1"/>
  <c r="I24" i="1"/>
  <c r="L23" i="1"/>
  <c r="K23" i="1"/>
  <c r="J23" i="1"/>
  <c r="I23" i="1"/>
  <c r="L22" i="1"/>
  <c r="K22" i="1"/>
  <c r="J22" i="1"/>
  <c r="I22" i="1"/>
  <c r="L21" i="1"/>
  <c r="K21" i="1"/>
  <c r="J21" i="1"/>
  <c r="I21" i="1"/>
  <c r="L20" i="1"/>
  <c r="K20" i="1"/>
  <c r="J20" i="1"/>
  <c r="I20" i="1"/>
  <c r="L19" i="1"/>
  <c r="K19" i="1"/>
  <c r="J19" i="1"/>
  <c r="I19" i="1"/>
  <c r="L18" i="1"/>
  <c r="K18" i="1"/>
  <c r="J18" i="1"/>
  <c r="I18" i="1"/>
  <c r="L17" i="1"/>
  <c r="K17" i="1"/>
  <c r="J17" i="1"/>
  <c r="I17" i="1"/>
  <c r="L16" i="1"/>
  <c r="K16" i="1"/>
  <c r="J16" i="1"/>
  <c r="I16" i="1"/>
  <c r="L15" i="1"/>
  <c r="K15" i="1"/>
  <c r="J15" i="1"/>
  <c r="I15" i="1"/>
  <c r="L14" i="1"/>
  <c r="K14" i="1"/>
  <c r="J14" i="1"/>
  <c r="I14" i="1"/>
  <c r="L13" i="1"/>
  <c r="K13" i="1"/>
  <c r="J13" i="1"/>
  <c r="I13" i="1"/>
  <c r="L12" i="1"/>
  <c r="K12" i="1"/>
  <c r="J12" i="1"/>
  <c r="I12" i="1"/>
  <c r="L11" i="1"/>
  <c r="K11" i="1"/>
  <c r="J11" i="1"/>
  <c r="I11" i="1"/>
  <c r="L10" i="1"/>
  <c r="K10" i="1"/>
  <c r="J10" i="1"/>
  <c r="I10" i="1"/>
  <c r="L9" i="1"/>
  <c r="K9" i="1"/>
  <c r="J9" i="1"/>
  <c r="I9" i="1"/>
  <c r="L8" i="1"/>
  <c r="K8" i="1"/>
  <c r="J8" i="1"/>
  <c r="I8" i="1"/>
  <c r="L7" i="1"/>
  <c r="K7" i="1"/>
  <c r="J7" i="1"/>
  <c r="I7" i="1"/>
  <c r="L6" i="1"/>
  <c r="K6" i="1"/>
  <c r="J6" i="1"/>
  <c r="I6" i="1"/>
  <c r="L5" i="1"/>
  <c r="K5" i="1"/>
  <c r="J5" i="1"/>
  <c r="I5" i="1"/>
  <c r="L4" i="1"/>
  <c r="K4" i="1"/>
  <c r="J4" i="1"/>
  <c r="I4" i="1"/>
  <c r="L3" i="1"/>
  <c r="K3" i="1"/>
  <c r="J3" i="1"/>
  <c r="I3" i="1"/>
  <c r="I202" i="1" l="1" a="1"/>
  <c r="I202" i="1" s="1"/>
  <c r="J201" i="1"/>
  <c r="J203" i="1" a="1"/>
  <c r="J203" i="1" s="1"/>
  <c r="K203" i="1" a="1"/>
  <c r="K203" i="1" s="1"/>
  <c r="K208" i="1"/>
  <c r="M208" i="1"/>
  <c r="J208" i="1"/>
  <c r="L208" i="1"/>
  <c r="L75" i="1"/>
  <c r="L203" i="1" s="1" a="1"/>
  <c r="L203" i="1" s="1"/>
  <c r="I207" i="1"/>
  <c r="I208" i="1" s="1"/>
  <c r="L201" i="1"/>
  <c r="I66" i="1"/>
  <c r="I201" i="1" s="1"/>
  <c r="K201" i="1"/>
  <c r="J226" i="1"/>
  <c r="L226" i="1"/>
  <c r="I226" i="1"/>
  <c r="K226" i="1"/>
  <c r="M211" i="1"/>
  <c r="I211" i="1"/>
  <c r="L211" i="1"/>
  <c r="J211" i="1"/>
  <c r="K211" i="1"/>
  <c r="H239" i="1" l="1"/>
  <c r="I239" i="1" s="1"/>
  <c r="I203" i="1" a="1"/>
  <c r="I203" i="1" s="1"/>
  <c r="J239" i="1" l="1"/>
  <c r="L239" i="1"/>
  <c r="K239" i="1"/>
  <c r="M239" i="1"/>
  <c r="I228" i="1"/>
  <c r="K228" i="1"/>
  <c r="M228" i="1"/>
  <c r="J228" i="1"/>
  <c r="L228" i="1"/>
  <c r="I229" i="1"/>
  <c r="K229" i="1"/>
  <c r="J229" i="1"/>
  <c r="M229" i="1"/>
  <c r="L229" i="1"/>
  <c r="M230" i="1"/>
  <c r="J230" i="1"/>
  <c r="L230" i="1"/>
  <c r="I230" i="1"/>
  <c r="K230" i="1"/>
  <c r="J231" i="1"/>
  <c r="L231" i="1"/>
  <c r="I231" i="1"/>
  <c r="K231" i="1"/>
  <c r="M231" i="1"/>
  <c r="M232" i="1"/>
  <c r="I232" i="1"/>
  <c r="J232" i="1"/>
  <c r="L232" i="1"/>
  <c r="K232" i="1"/>
  <c r="I227" i="1"/>
  <c r="K227" i="1"/>
  <c r="J227" i="1"/>
  <c r="L227" i="1"/>
  <c r="M227" i="1"/>
  <c r="I219" i="1"/>
  <c r="J219" i="1"/>
  <c r="K219" i="1"/>
  <c r="L219" i="1"/>
  <c r="M219" i="1"/>
  <c r="K220" i="1"/>
  <c r="L220" i="1"/>
  <c r="I220" i="1"/>
  <c r="M220" i="1"/>
  <c r="J220" i="1"/>
  <c r="I221" i="1"/>
  <c r="M221" i="1"/>
  <c r="K221" i="1"/>
  <c r="L221" i="1"/>
  <c r="J221" i="1"/>
  <c r="J222" i="1"/>
  <c r="I222" i="1"/>
  <c r="M222" i="1"/>
  <c r="K222" i="1"/>
  <c r="L222" i="1"/>
  <c r="I212" i="1"/>
  <c r="M212" i="1"/>
  <c r="K212" i="1"/>
  <c r="L212" i="1"/>
  <c r="J212" i="1"/>
  <c r="M213" i="1"/>
  <c r="J213" i="1"/>
  <c r="K213" i="1"/>
  <c r="L213" i="1"/>
  <c r="I213" i="1"/>
  <c r="L214" i="1"/>
  <c r="K214" i="1"/>
  <c r="I214" i="1"/>
  <c r="M214" i="1"/>
  <c r="J214" i="1"/>
  <c r="J215" i="1"/>
  <c r="I215" i="1"/>
  <c r="L215" i="1"/>
  <c r="K215" i="1"/>
  <c r="M215" i="1"/>
  <c r="J216" i="1"/>
  <c r="M216" i="1"/>
  <c r="K216" i="1"/>
  <c r="I216" i="1"/>
  <c r="L216" i="1"/>
  <c r="I217" i="1"/>
  <c r="L217" i="1"/>
  <c r="J217" i="1"/>
  <c r="K217" i="1"/>
  <c r="M217" i="1"/>
  <c r="I218" i="1"/>
  <c r="K218" i="1"/>
  <c r="M218" i="1"/>
  <c r="J218" i="1"/>
  <c r="L21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<sst xmlns="http://schemas.openxmlformats.org/spreadsheetml/2006/main" count="845" uniqueCount="240">
  <si>
    <t>Datei</t>
  </si>
  <si>
    <t>Ausfüllhinweise</t>
  </si>
  <si>
    <r>
      <rPr>
        <u/>
        <sz val="11"/>
        <color theme="1"/>
        <rFont val="Calibri"/>
        <family val="2"/>
        <scheme val="minor"/>
      </rPr>
      <t>Quelltextzeilen</t>
    </r>
    <r>
      <rPr>
        <sz val="11"/>
        <color theme="1"/>
        <rFont val="Calibri"/>
        <family val="2"/>
        <scheme val="minor"/>
      </rPr>
      <t xml:space="preserve">: </t>
    </r>
  </si>
  <si>
    <r>
      <rPr>
        <u/>
        <sz val="11"/>
        <color theme="1"/>
        <rFont val="Calibri"/>
        <family val="2"/>
        <scheme val="minor"/>
      </rPr>
      <t>Schwierigkeitsgrad</t>
    </r>
    <r>
      <rPr>
        <sz val="11"/>
        <color theme="1"/>
        <rFont val="Calibri"/>
        <family val="2"/>
        <scheme val="minor"/>
      </rPr>
      <t>:</t>
    </r>
  </si>
  <si>
    <t xml:space="preserve"> Der Schwierigkeitsgrad eines Abschnitts wird gemeinsam von Programmierer/-in und Projektleiter/-in festgelegt: </t>
  </si>
  <si>
    <t>1 = eher leicht (z. B. Getter &amp; Setter)</t>
  </si>
  <si>
    <t xml:space="preserve">3 = eher schwierig (z. B. Implementierung anspruchsvoller Algorithmen) </t>
  </si>
  <si>
    <t>2 = mittel</t>
  </si>
  <si>
    <t>Für einen Abschnitt wird immer ein mittlerer Wert festgelegt</t>
  </si>
  <si>
    <t>Es werden KEINE Leerzeilen oder reine Kommentarzeilen gezählt.</t>
  </si>
  <si>
    <t xml:space="preserve"> (z. B. 5 Zeilen eher leicht, 5 Zeilen eher schwierig --&gt; Schwierigkeitsgrad 2).</t>
  </si>
  <si>
    <t>Abschnitt:
Klasse/Methode</t>
  </si>
  <si>
    <t>Quelltext-zeilen</t>
  </si>
  <si>
    <t>Stand: XX.XX.2025</t>
  </si>
  <si>
    <t>run.bat</t>
  </si>
  <si>
    <t>adalfarus</t>
  </si>
  <si>
    <t>src\config.py</t>
  </si>
  <si>
    <t>src\dc\storage.py</t>
  </si>
  <si>
    <t>none</t>
  </si>
  <si>
    <t>inline 100%</t>
  </si>
  <si>
    <t>src\main.py</t>
  </si>
  <si>
    <t>Commit</t>
  </si>
  <si>
    <t>Added base</t>
  </si>
  <si>
    <t>..</t>
  </si>
  <si>
    <t>inline 5%</t>
  </si>
  <si>
    <t>Fixed a few mistakes</t>
  </si>
  <si>
    <t>Projektthema: Automaten</t>
  </si>
  <si>
    <t>changes</t>
  </si>
  <si>
    <t>everything</t>
  </si>
  <si>
    <t>comments 5%</t>
  </si>
  <si>
    <t>Made some smaller ...</t>
  </si>
  <si>
    <t>MyItem cls</t>
  </si>
  <si>
    <t>changes to GridView cls</t>
  </si>
  <si>
    <t>rough idea on how a ...</t>
  </si>
  <si>
    <t>Giesbrt</t>
  </si>
  <si>
    <t>_tmp\finit...</t>
  </si>
  <si>
    <t>_tmp\state...</t>
  </si>
  <si>
    <t>_tmp\trans...</t>
  </si>
  <si>
    <t>_tmp\utils.py</t>
  </si>
  <si>
    <t>added base struc...</t>
  </si>
  <si>
    <t>src\dc\automaton.py</t>
  </si>
  <si>
    <t>src\dc\state.py</t>
  </si>
  <si>
    <t>src\dc\transition.py</t>
  </si>
  <si>
    <t>added base impl...</t>
  </si>
  <si>
    <t>src\dc\DFAAutomaton.py</t>
  </si>
  <si>
    <t>src\dc\DFAState.py</t>
  </si>
  <si>
    <t>src\dc\DFATransition.py</t>
  </si>
  <si>
    <t>src\dc\DFAUnitTest.py</t>
  </si>
  <si>
    <t>updated file doc...</t>
  </si>
  <si>
    <t>docs</t>
  </si>
  <si>
    <t>change docs</t>
  </si>
  <si>
    <t>Update main.py</t>
  </si>
  <si>
    <t>remove buggy &amp; unneeded</t>
  </si>
  <si>
    <t>Refactored the proj...</t>
  </si>
  <si>
    <t>build.py</t>
  </si>
  <si>
    <t>created</t>
  </si>
  <si>
    <t>run.ps1</t>
  </si>
  <si>
    <t>comments 100%</t>
  </si>
  <si>
    <t>Smaller changes</t>
  </si>
  <si>
    <t>compile.bat</t>
  </si>
  <si>
    <t>pyautoinst-config.json</t>
  </si>
  <si>
    <t>5 commits</t>
  </si>
  <si>
    <t>multiple files</t>
  </si>
  <si>
    <t>smaller updates</t>
  </si>
  <si>
    <t>Many smaller commits</t>
  </si>
  <si>
    <t>SIDEBAR</t>
  </si>
  <si>
    <t>src\dc\gui.py</t>
  </si>
  <si>
    <t>sidebar code</t>
  </si>
  <si>
    <t>moved auto...</t>
  </si>
  <si>
    <t>_positionManager.py (temp)</t>
  </si>
  <si>
    <t>added docs</t>
  </si>
  <si>
    <t>Added runtime ...</t>
  </si>
  <si>
    <t>runtime checks</t>
  </si>
  <si>
    <t>src\dc\auto_automaten.py (temp)</t>
  </si>
  <si>
    <t>moved sidebar to the left</t>
  </si>
  <si>
    <t>implemented proper file ...</t>
  </si>
  <si>
    <t>implemented basic seri...</t>
  </si>
  <si>
    <t>src\dc\displayManager (temp)</t>
  </si>
  <si>
    <t>renamed Position...</t>
  </si>
  <si>
    <t>setter</t>
  </si>
  <si>
    <t>src\dc\core\modules\state.py</t>
  </si>
  <si>
    <t>added getter ...</t>
  </si>
  <si>
    <t>src\dc\core\dfa\DFAstate.py</t>
  </si>
  <si>
    <t>added serialisation ...</t>
  </si>
  <si>
    <t>updated serialisation ...</t>
  </si>
  <si>
    <t>changed to pickle</t>
  </si>
  <si>
    <t>src\dc\serializer.py (temp)</t>
  </si>
  <si>
    <t>Implemented DCGNode ...</t>
  </si>
  <si>
    <t>Fa4953</t>
  </si>
  <si>
    <t>Programmer</t>
  </si>
  <si>
    <t>Documentation</t>
  </si>
  <si>
    <t>Design-&gt;2</t>
  </si>
  <si>
    <t>Summing of points</t>
  </si>
  <si>
    <t>XXXXXXXXXXXXXXXXXXXXXXXXXXX</t>
  </si>
  <si>
    <t>XXXXXXXXXXXXXXXXXXXXX</t>
  </si>
  <si>
    <t>XXXXXXXXXX</t>
  </si>
  <si>
    <t>XXXXXXXX</t>
  </si>
  <si>
    <t>XXXXXXXXXXXXXXX</t>
  </si>
  <si>
    <t>XXXXXXXXXXX</t>
  </si>
  <si>
    <t>Extra Info</t>
  </si>
  <si>
    <t>Linesum</t>
  </si>
  <si>
    <t>Implemented basic ...</t>
  </si>
  <si>
    <t>src\dc\TMAutomaton.py</t>
  </si>
  <si>
    <t>src\dc\TMState.py</t>
  </si>
  <si>
    <t>update</t>
  </si>
  <si>
    <t>src\dc\TMTransition.py</t>
  </si>
  <si>
    <t>implemented base ...</t>
  </si>
  <si>
    <t>src\dc\UiBridge.py</t>
  </si>
  <si>
    <t>src\dc\singleton.py</t>
  </si>
  <si>
    <t>updated ui bridge</t>
  </si>
  <si>
    <t>added error h...</t>
  </si>
  <si>
    <t>added an end s...</t>
  </si>
  <si>
    <t>moved definition</t>
  </si>
  <si>
    <t>added input/out...</t>
  </si>
  <si>
    <t>Added api methods</t>
  </si>
  <si>
    <t>updated Automa...</t>
  </si>
  <si>
    <t>src\dc\AutomatonBridge.py</t>
  </si>
  <si>
    <t>Implemented api meth.</t>
  </si>
  <si>
    <t>Made JsonAppS...</t>
  </si>
  <si>
    <t>Fixed "thread-safe" ...</t>
  </si>
  <si>
    <t>Fixed thread-safe impl.</t>
  </si>
  <si>
    <t>Implemented trans...</t>
  </si>
  <si>
    <t>gui is hard</t>
  </si>
  <si>
    <t>EdgeCases-&gt;3</t>
  </si>
  <si>
    <t>Compiling-</t>
  </si>
  <si>
    <t>Condition Movement, ...</t>
  </si>
  <si>
    <t>Grade 
(1-3)</t>
  </si>
  <si>
    <t>TheCodeJak</t>
  </si>
  <si>
    <t>Multiple commits</t>
  </si>
  <si>
    <t>Solved background ...</t>
  </si>
  <si>
    <t>fixes</t>
  </si>
  <si>
    <t>inline 50%</t>
  </si>
  <si>
    <t>added wip simulatio...</t>
  </si>
  <si>
    <t>src\dc\automatonProvider.py</t>
  </si>
  <si>
    <t>src\dc\simulationLoader.py</t>
  </si>
  <si>
    <t>Fixed animation pro...</t>
  </si>
  <si>
    <t>style files</t>
  </si>
  <si>
    <t>main.py and others</t>
  </si>
  <si>
    <t>Implemented a few ...</t>
  </si>
  <si>
    <t>Fixed everything ...</t>
  </si>
  <si>
    <t>src\dc\gui\_panels.py</t>
  </si>
  <si>
    <t>added settings panel cls</t>
  </si>
  <si>
    <t>added serializat...</t>
  </si>
  <si>
    <t>added docum...</t>
  </si>
  <si>
    <t>Integrated gui-ja...</t>
  </si>
  <si>
    <t>Update gui.py</t>
  </si>
  <si>
    <t>gui is hard (idk)</t>
  </si>
  <si>
    <t>Added author, ...</t>
  </si>
  <si>
    <t>Implemented anima...</t>
  </si>
  <si>
    <t>added</t>
  </si>
  <si>
    <t>Added automatic assign...</t>
  </si>
  <si>
    <t>Implemented abstr...</t>
  </si>
  <si>
    <t>Created th and st...</t>
  </si>
  <si>
    <t>in md 100%</t>
  </si>
  <si>
    <t>style colors</t>
  </si>
  <si>
    <t>Implemented all col...</t>
  </si>
  <si>
    <t>Implemented Th...</t>
  </si>
  <si>
    <t>config.py and main.py</t>
  </si>
  <si>
    <t>src\dc\__init__.py</t>
  </si>
  <si>
    <t>changes to bas...</t>
  </si>
  <si>
    <t>Fixed backgro...</t>
  </si>
  <si>
    <t>gui\__init__.py and main.py</t>
  </si>
  <si>
    <t>dc\gui\_grids.py</t>
  </si>
  <si>
    <t>fixed background cache</t>
  </si>
  <si>
    <t>Count of commits:</t>
  </si>
  <si>
    <t>Average difficulty:</t>
  </si>
  <si>
    <t>Average LOC:</t>
  </si>
  <si>
    <t>Average Score:</t>
  </si>
  <si>
    <t>Average of Change Difficulty:</t>
  </si>
  <si>
    <t>Average Documentation:</t>
  </si>
  <si>
    <t>This is unfair, SOOO unfair</t>
  </si>
  <si>
    <t>gui is hard (themes wont count again)</t>
  </si>
  <si>
    <t>new cls</t>
  </si>
  <si>
    <t>remove</t>
  </si>
  <si>
    <t>moved</t>
  </si>
  <si>
    <t>Made thread-safe (Testing + lib)</t>
  </si>
  <si>
    <t>singleton is not needed (will be removed)</t>
  </si>
  <si>
    <t>added new displ...</t>
  </si>
  <si>
    <t>src\dc\displayManager</t>
  </si>
  <si>
    <t>updated unit test</t>
  </si>
  <si>
    <t>updated DFAAutom...</t>
  </si>
  <si>
    <t>In the last</t>
  </si>
  <si>
    <t>Made button_pop...</t>
  </si>
  <si>
    <t>We need to start rating logic higher as it's</t>
  </si>
  <si>
    <t>often a lot shorter than gui source code</t>
  </si>
  <si>
    <t>Json Design = Hard</t>
  </si>
  <si>
    <t>bridge format ex...</t>
  </si>
  <si>
    <t>src\dc\format_example.json</t>
  </si>
  <si>
    <t>(Same code twice)</t>
  </si>
  <si>
    <t>added wip imple...</t>
  </si>
  <si>
    <t>added support t...</t>
  </si>
  <si>
    <t>Added demo...</t>
  </si>
  <si>
    <t>src\dc\abstract.py</t>
  </si>
  <si>
    <t>added school ch...</t>
  </si>
  <si>
    <t>src\dc\UIAutomaton.py</t>
  </si>
  <si>
    <t>Added automaton.json ...</t>
  </si>
  <si>
    <t>count_loc.bat</t>
  </si>
  <si>
    <t>added unfinished ...</t>
  </si>
  <si>
    <t>Updated pyautoinst ...</t>
  </si>
  <si>
    <t>updated load ...</t>
  </si>
  <si>
    <t>Implemented ser...</t>
  </si>
  <si>
    <t>src\dc\serializer.py</t>
  </si>
  <si>
    <t>updated errors</t>
  </si>
  <si>
    <t>added ordered ...</t>
  </si>
  <si>
    <t>src\dc\OrderedSet.py</t>
  </si>
  <si>
    <t>Updated serializer</t>
  </si>
  <si>
    <t>adjusted Ordered...</t>
  </si>
  <si>
    <t>outsourced autom...</t>
  </si>
  <si>
    <t>src\dc\SimulatorTest.py</t>
  </si>
  <si>
    <t>src\dc\automatonSimulator.py</t>
  </si>
  <si>
    <t>Same logic as removed from simulationLoader</t>
  </si>
  <si>
    <t>added simulat...</t>
  </si>
  <si>
    <t>src\dc\automaton_loader.py</t>
  </si>
  <si>
    <t>updated simulatio...</t>
  </si>
  <si>
    <t>One commit</t>
  </si>
  <si>
    <t>Updated Tur...</t>
  </si>
  <si>
    <t>src\dc\TMUnitTest.py</t>
  </si>
  <si>
    <t>src\dc\mealyAutomaton.py</t>
  </si>
  <si>
    <t>src\dc\mealyState.py</t>
  </si>
  <si>
    <t>src\dc\mealyTransition.py</t>
  </si>
  <si>
    <t>src\dc\mealyUnitTest.py</t>
  </si>
  <si>
    <t>Same as last commit</t>
  </si>
  <si>
    <t>one line</t>
  </si>
  <si>
    <t>added match-case...</t>
  </si>
  <si>
    <t>(only added match and case)</t>
  </si>
  <si>
    <t>Started impl...</t>
  </si>
  <si>
    <t>Fully implem...</t>
  </si>
  <si>
    <t>added simulate ...</t>
  </si>
  <si>
    <t>Added topbar ...</t>
  </si>
  <si>
    <t>added from list/...</t>
  </si>
  <si>
    <t>Theme changes for ...</t>
  </si>
  <si>
    <t>one file</t>
  </si>
  <si>
    <t>General updates</t>
  </si>
  <si>
    <t>Whole</t>
  </si>
  <si>
    <t>MNcode24</t>
  </si>
  <si>
    <t>added ConnectionLines, TempTransitions</t>
  </si>
  <si>
    <t>src\dc\core\modules\gui\_grid_items.py</t>
  </si>
  <si>
    <t>…</t>
  </si>
  <si>
    <t>src\dc\core\modules\gui\_grids.py</t>
  </si>
  <si>
    <t>src\dc\core\modules\gui\_panels.py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</si>
</sst>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3" fillId="0" borderId="1" xfId="0" applyFont="1" applyBorder="1" applyAlignment="1">
      <alignment horizontal="center" vertical="center"/>
    </xf>
    <xf numFmtId="0" fontId="4" fillId="0" borderId="0" xfId="1"/>
    <xf numFmtId="0" fontId="4" fillId="0" borderId="7" xfId="1" applyBorder="1"/>
    <xf numFmtId="0" fontId="0" fillId="0" borderId="12" xfId="0" applyBorder="1"/>
    <xf numFmtId="9" fontId="0" fillId="0" borderId="0" xfId="2" applyFont="1"/>
    <xf numFmtId="1" fontId="0" fillId="0" borderId="0" xfId="0" applyNumberFormat="1"/>
    <xf numFmtId="0" fontId="1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Arbeitsteilung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251147713242016"/>
          <c:y val="0.21686968859352487"/>
          <c:w val="0.56278692831050359"/>
          <c:h val="0.5094947363778046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09-4BD4-AD18-DD460C3B4E8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09-4BD4-AD18-DD460C3B4E8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BBA-40F3-BE11-C58CA75987A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A09-4BD4-AD18-DD460C3B4E8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A09-4BD4-AD18-DD460C3B4E8A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FA09-4BD4-AD18-DD460C3B4E8A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FA09-4BD4-AD18-DD460C3B4E8A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CBBA-40F3-BE11-C58CA75987A5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FA09-4BD4-AD18-DD460C3B4E8A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FA09-4BD4-AD18-DD460C3B4E8A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Tätigkeitsdokumentation!$I$201:$M$201</c:f>
              <c:numCache>
                <c:formatCode>General</c:formatCode>
                <c:ptCount val="5"/>
                <c:pt idx="0">
                  <c:v>3886.5</c:v>
                </c:pt>
                <c:pt idx="1">
                  <c:v>2981.5</c:v>
                </c:pt>
                <c:pt idx="2">
                  <c:v>877</c:v>
                </c:pt>
                <c:pt idx="3">
                  <c:v>943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BA-40F3-BE11-C58CA75987A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of Change Difficulty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Tätigkeitsdokumentation!$I$210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Tätigkeitsdokumentation!$I$211:$I$222</c:f>
              <c:numCache>
                <c:formatCode>General</c:formatCode>
                <c:ptCount val="12"/>
                <c:pt idx="0">
                  <c:v>13</c:v>
                </c:pt>
                <c:pt idx="1">
                  <c:v>19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5F-469A-9A9D-319DF22EB01E}"/>
            </c:ext>
          </c:extLst>
        </c:ser>
        <c:ser>
          <c:idx val="1"/>
          <c:order val="1"/>
          <c:tx>
            <c:strRef>
              <c:f>Tätigkeitsdokumentation!$J$210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Tätigkeitsdokumentation!$J$211:$J$222</c:f>
              <c:numCache>
                <c:formatCode>General</c:formatCode>
                <c:ptCount val="12"/>
                <c:pt idx="0">
                  <c:v>20</c:v>
                </c:pt>
                <c:pt idx="1">
                  <c:v>28</c:v>
                </c:pt>
                <c:pt idx="2">
                  <c:v>0</c:v>
                </c:pt>
                <c:pt idx="3">
                  <c:v>5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5F-469A-9A9D-319DF22EB01E}"/>
            </c:ext>
          </c:extLst>
        </c:ser>
        <c:ser>
          <c:idx val="2"/>
          <c:order val="2"/>
          <c:tx>
            <c:strRef>
              <c:f>Tätigkeitsdokumentation!$K$210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Tätigkeitsdokumentation!$K$211:$K$222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5F-469A-9A9D-319DF22EB01E}"/>
            </c:ext>
          </c:extLst>
        </c:ser>
        <c:ser>
          <c:idx val="3"/>
          <c:order val="3"/>
          <c:tx>
            <c:strRef>
              <c:f>Tätigkeitsdokumentation!$L$210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Tätigkeitsdokumentation!$L$211:$L$222</c:f>
              <c:numCache>
                <c:formatCode>General</c:formatCode>
                <c:ptCount val="12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5F-469A-9A9D-319DF22EB01E}"/>
            </c:ext>
          </c:extLst>
        </c:ser>
        <c:ser>
          <c:idx val="4"/>
          <c:order val="4"/>
          <c:tx>
            <c:strRef>
              <c:f>Tätigkeitsdokumentation!$M$210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Tätigkeitsdokumentation!$G$211:$G$222</c:f>
              <c:strCache>
                <c:ptCount val="12"/>
                <c:pt idx="0">
                  <c:v>everything</c:v>
                </c:pt>
                <c:pt idx="1">
                  <c:v>changes</c:v>
                </c:pt>
                <c:pt idx="2">
                  <c:v>new cls</c:v>
                </c:pt>
                <c:pt idx="3">
                  <c:v>docs</c:v>
                </c:pt>
                <c:pt idx="4">
                  <c:v>change docs</c:v>
                </c:pt>
                <c:pt idx="5">
                  <c:v>remove</c:v>
                </c:pt>
                <c:pt idx="6">
                  <c:v>created</c:v>
                </c:pt>
                <c:pt idx="7">
                  <c:v>smaller updates</c:v>
                </c:pt>
                <c:pt idx="8">
                  <c:v>added</c:v>
                </c:pt>
                <c:pt idx="9">
                  <c:v>setter</c:v>
                </c:pt>
                <c:pt idx="10">
                  <c:v>moved</c:v>
                </c:pt>
                <c:pt idx="11">
                  <c:v>fixes</c:v>
                </c:pt>
              </c:strCache>
            </c:strRef>
          </c:cat>
          <c:val>
            <c:numRef>
              <c:f>Tätigkeitsdokumentation!$M$211:$M$222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85F-469A-9A9D-319DF22EB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93170560"/>
        <c:axId val="1693168896"/>
      </c:barChart>
      <c:catAx>
        <c:axId val="169317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68896"/>
        <c:crosses val="autoZero"/>
        <c:auto val="1"/>
        <c:lblAlgn val="ctr"/>
        <c:lblOffset val="100"/>
        <c:noMultiLvlLbl val="0"/>
      </c:catAx>
      <c:valAx>
        <c:axId val="169316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17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Documentation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Tätigkeitsdokumentation!$H$225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Tätigkeitsdokumentation!$H$226:$H$232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0-ED40-4319-8156-15CF2C3809AF}"/>
            </c:ext>
          </c:extLst>
        </c:ser>
        <c:ser>
          <c:idx val="1"/>
          <c:order val="1"/>
          <c:tx>
            <c:strRef>
              <c:f>Tätigkeitsdokumentation!$I$225</c:f>
              <c:strCache>
                <c:ptCount val="1"/>
                <c:pt idx="0">
                  <c:v>adalfarus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Tätigkeitsdokumentation!$I$226:$I$232</c:f>
              <c:numCache>
                <c:formatCode>General</c:formatCode>
                <c:ptCount val="7"/>
                <c:pt idx="0">
                  <c:v>43</c:v>
                </c:pt>
                <c:pt idx="1">
                  <c:v>2</c:v>
                </c:pt>
                <c:pt idx="2">
                  <c:v>6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40-4319-8156-15CF2C3809AF}"/>
            </c:ext>
          </c:extLst>
        </c:ser>
        <c:ser>
          <c:idx val="2"/>
          <c:order val="2"/>
          <c:tx>
            <c:strRef>
              <c:f>Tätigkeitsdokumentation!$J$225</c:f>
              <c:strCache>
                <c:ptCount val="1"/>
                <c:pt idx="0">
                  <c:v>Giesbrt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Tätigkeitsdokumentation!$J$226:$J$232</c:f>
              <c:numCache>
                <c:formatCode>General</c:formatCode>
                <c:ptCount val="7"/>
                <c:pt idx="0">
                  <c:v>54</c:v>
                </c:pt>
                <c:pt idx="1">
                  <c:v>0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40-4319-8156-15CF2C3809AF}"/>
            </c:ext>
          </c:extLst>
        </c:ser>
        <c:ser>
          <c:idx val="3"/>
          <c:order val="3"/>
          <c:tx>
            <c:strRef>
              <c:f>Tätigkeitsdokumentation!$K$225</c:f>
              <c:strCache>
                <c:ptCount val="1"/>
                <c:pt idx="0">
                  <c:v>Fa4953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Tätigkeitsdokumentation!$K$226:$K$232</c:f>
              <c:numCache>
                <c:formatCode>General</c:formatCode>
                <c:ptCount val="7"/>
                <c:pt idx="0">
                  <c:v>2</c:v>
                </c:pt>
                <c:pt idx="1">
                  <c:v>0</c:v>
                </c:pt>
                <c:pt idx="2">
                  <c:v>10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40-4319-8156-15CF2C3809AF}"/>
            </c:ext>
          </c:extLst>
        </c:ser>
        <c:ser>
          <c:idx val="4"/>
          <c:order val="4"/>
          <c:tx>
            <c:strRef>
              <c:f>Tätigkeitsdokumentation!$L$225</c:f>
              <c:strCache>
                <c:ptCount val="1"/>
                <c:pt idx="0">
                  <c:v>TheCodeJak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Tätigkeitsdokumentation!$L$226:$L$232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40-4319-8156-15CF2C3809AF}"/>
            </c:ext>
          </c:extLst>
        </c:ser>
        <c:ser>
          <c:idx val="5"/>
          <c:order val="5"/>
          <c:tx>
            <c:strRef>
              <c:f>Tätigkeitsdokumentation!$M$225</c:f>
              <c:strCache>
                <c:ptCount val="1"/>
                <c:pt idx="0">
                  <c:v>MNcode24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Tätigkeitsdokumentation!$G$226:$G$232</c:f>
              <c:strCache>
                <c:ptCount val="7"/>
                <c:pt idx="0">
                  <c:v>none</c:v>
                </c:pt>
                <c:pt idx="1">
                  <c:v>comments 5%</c:v>
                </c:pt>
                <c:pt idx="2">
                  <c:v>inline 100%</c:v>
                </c:pt>
                <c:pt idx="3">
                  <c:v>inline 5%</c:v>
                </c:pt>
                <c:pt idx="4">
                  <c:v>comments 100%</c:v>
                </c:pt>
                <c:pt idx="5">
                  <c:v>inline 50%</c:v>
                </c:pt>
                <c:pt idx="6">
                  <c:v>in md 100%</c:v>
                </c:pt>
              </c:strCache>
            </c:strRef>
          </c:cat>
          <c:val>
            <c:numRef>
              <c:f>Tätigkeitsdokumentation!$M$226:$M$232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40-4319-8156-15CF2C380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2851632"/>
        <c:axId val="1672855376"/>
      </c:barChart>
      <c:catAx>
        <c:axId val="167285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5376"/>
        <c:crosses val="autoZero"/>
        <c:auto val="1"/>
        <c:lblAlgn val="ctr"/>
        <c:lblOffset val="100"/>
        <c:noMultiLvlLbl val="0"/>
      </c:catAx>
      <c:valAx>
        <c:axId val="16728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85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Average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Tätigkeitsdokumentation!$G$205:$H$205</c:f>
              <c:strCache>
                <c:ptCount val="2"/>
                <c:pt idx="0">
                  <c:v>Count of commits: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Tätigkeitsdokumentation!$I$205:$M$205</c:f>
              <c:numCache>
                <c:formatCode>General</c:formatCode>
                <c:ptCount val="5"/>
                <c:pt idx="0">
                  <c:v>56</c:v>
                </c:pt>
                <c:pt idx="1">
                  <c:v>80</c:v>
                </c:pt>
                <c:pt idx="2">
                  <c:v>12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0D-4D5E-BE6D-CBBACB6F9C2C}"/>
            </c:ext>
          </c:extLst>
        </c:ser>
        <c:ser>
          <c:idx val="1"/>
          <c:order val="1"/>
          <c:tx>
            <c:strRef>
              <c:f>Tätigkeitsdokumentation!$G$206:$H$206</c:f>
              <c:strCache>
                <c:ptCount val="2"/>
                <c:pt idx="0">
                  <c:v>Average difficulty: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Tätigkeitsdokumentation!$I$206:$M$206</c:f>
              <c:numCache>
                <c:formatCode>General</c:formatCode>
                <c:ptCount val="5"/>
                <c:pt idx="0">
                  <c:v>1.4642857142857142</c:v>
                </c:pt>
                <c:pt idx="1">
                  <c:v>1.4493670886075949</c:v>
                </c:pt>
                <c:pt idx="2">
                  <c:v>1.75</c:v>
                </c:pt>
                <c:pt idx="3">
                  <c:v>1.4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0D-4D5E-BE6D-CBBACB6F9C2C}"/>
            </c:ext>
          </c:extLst>
        </c:ser>
        <c:ser>
          <c:idx val="2"/>
          <c:order val="2"/>
          <c:tx>
            <c:strRef>
              <c:f>Tätigkeitsdokumentation!$G$207:$H$207</c:f>
              <c:strCache>
                <c:ptCount val="2"/>
                <c:pt idx="0">
                  <c:v>Average LOC: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Tätigkeitsdokumentation!$I$207:$M$207</c:f>
              <c:numCache>
                <c:formatCode>General</c:formatCode>
                <c:ptCount val="5"/>
                <c:pt idx="0">
                  <c:v>43.732142857142854</c:v>
                </c:pt>
                <c:pt idx="1">
                  <c:v>23.0126582278481</c:v>
                </c:pt>
                <c:pt idx="2">
                  <c:v>36.166666666666664</c:v>
                </c:pt>
                <c:pt idx="3">
                  <c:v>131.19999999999999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0D-4D5E-BE6D-CBBACB6F9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739578128"/>
        <c:axId val="1739573552"/>
      </c:barChart>
      <c:catAx>
        <c:axId val="17395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3552"/>
        <c:crosses val="autoZero"/>
        <c:auto val="1"/>
        <c:lblAlgn val="ctr"/>
        <c:lblOffset val="100"/>
        <c:noMultiLvlLbl val="0"/>
      </c:catAx>
      <c:valAx>
        <c:axId val="173957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Tätigkeitsdokumentation!$G$208:$H$208</c:f>
              <c:strCache>
                <c:ptCount val="2"/>
                <c:pt idx="0">
                  <c:v>Average Score: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CDBB-40FF-A831-DB8431ED0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DBB-40FF-A831-DB8431ED0A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CDBB-40FF-A831-DB8431ED0A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DBB-40FF-A831-DB8431ED0A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CDBB-40FF-A831-DB8431ED0AC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CDBB-40FF-A831-DB8431ED0AC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CDBB-40FF-A831-DB8431ED0AC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4-CDBB-40FF-A831-DB8431ED0AC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CDBB-40FF-A831-DB8431ED0AC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CDBB-40FF-A831-DB8431ED0AC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Tätigkeitsdokumentation!$I$204:$M$204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Tätigkeitsdokumentation!$I$208:$M$208</c:f>
              <c:numCache>
                <c:formatCode>General</c:formatCode>
                <c:ptCount val="5"/>
                <c:pt idx="0">
                  <c:v>3586</c:v>
                </c:pt>
                <c:pt idx="1">
                  <c:v>2668</c:v>
                </c:pt>
                <c:pt idx="2">
                  <c:v>760</c:v>
                </c:pt>
                <c:pt idx="3">
                  <c:v>918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BB-40FF-A831-DB8431ED0A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12 commits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3F-4C27-B751-06EB667C4E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3F-4C27-B751-06EB667C4E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3F-4C27-B751-06EB667C4E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3F-4C27-B751-06EB667C4E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3F-4C27-B751-06EB667C4E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Tätigkeitsdokumentation!$I$202:$M$202</c:f>
              <c:numCache>
                <c:formatCode>General</c:formatCode>
                <c:ptCount val="5"/>
                <c:pt idx="0">
                  <c:v>169</c:v>
                </c:pt>
                <c:pt idx="1">
                  <c:v>51</c:v>
                </c:pt>
                <c:pt idx="2">
                  <c:v>0</c:v>
                </c:pt>
                <c:pt idx="3">
                  <c:v>369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CC-432E-9080-9EE1C8361876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14 commits per person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F2-4469-993E-382BB10B80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1F2-4469-993E-382BB10B80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1F2-4469-993E-382BB10B80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1F2-4469-993E-382BB10B80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1F2-4469-993E-382BB10B80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Tätigkeitsdokumentation!$I$2:$M$2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Tätigkeitsdokumentation!$I$203:$M$203</c:f>
              <c:numCache>
                <c:formatCode>General</c:formatCode>
                <c:ptCount val="5"/>
                <c:pt idx="0">
                  <c:v>1154.5</c:v>
                </c:pt>
                <c:pt idx="1">
                  <c:v>164</c:v>
                </c:pt>
                <c:pt idx="2">
                  <c:v>877</c:v>
                </c:pt>
                <c:pt idx="3">
                  <c:v>943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4-4F50-BFA3-E2A1E0BEE68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Anteile in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75-4F3B-8BB9-809E39A4D3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75-4F3B-8BB9-809E39A4D32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75-4F3B-8BB9-809E39A4D32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75-4F3B-8BB9-809E39A4D32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75-4F3B-8BB9-809E39A4D3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Tätigkeitsdokumentation!$I$238:$M$238</c:f>
              <c:strCache>
                <c:ptCount val="5"/>
                <c:pt idx="0">
                  <c:v>adalfarus</c:v>
                </c:pt>
                <c:pt idx="1">
                  <c:v>Giesbrt</c:v>
                </c:pt>
                <c:pt idx="2">
                  <c:v>Fa4953</c:v>
                </c:pt>
                <c:pt idx="3">
                  <c:v>TheCodeJak</c:v>
                </c:pt>
                <c:pt idx="4">
                  <c:v>MNcode24</c:v>
                </c:pt>
              </c:strCache>
            </c:strRef>
          </c:cat>
          <c:val>
            <c:numRef>
              <c:f>Tätigkeitsdokumentation!$I$239:$M$239</c:f>
              <c:numCache>
                <c:formatCode>0%</c:formatCode>
                <c:ptCount val="5"/>
                <c:pt idx="0">
                  <c:v>0.44734116022099446</c:v>
                </c:pt>
                <c:pt idx="1">
                  <c:v>0.34317449355432783</c:v>
                </c:pt>
                <c:pt idx="2">
                  <c:v>0.10094383057090239</c:v>
                </c:pt>
                <c:pt idx="3">
                  <c:v>0.10854051565377532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E-4148-803B-E063F13CA2B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186</xdr:row>
      <xdr:rowOff>11206</xdr:rowOff>
    </xdr:from>
    <xdr:to>
      <xdr:col>19</xdr:col>
      <xdr:colOff>453838</xdr:colOff>
      <xdr:row>200</xdr:row>
      <xdr:rowOff>112059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C0F27B4-28C7-F9D8-6FB9-D3CD688B1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44825</xdr:colOff>
      <xdr:row>215</xdr:row>
      <xdr:rowOff>101973</xdr:rowOff>
    </xdr:from>
    <xdr:to>
      <xdr:col>2</xdr:col>
      <xdr:colOff>560295</xdr:colOff>
      <xdr:row>230</xdr:row>
      <xdr:rowOff>125666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602A5CA-CDE8-49CA-9AE8-461DB2D721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565096</xdr:colOff>
      <xdr:row>215</xdr:row>
      <xdr:rowOff>117979</xdr:rowOff>
    </xdr:from>
    <xdr:to>
      <xdr:col>5</xdr:col>
      <xdr:colOff>1199029</xdr:colOff>
      <xdr:row>230</xdr:row>
      <xdr:rowOff>3679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A446514-4845-403E-9574-9795B1C03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549088</xdr:colOff>
      <xdr:row>201</xdr:row>
      <xdr:rowOff>8646</xdr:rowOff>
    </xdr:from>
    <xdr:to>
      <xdr:col>5</xdr:col>
      <xdr:colOff>1220881</xdr:colOff>
      <xdr:row>215</xdr:row>
      <xdr:rowOff>84846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082DDC7-8761-40D2-9BF7-2D3683BC2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17931</xdr:colOff>
      <xdr:row>201</xdr:row>
      <xdr:rowOff>16890</xdr:rowOff>
    </xdr:from>
    <xdr:to>
      <xdr:col>2</xdr:col>
      <xdr:colOff>537882</xdr:colOff>
      <xdr:row>215</xdr:row>
      <xdr:rowOff>93090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6577E5-5B9B-432B-95BF-8FA00732E2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95250</xdr:colOff>
      <xdr:row>200</xdr:row>
      <xdr:rowOff>147637</xdr:rowOff>
    </xdr:from>
    <xdr:to>
      <xdr:col>19</xdr:col>
      <xdr:colOff>95250</xdr:colOff>
      <xdr:row>215</xdr:row>
      <xdr:rowOff>12606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23879A-386A-4AE2-A14C-AA3D8B1991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126904</xdr:colOff>
      <xdr:row>215</xdr:row>
      <xdr:rowOff>5322</xdr:rowOff>
    </xdr:from>
    <xdr:to>
      <xdr:col>19</xdr:col>
      <xdr:colOff>128866</xdr:colOff>
      <xdr:row>229</xdr:row>
      <xdr:rowOff>83203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3C796F1-423C-45AB-9EC3-78095DFDA7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118459</xdr:colOff>
      <xdr:row>229</xdr:row>
      <xdr:rowOff>97970</xdr:rowOff>
    </xdr:from>
    <xdr:to>
      <xdr:col>19</xdr:col>
      <xdr:colOff>149679</xdr:colOff>
      <xdr:row>240</xdr:row>
      <xdr:rowOff>149679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E761F6-E1E3-D693-5CB6-5D6E427E4E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thub.com/Giesbrt/Automaten/commit/0c5150e6082b275d78b4864ad261a474282faff2" TargetMode="External"/><Relationship Id="rId21" Type="http://schemas.openxmlformats.org/officeDocument/2006/relationships/hyperlink" Target="https://github.com/Giesbrt/Automaten/commit/ffa01a868cbc8e39d86f0a039ddb185946b1ca86" TargetMode="External"/><Relationship Id="rId42" Type="http://schemas.openxmlformats.org/officeDocument/2006/relationships/hyperlink" Target="https://github.com/Giesbrt/Automaten/commit/6d7c9fda43a23aae2d7d5ad5f55ed835cf90bb81" TargetMode="External"/><Relationship Id="rId47" Type="http://schemas.openxmlformats.org/officeDocument/2006/relationships/hyperlink" Target="https://github.com/Giesbrt/Automaten/commit/6fb0c626711ec13ca442c8f90dc3dcb9c0098eaa" TargetMode="External"/><Relationship Id="rId63" Type="http://schemas.openxmlformats.org/officeDocument/2006/relationships/hyperlink" Target="https://github.com/Giesbrt/Automaten/commit/10fe04c64600b70602facdf88e060d101f8f7b02" TargetMode="External"/><Relationship Id="rId68" Type="http://schemas.openxmlformats.org/officeDocument/2006/relationships/hyperlink" Target="https://github.com/Giesbrt/Automaten/commit/73ed59ad8e091746ae976195444f4b17c87c5385" TargetMode="External"/><Relationship Id="rId16" Type="http://schemas.openxmlformats.org/officeDocument/2006/relationships/hyperlink" Target="https://github.com/Giesbrt/Automaten/commit/e6b63087bc38f5a5667147443c88ee7296df375c" TargetMode="External"/><Relationship Id="rId11" Type="http://schemas.openxmlformats.org/officeDocument/2006/relationships/hyperlink" Target="https://github.com/Giesbrt/Automaten/commit/5b395917128d2b80a01c3fb792558b21e780a175" TargetMode="External"/><Relationship Id="rId32" Type="http://schemas.openxmlformats.org/officeDocument/2006/relationships/hyperlink" Target="https://github.com/Giesbrt/Automaten/commit/8199f52918a78fe11c0d86a8c2938cb503d8d709" TargetMode="External"/><Relationship Id="rId37" Type="http://schemas.openxmlformats.org/officeDocument/2006/relationships/hyperlink" Target="https://github.com/Giesbrt/Automaten/commit/7d12572193102ed75e792ed4c9b9c8bac9121cfa" TargetMode="External"/><Relationship Id="rId53" Type="http://schemas.openxmlformats.org/officeDocument/2006/relationships/hyperlink" Target="https://github.com/Giesbrt/Automaten/commit/960e81ef80220ac17ac0050af8b065e0d5b53947" TargetMode="External"/><Relationship Id="rId58" Type="http://schemas.openxmlformats.org/officeDocument/2006/relationships/hyperlink" Target="https://github.com/Giesbrt/Automaten/commit/c1a61718fabcc288fc6817cbc1715de9cee81a65" TargetMode="External"/><Relationship Id="rId74" Type="http://schemas.openxmlformats.org/officeDocument/2006/relationships/hyperlink" Target="https://github.com/Giesbrt/Automaten/commit/0ba374b44c09e21678b413964eccf84527bfe778" TargetMode="External"/><Relationship Id="rId79" Type="http://schemas.openxmlformats.org/officeDocument/2006/relationships/hyperlink" Target="https://github.com/Giesbrt/Automaten/commit/2f05bd2d200a66a96df6e30f5d0f2097149cef7e" TargetMode="External"/><Relationship Id="rId5" Type="http://schemas.openxmlformats.org/officeDocument/2006/relationships/hyperlink" Target="https://github.com/Giesbrt/Automaten/commit/976dd230916b6a1d70047f801ec2d54e5b92b1f0" TargetMode="External"/><Relationship Id="rId61" Type="http://schemas.openxmlformats.org/officeDocument/2006/relationships/hyperlink" Target="https://github.com/Giesbrt/Automaten/commit/350bc6f85fa082f7330873dddaeb7f83a578f25c" TargetMode="External"/><Relationship Id="rId82" Type="http://schemas.openxmlformats.org/officeDocument/2006/relationships/drawing" Target="../drawings/drawing1.xml"/><Relationship Id="rId19" Type="http://schemas.openxmlformats.org/officeDocument/2006/relationships/hyperlink" Target="https://github.com/Giesbrt/Automaten/commit/29ade0bdeaaabccf3f43e647536949f79626b842" TargetMode="External"/><Relationship Id="rId14" Type="http://schemas.openxmlformats.org/officeDocument/2006/relationships/hyperlink" Target="https://github.com/Giesbrt/Automaten/commit/61426b447ccac6e63c8cf4ec3602342e085ee0ce" TargetMode="External"/><Relationship Id="rId22" Type="http://schemas.openxmlformats.org/officeDocument/2006/relationships/hyperlink" Target="https://github.com/Giesbrt/Automaten/commit/2dda45e3825b6b9e0214f5b4bc099a3bb0cfa067" TargetMode="External"/><Relationship Id="rId27" Type="http://schemas.openxmlformats.org/officeDocument/2006/relationships/hyperlink" Target="https://github.com/Giesbrt/Automaten/commit/7ec349fc07efbd627d51f73bef63701f37ae6ae2" TargetMode="External"/><Relationship Id="rId30" Type="http://schemas.openxmlformats.org/officeDocument/2006/relationships/hyperlink" Target="https://github.com/Giesbrt/Automaten/commit/adc23ef111fe16415c50db8bfdfe80e7d62d827c" TargetMode="External"/><Relationship Id="rId35" Type="http://schemas.openxmlformats.org/officeDocument/2006/relationships/hyperlink" Target="https://github.com/Giesbrt/Automaten/commit/726b950ef859a5b5d7427722443b76282f981e23" TargetMode="External"/><Relationship Id="rId43" Type="http://schemas.openxmlformats.org/officeDocument/2006/relationships/hyperlink" Target="https://github.com/Giesbrt/Automaten/commit/d3cc50d1ff94731c3f859e673217c78eba6d83f6" TargetMode="External"/><Relationship Id="rId48" Type="http://schemas.openxmlformats.org/officeDocument/2006/relationships/hyperlink" Target="https://github.com/Giesbrt/Automaten/commit/ee3af843c2f623d095b01a5af4959156514ed0f3" TargetMode="External"/><Relationship Id="rId56" Type="http://schemas.openxmlformats.org/officeDocument/2006/relationships/hyperlink" Target="https://github.com/Giesbrt/Automaten/commit/2e5cbc0d1184287dc6565d1a63023eeee3c6c491" TargetMode="External"/><Relationship Id="rId64" Type="http://schemas.openxmlformats.org/officeDocument/2006/relationships/hyperlink" Target="https://github.com/Giesbrt/Automaten/commit/3454412787e718e26c22e38110d31789e9524986" TargetMode="External"/><Relationship Id="rId69" Type="http://schemas.openxmlformats.org/officeDocument/2006/relationships/hyperlink" Target="https://github.com/Giesbrt/Automaten/commit/30ecdbe5853340207c285bd1e5c26268ff86fd82" TargetMode="External"/><Relationship Id="rId77" Type="http://schemas.openxmlformats.org/officeDocument/2006/relationships/hyperlink" Target="https://github.com/Giesbrt/Automaten/commit/34930e056c1f7532b552a2338691ab858066f8b0" TargetMode="External"/><Relationship Id="rId8" Type="http://schemas.openxmlformats.org/officeDocument/2006/relationships/hyperlink" Target="https://github.com/Giesbrt/Automaten/commit/7c4bc2790f33c0f9de74a545f3ad9fd18fb55578" TargetMode="External"/><Relationship Id="rId51" Type="http://schemas.openxmlformats.org/officeDocument/2006/relationships/hyperlink" Target="https://github.com/Giesbrt/Automaten/commit/b07fc10c9c7ce005e814d9701fd7331d877c3700" TargetMode="External"/><Relationship Id="rId72" Type="http://schemas.openxmlformats.org/officeDocument/2006/relationships/hyperlink" Target="https://github.com/Giesbrt/Automaten/commit/d1e3e4ab653fb0d43fc36ed8aff4c51310a7ad78" TargetMode="External"/><Relationship Id="rId80" Type="http://schemas.openxmlformats.org/officeDocument/2006/relationships/hyperlink" Target="https://github.com/Giesbrt/Automaten/commit/238189652e022208671e6e4f8df8e1897044ff13" TargetMode="External"/><Relationship Id="rId3" Type="http://schemas.openxmlformats.org/officeDocument/2006/relationships/hyperlink" Target="https://github.com/Giesbrt/Automaten/commit/a22390c3f6a49c25c30373e06fd381e68e229423" TargetMode="External"/><Relationship Id="rId12" Type="http://schemas.openxmlformats.org/officeDocument/2006/relationships/hyperlink" Target="https://github.com/Giesbrt/Automaten/commit/c69df3e46ca3ca9d8dc5d21100632aaab26a3a88" TargetMode="External"/><Relationship Id="rId17" Type="http://schemas.openxmlformats.org/officeDocument/2006/relationships/hyperlink" Target="https://github.com/Giesbrt/Automaten/commit/0da78f0a914761977e8eacf18144624b90bff623" TargetMode="External"/><Relationship Id="rId25" Type="http://schemas.openxmlformats.org/officeDocument/2006/relationships/hyperlink" Target="https://github.com/Giesbrt/Automaten/commit/fd2ca9d3cf9e7b8f90971b59a355cd92cd6480f5" TargetMode="External"/><Relationship Id="rId33" Type="http://schemas.openxmlformats.org/officeDocument/2006/relationships/hyperlink" Target="https://github.com/Giesbrt/Automaten/commit/d9a0d7fa3952e4b25a379ef4dc3c80f289823774" TargetMode="External"/><Relationship Id="rId38" Type="http://schemas.openxmlformats.org/officeDocument/2006/relationships/hyperlink" Target="https://github.com/Giesbrt/Automaten/commit/9067cfaa81e689685c677ad522b8369d6401a9b0" TargetMode="External"/><Relationship Id="rId46" Type="http://schemas.openxmlformats.org/officeDocument/2006/relationships/hyperlink" Target="https://github.com/Giesbrt/Automaten/commit/1b6cb6bed73ab060e8e3e85eeb6cc6e536a7e516" TargetMode="External"/><Relationship Id="rId59" Type="http://schemas.openxmlformats.org/officeDocument/2006/relationships/hyperlink" Target="https://github.com/Giesbrt/Automaten/commit/a4bfa5eebcf24e255009b348f43902aab4e6f066" TargetMode="External"/><Relationship Id="rId67" Type="http://schemas.openxmlformats.org/officeDocument/2006/relationships/hyperlink" Target="https://github.com/Giesbrt/Automaten/commit/c2c0589c2e6549fe1ff70b150f0f01c2ae60a297" TargetMode="External"/><Relationship Id="rId20" Type="http://schemas.openxmlformats.org/officeDocument/2006/relationships/hyperlink" Target="https://github.com/Giesbrt/Automaten/commit/d1cf36d5aded8db0a04bd2d124c87e912592cb64" TargetMode="External"/><Relationship Id="rId41" Type="http://schemas.openxmlformats.org/officeDocument/2006/relationships/hyperlink" Target="https://github.com/Giesbrt/Automaten/commit/b65ae7f5d5e9e8096dc3471d34cd0422905bdc23" TargetMode="External"/><Relationship Id="rId54" Type="http://schemas.openxmlformats.org/officeDocument/2006/relationships/hyperlink" Target="https://github.com/Giesbrt/Automaten/commit/0f8c63a65e9fb8c879b0b945a87689a97de2bf89" TargetMode="External"/><Relationship Id="rId62" Type="http://schemas.openxmlformats.org/officeDocument/2006/relationships/hyperlink" Target="https://github.com/Giesbrt/Automaten/commit/43d6d7693c6c62fb8706d6a2750405d4069b4753" TargetMode="External"/><Relationship Id="rId70" Type="http://schemas.openxmlformats.org/officeDocument/2006/relationships/hyperlink" Target="https://github.com/Giesbrt/Automaten/commit/2c5846f9fb42c7ecf07191dd082e539aadb027aa" TargetMode="External"/><Relationship Id="rId75" Type="http://schemas.openxmlformats.org/officeDocument/2006/relationships/hyperlink" Target="https://github.com/Giesbrt/Automaten/commit/f8fdf55f1928fbefc26e8707485f3f1940be1a7a" TargetMode="External"/><Relationship Id="rId1" Type="http://schemas.openxmlformats.org/officeDocument/2006/relationships/hyperlink" Target="https://github.com/Giesbrt/Automaten/commit/241f830ecca750ccd96dc66ec1a5ccd485685fb5" TargetMode="External"/><Relationship Id="rId6" Type="http://schemas.openxmlformats.org/officeDocument/2006/relationships/hyperlink" Target="https://github.com/Giesbrt/Automaten/commit/ab416e2e03c40d52e187477620a807506b8dd76c" TargetMode="External"/><Relationship Id="rId15" Type="http://schemas.openxmlformats.org/officeDocument/2006/relationships/hyperlink" Target="https://github.com/Giesbrt/Automaten/commit/3329bcfbe650472d3c93cf4b137f04898684eaf2" TargetMode="External"/><Relationship Id="rId23" Type="http://schemas.openxmlformats.org/officeDocument/2006/relationships/hyperlink" Target="https://github.com/Giesbrt/Automaten/commit/2b3d2919f024dd1d9cb54f3496249cb293fa3684" TargetMode="External"/><Relationship Id="rId28" Type="http://schemas.openxmlformats.org/officeDocument/2006/relationships/hyperlink" Target="https://github.com/Giesbrt/Automaten/commit/b065f06493b9063727f6062f706002ad59a1fd58" TargetMode="External"/><Relationship Id="rId36" Type="http://schemas.openxmlformats.org/officeDocument/2006/relationships/hyperlink" Target="https://github.com/Giesbrt/Automaten/commit/09abc58f9a7abbc6ad408ea04953bf648bf287ed" TargetMode="External"/><Relationship Id="rId49" Type="http://schemas.openxmlformats.org/officeDocument/2006/relationships/hyperlink" Target="https://github.com/Giesbrt/Automaten/commit/628ca18a5369193cf846b7b17def0b369719e8c5" TargetMode="External"/><Relationship Id="rId57" Type="http://schemas.openxmlformats.org/officeDocument/2006/relationships/hyperlink" Target="https://github.com/Giesbrt/Automaten/commit/fdf220dbd9c9e01210f35f7b04d88798485be9da" TargetMode="External"/><Relationship Id="rId10" Type="http://schemas.openxmlformats.org/officeDocument/2006/relationships/hyperlink" Target="https://github.com/Giesbrt/Automaten/commit/b0dada85d6811abec98607e1c7f0e2aac31d434f" TargetMode="External"/><Relationship Id="rId31" Type="http://schemas.openxmlformats.org/officeDocument/2006/relationships/hyperlink" Target="https://github.com/Giesbrt/Automaten/commit/92558f2036dc129483ecffdf1f7b7d04e468925c" TargetMode="External"/><Relationship Id="rId44" Type="http://schemas.openxmlformats.org/officeDocument/2006/relationships/hyperlink" Target="https://github.com/Giesbrt/Automaten/commit/5f30f7f160bb9133cedfc793e750951da2325279" TargetMode="External"/><Relationship Id="rId52" Type="http://schemas.openxmlformats.org/officeDocument/2006/relationships/hyperlink" Target="https://github.com/Giesbrt/Automaten/commit/7bcd51e51cf3b14c122b2cb0392f4464fcfcb3c4" TargetMode="External"/><Relationship Id="rId60" Type="http://schemas.openxmlformats.org/officeDocument/2006/relationships/hyperlink" Target="https://github.com/Giesbrt/Automaten/commit/a656916b709f58ad3d03f1cc5c5c99cbf79b76e1" TargetMode="External"/><Relationship Id="rId65" Type="http://schemas.openxmlformats.org/officeDocument/2006/relationships/hyperlink" Target="https://github.com/Giesbrt/Automaten/commit/4bc934dee6bd2e95f43de62b5e052562f6392774" TargetMode="External"/><Relationship Id="rId73" Type="http://schemas.openxmlformats.org/officeDocument/2006/relationships/hyperlink" Target="https://github.com/Giesbrt/Automaten/commit/9a06fdba2555949d9679ad8c4826df7d7e1ae734" TargetMode="External"/><Relationship Id="rId78" Type="http://schemas.openxmlformats.org/officeDocument/2006/relationships/hyperlink" Target="https://github.com/Giesbrt/Automaten/commit/a206c1956237c96b7ea8ed38b02e7ed6dcd24283" TargetMode="External"/><Relationship Id="rId81" Type="http://schemas.openxmlformats.org/officeDocument/2006/relationships/printerSettings" Target="../printerSettings/printerSettings1.bin"/><Relationship Id="rId4" Type="http://schemas.openxmlformats.org/officeDocument/2006/relationships/hyperlink" Target="https://github.com/Giesbrt/Automaten/commit/d0fadeee74a3bf5bd714624ec2754aedfc9718a2" TargetMode="External"/><Relationship Id="rId9" Type="http://schemas.openxmlformats.org/officeDocument/2006/relationships/hyperlink" Target="https://github.com/Giesbrt/Automaten/commit/e76e8233d5fa39a569b579f44ecc40b5b78f0316" TargetMode="External"/><Relationship Id="rId13" Type="http://schemas.openxmlformats.org/officeDocument/2006/relationships/hyperlink" Target="https://github.com/Giesbrt/Automaten/commit/bcf512e6633f0b4ae1e7c6e09fed0365b594f273" TargetMode="External"/><Relationship Id="rId18" Type="http://schemas.openxmlformats.org/officeDocument/2006/relationships/hyperlink" Target="https://github.com/Giesbrt/Automaten/commit/2bdd778707cfe3c70a792e6db2b26c26bc388e21" TargetMode="External"/><Relationship Id="rId39" Type="http://schemas.openxmlformats.org/officeDocument/2006/relationships/hyperlink" Target="https://github.com/Giesbrt/Automaten/commit/803215965ea67da0745e9fe5928884aadfd12d12" TargetMode="External"/><Relationship Id="rId34" Type="http://schemas.openxmlformats.org/officeDocument/2006/relationships/hyperlink" Target="https://github.com/Giesbrt/Automaten/commit/a67b522984840f7dcbbad0fb7aa9c480ec1c99c8" TargetMode="External"/><Relationship Id="rId50" Type="http://schemas.openxmlformats.org/officeDocument/2006/relationships/hyperlink" Target="https://github.com/Giesbrt/Automaten/commit/fccbe8e2f54330f0044a872e7b702991c1f6c2a3" TargetMode="External"/><Relationship Id="rId55" Type="http://schemas.openxmlformats.org/officeDocument/2006/relationships/hyperlink" Target="https://github.com/Giesbrt/Automaten/commit/33b4431d59d1ed69a82694c98120493f719cea8f" TargetMode="External"/><Relationship Id="rId76" Type="http://schemas.openxmlformats.org/officeDocument/2006/relationships/hyperlink" Target="https://github.com/Giesbrt/Automaten/commit/8f7383ee64376fa8bfbf5bef05ef9c42952fa4c8" TargetMode="External"/><Relationship Id="rId7" Type="http://schemas.openxmlformats.org/officeDocument/2006/relationships/hyperlink" Target="https://github.com/Giesbrt/Automaten/commit/033c4ff2171885cbb106c4bc26b1ec60b8c60a45" TargetMode="External"/><Relationship Id="rId71" Type="http://schemas.openxmlformats.org/officeDocument/2006/relationships/hyperlink" Target="https://github.com/Giesbrt/Automaten/commit/6af540f54c5413126047a3d53b1aded724abdc5c" TargetMode="External"/><Relationship Id="rId2" Type="http://schemas.openxmlformats.org/officeDocument/2006/relationships/hyperlink" Target="https://github.com/Giesbrt/Automaten/commit/c30bb24bbcef7a5c03b16070480a0439e11a8aff" TargetMode="External"/><Relationship Id="rId29" Type="http://schemas.openxmlformats.org/officeDocument/2006/relationships/hyperlink" Target="https://github.com/Giesbrt/Automaten/commit/056dac98d033fdcc57db9d92d1b126ccf21f175d" TargetMode="External"/><Relationship Id="rId24" Type="http://schemas.openxmlformats.org/officeDocument/2006/relationships/hyperlink" Target="https://github.com/Giesbrt/Automaten/commit/2ab65de645b29206e1d3f867c8f64046badb6903" TargetMode="External"/><Relationship Id="rId40" Type="http://schemas.openxmlformats.org/officeDocument/2006/relationships/hyperlink" Target="https://github.com/Giesbrt/Automaten/commit/9d1ae9c061193c1c08bee3a7d3f3055f1b7ee30e" TargetMode="External"/><Relationship Id="rId45" Type="http://schemas.openxmlformats.org/officeDocument/2006/relationships/hyperlink" Target="https://github.com/Giesbrt/Automaten/commit/df8b9ed7d1144ab5d545fe415810c6594d7777e6" TargetMode="External"/><Relationship Id="rId66" Type="http://schemas.openxmlformats.org/officeDocument/2006/relationships/hyperlink" Target="https://github.com/Giesbrt/Automaten/commit/a2c72c02f32ae2bf404b76cf13c468e4a82bcbb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9"/>
  <sheetViews>
    <sheetView tabSelected="1" topLeftCell="A118" zoomScale="85" zoomScaleNormal="85" workbookViewId="0">
      <selection activeCell="H128" sqref="H128"/>
    </sheetView>
  </sheetViews>
  <sheetFormatPr baseColWidth="10" defaultColWidth="9.140625" defaultRowHeight="15" x14ac:dyDescent="0.25"/>
  <cols>
    <col min="1" max="1" width="20.5703125" customWidth="1"/>
    <col min="2" max="2" width="31.42578125" customWidth="1"/>
    <col min="3" max="3" width="24.7109375" customWidth="1"/>
    <col min="4" max="4" width="12" customWidth="1"/>
    <col min="5" max="5" width="10.140625" customWidth="1"/>
    <col min="6" max="6" width="18.28515625" customWidth="1"/>
    <col min="7" max="7" width="13.42578125" customWidth="1"/>
    <col min="8" max="8" width="41" customWidth="1"/>
    <col min="9" max="9" width="11.85546875" customWidth="1"/>
    <col min="12" max="12" width="16.28515625" customWidth="1"/>
    <col min="13" max="13" width="10.7109375" customWidth="1"/>
  </cols>
  <sheetData>
    <row r="1" spans="1:13" ht="30.75" customHeight="1" thickBot="1" x14ac:dyDescent="0.3">
      <c r="A1" s="18" t="s">
        <v>26</v>
      </c>
      <c r="B1" s="19"/>
      <c r="C1" s="19"/>
      <c r="D1" s="19"/>
      <c r="H1" s="12" t="s">
        <v>13</v>
      </c>
      <c r="I1" t="s">
        <v>100</v>
      </c>
      <c r="M1" s="4"/>
    </row>
    <row r="2" spans="1:13" ht="30.75" thickBot="1" x14ac:dyDescent="0.3">
      <c r="A2" s="2" t="s">
        <v>21</v>
      </c>
      <c r="B2" s="2" t="s">
        <v>0</v>
      </c>
      <c r="C2" s="3" t="s">
        <v>11</v>
      </c>
      <c r="D2" s="3" t="s">
        <v>12</v>
      </c>
      <c r="E2" s="3" t="s">
        <v>126</v>
      </c>
      <c r="F2" s="3" t="s">
        <v>90</v>
      </c>
      <c r="G2" s="3" t="s">
        <v>89</v>
      </c>
      <c r="H2" s="4" t="s">
        <v>99</v>
      </c>
      <c r="I2" s="3" t="s">
        <v>15</v>
      </c>
      <c r="J2" s="3" t="s">
        <v>34</v>
      </c>
      <c r="K2" s="3" t="s">
        <v>88</v>
      </c>
      <c r="L2" s="3" t="s">
        <v>127</v>
      </c>
      <c r="M2" s="4" t="s">
        <v>234</v>
      </c>
    </row>
    <row r="3" spans="1:13" x14ac:dyDescent="0.25">
      <c r="A3" s="13" t="s">
        <v>22</v>
      </c>
      <c r="B3" s="5" t="s">
        <v>14</v>
      </c>
      <c r="C3" s="6" t="s">
        <v>28</v>
      </c>
      <c r="D3" s="6">
        <v>4</v>
      </c>
      <c r="E3" s="6">
        <v>1</v>
      </c>
      <c r="F3" s="6" t="s">
        <v>18</v>
      </c>
      <c r="G3" s="6" t="s">
        <v>15</v>
      </c>
      <c r="H3" s="15"/>
      <c r="I3">
        <f>MAX(0, IF($G3=I$2, $D3*$E3, 0))</f>
        <v>4</v>
      </c>
      <c r="J3">
        <f t="shared" ref="J3:L22" si="0">MAX(0, IF($G3=J$2, $D3*$E3, 0))</f>
        <v>0</v>
      </c>
      <c r="K3">
        <f t="shared" si="0"/>
        <v>0</v>
      </c>
      <c r="L3">
        <f t="shared" si="0"/>
        <v>0</v>
      </c>
      <c r="M3" s="8">
        <v>0</v>
      </c>
    </row>
    <row r="4" spans="1:13" x14ac:dyDescent="0.25">
      <c r="A4" t="s">
        <v>23</v>
      </c>
      <c r="B4" s="7" t="s">
        <v>16</v>
      </c>
      <c r="C4" t="s">
        <v>28</v>
      </c>
      <c r="D4">
        <v>62</v>
      </c>
      <c r="E4">
        <v>2</v>
      </c>
      <c r="F4" t="s">
        <v>29</v>
      </c>
      <c r="G4" t="s">
        <v>15</v>
      </c>
      <c r="H4" s="8"/>
      <c r="I4">
        <f t="shared" ref="I4:I19" si="1">MAX(0, IF($G4=I$2, $D4*$E4, 0))</f>
        <v>124</v>
      </c>
      <c r="J4">
        <f t="shared" si="0"/>
        <v>0</v>
      </c>
      <c r="K4">
        <f t="shared" si="0"/>
        <v>0</v>
      </c>
      <c r="L4">
        <f t="shared" si="0"/>
        <v>0</v>
      </c>
      <c r="M4" s="8">
        <v>0</v>
      </c>
    </row>
    <row r="5" spans="1:13" x14ac:dyDescent="0.25">
      <c r="A5" t="s">
        <v>23</v>
      </c>
      <c r="B5" s="7" t="s">
        <v>17</v>
      </c>
      <c r="C5" t="s">
        <v>28</v>
      </c>
      <c r="D5">
        <v>70</v>
      </c>
      <c r="E5">
        <v>1</v>
      </c>
      <c r="F5" t="s">
        <v>19</v>
      </c>
      <c r="G5" t="s">
        <v>15</v>
      </c>
      <c r="H5" s="8"/>
      <c r="I5">
        <f t="shared" si="1"/>
        <v>70</v>
      </c>
      <c r="J5">
        <f t="shared" si="0"/>
        <v>0</v>
      </c>
      <c r="K5">
        <f t="shared" si="0"/>
        <v>0</v>
      </c>
      <c r="L5">
        <f t="shared" si="0"/>
        <v>0</v>
      </c>
      <c r="M5" s="8">
        <v>0</v>
      </c>
    </row>
    <row r="6" spans="1:13" x14ac:dyDescent="0.25">
      <c r="A6" t="s">
        <v>23</v>
      </c>
      <c r="B6" s="7" t="s">
        <v>20</v>
      </c>
      <c r="C6" t="s">
        <v>28</v>
      </c>
      <c r="D6">
        <v>374</v>
      </c>
      <c r="E6">
        <v>1</v>
      </c>
      <c r="F6" t="s">
        <v>24</v>
      </c>
      <c r="G6" t="s">
        <v>15</v>
      </c>
      <c r="H6" s="8"/>
      <c r="I6">
        <f t="shared" si="1"/>
        <v>374</v>
      </c>
      <c r="J6">
        <f t="shared" si="0"/>
        <v>0</v>
      </c>
      <c r="K6">
        <f t="shared" si="0"/>
        <v>0</v>
      </c>
      <c r="L6">
        <f t="shared" si="0"/>
        <v>0</v>
      </c>
      <c r="M6" s="8">
        <v>0</v>
      </c>
    </row>
    <row r="7" spans="1:13" x14ac:dyDescent="0.25">
      <c r="A7" s="13" t="s">
        <v>25</v>
      </c>
      <c r="B7" s="7" t="s">
        <v>14</v>
      </c>
      <c r="C7" t="s">
        <v>27</v>
      </c>
      <c r="D7">
        <v>3</v>
      </c>
      <c r="E7">
        <v>1</v>
      </c>
      <c r="F7" t="s">
        <v>18</v>
      </c>
      <c r="G7" t="s">
        <v>15</v>
      </c>
      <c r="H7" s="8"/>
      <c r="I7">
        <f t="shared" si="1"/>
        <v>3</v>
      </c>
      <c r="J7">
        <f t="shared" si="0"/>
        <v>0</v>
      </c>
      <c r="K7">
        <f t="shared" si="0"/>
        <v>0</v>
      </c>
      <c r="L7">
        <f t="shared" si="0"/>
        <v>0</v>
      </c>
      <c r="M7" s="8">
        <v>0</v>
      </c>
    </row>
    <row r="8" spans="1:13" x14ac:dyDescent="0.25">
      <c r="A8" t="s">
        <v>23</v>
      </c>
      <c r="B8" s="7" t="s">
        <v>16</v>
      </c>
      <c r="C8" t="s">
        <v>27</v>
      </c>
      <c r="D8">
        <v>4</v>
      </c>
      <c r="E8">
        <v>1</v>
      </c>
      <c r="F8" t="s">
        <v>29</v>
      </c>
      <c r="G8" t="s">
        <v>15</v>
      </c>
      <c r="H8" s="8"/>
      <c r="I8">
        <f t="shared" si="1"/>
        <v>4</v>
      </c>
      <c r="J8">
        <f t="shared" si="0"/>
        <v>0</v>
      </c>
      <c r="K8">
        <f t="shared" si="0"/>
        <v>0</v>
      </c>
      <c r="L8">
        <f t="shared" si="0"/>
        <v>0</v>
      </c>
      <c r="M8" s="8">
        <v>0</v>
      </c>
    </row>
    <row r="9" spans="1:13" x14ac:dyDescent="0.25">
      <c r="A9" s="13" t="s">
        <v>30</v>
      </c>
      <c r="B9" s="7" t="s">
        <v>20</v>
      </c>
      <c r="C9" t="s">
        <v>172</v>
      </c>
      <c r="D9">
        <v>16</v>
      </c>
      <c r="E9">
        <v>1</v>
      </c>
      <c r="F9" t="s">
        <v>18</v>
      </c>
      <c r="G9" t="s">
        <v>15</v>
      </c>
      <c r="H9" s="8" t="s">
        <v>31</v>
      </c>
      <c r="I9">
        <f t="shared" si="1"/>
        <v>16</v>
      </c>
      <c r="J9">
        <f t="shared" si="0"/>
        <v>0</v>
      </c>
      <c r="K9">
        <f t="shared" si="0"/>
        <v>0</v>
      </c>
      <c r="L9">
        <f t="shared" si="0"/>
        <v>0</v>
      </c>
      <c r="M9" s="8">
        <v>0</v>
      </c>
    </row>
    <row r="10" spans="1:13" x14ac:dyDescent="0.25">
      <c r="A10" t="s">
        <v>23</v>
      </c>
      <c r="B10" s="7" t="s">
        <v>20</v>
      </c>
      <c r="C10" t="s">
        <v>27</v>
      </c>
      <c r="D10">
        <v>32</v>
      </c>
      <c r="E10">
        <v>1</v>
      </c>
      <c r="F10" t="s">
        <v>24</v>
      </c>
      <c r="G10" t="s">
        <v>15</v>
      </c>
      <c r="H10" s="8" t="s">
        <v>32</v>
      </c>
      <c r="I10">
        <f t="shared" si="1"/>
        <v>32</v>
      </c>
      <c r="J10">
        <f t="shared" si="0"/>
        <v>0</v>
      </c>
      <c r="K10">
        <f t="shared" si="0"/>
        <v>0</v>
      </c>
      <c r="L10">
        <f t="shared" si="0"/>
        <v>0</v>
      </c>
      <c r="M10" s="8">
        <v>0</v>
      </c>
    </row>
    <row r="11" spans="1:13" x14ac:dyDescent="0.25">
      <c r="A11" s="13" t="s">
        <v>33</v>
      </c>
      <c r="B11" s="7" t="s">
        <v>35</v>
      </c>
      <c r="C11" t="s">
        <v>28</v>
      </c>
      <c r="D11">
        <v>70</v>
      </c>
      <c r="E11">
        <v>1</v>
      </c>
      <c r="F11" t="s">
        <v>18</v>
      </c>
      <c r="G11" t="s">
        <v>34</v>
      </c>
      <c r="H11" s="8"/>
      <c r="I11">
        <f t="shared" si="1"/>
        <v>0</v>
      </c>
      <c r="J11">
        <f t="shared" si="0"/>
        <v>70</v>
      </c>
      <c r="K11">
        <f t="shared" si="0"/>
        <v>0</v>
      </c>
      <c r="L11">
        <f t="shared" si="0"/>
        <v>0</v>
      </c>
      <c r="M11" s="8">
        <v>0</v>
      </c>
    </row>
    <row r="12" spans="1:13" x14ac:dyDescent="0.25">
      <c r="A12" t="s">
        <v>23</v>
      </c>
      <c r="B12" s="7" t="s">
        <v>36</v>
      </c>
      <c r="C12" t="s">
        <v>28</v>
      </c>
      <c r="D12">
        <v>23</v>
      </c>
      <c r="E12">
        <v>1</v>
      </c>
      <c r="F12" t="s">
        <v>18</v>
      </c>
      <c r="G12" t="s">
        <v>34</v>
      </c>
      <c r="H12" s="8"/>
      <c r="I12">
        <f t="shared" si="1"/>
        <v>0</v>
      </c>
      <c r="J12">
        <f t="shared" si="0"/>
        <v>23</v>
      </c>
      <c r="K12">
        <f t="shared" si="0"/>
        <v>0</v>
      </c>
      <c r="L12">
        <f t="shared" si="0"/>
        <v>0</v>
      </c>
      <c r="M12" s="8">
        <v>0</v>
      </c>
    </row>
    <row r="13" spans="1:13" x14ac:dyDescent="0.25">
      <c r="A13" t="s">
        <v>23</v>
      </c>
      <c r="B13" s="7" t="s">
        <v>37</v>
      </c>
      <c r="C13" t="s">
        <v>28</v>
      </c>
      <c r="D13">
        <v>11</v>
      </c>
      <c r="E13">
        <v>1</v>
      </c>
      <c r="F13" t="s">
        <v>18</v>
      </c>
      <c r="G13" t="s">
        <v>34</v>
      </c>
      <c r="H13" s="8"/>
      <c r="I13">
        <f t="shared" si="1"/>
        <v>0</v>
      </c>
      <c r="J13">
        <f t="shared" si="0"/>
        <v>11</v>
      </c>
      <c r="K13">
        <f t="shared" si="0"/>
        <v>0</v>
      </c>
      <c r="L13">
        <f t="shared" si="0"/>
        <v>0</v>
      </c>
      <c r="M13" s="8">
        <v>0</v>
      </c>
    </row>
    <row r="14" spans="1:13" x14ac:dyDescent="0.25">
      <c r="A14" t="s">
        <v>23</v>
      </c>
      <c r="B14" s="7" t="s">
        <v>38</v>
      </c>
      <c r="C14" t="s">
        <v>28</v>
      </c>
      <c r="D14">
        <v>6</v>
      </c>
      <c r="E14">
        <v>1</v>
      </c>
      <c r="F14" t="s">
        <v>18</v>
      </c>
      <c r="G14" t="s">
        <v>34</v>
      </c>
      <c r="H14" s="8"/>
      <c r="I14">
        <f t="shared" si="1"/>
        <v>0</v>
      </c>
      <c r="J14">
        <f t="shared" si="0"/>
        <v>6</v>
      </c>
      <c r="K14">
        <f t="shared" si="0"/>
        <v>0</v>
      </c>
      <c r="L14">
        <f t="shared" si="0"/>
        <v>0</v>
      </c>
      <c r="M14" s="8">
        <v>0</v>
      </c>
    </row>
    <row r="15" spans="1:13" x14ac:dyDescent="0.25">
      <c r="A15" s="13" t="s">
        <v>39</v>
      </c>
      <c r="B15" s="7" t="s">
        <v>40</v>
      </c>
      <c r="C15" t="s">
        <v>28</v>
      </c>
      <c r="D15">
        <v>32</v>
      </c>
      <c r="E15">
        <v>3</v>
      </c>
      <c r="F15" t="s">
        <v>19</v>
      </c>
      <c r="G15" t="s">
        <v>34</v>
      </c>
      <c r="H15" s="8" t="s">
        <v>91</v>
      </c>
      <c r="I15">
        <f t="shared" si="1"/>
        <v>0</v>
      </c>
      <c r="J15">
        <f t="shared" si="0"/>
        <v>96</v>
      </c>
      <c r="K15">
        <f t="shared" si="0"/>
        <v>0</v>
      </c>
      <c r="L15">
        <f t="shared" si="0"/>
        <v>0</v>
      </c>
      <c r="M15" s="8">
        <v>0</v>
      </c>
    </row>
    <row r="16" spans="1:13" x14ac:dyDescent="0.25">
      <c r="A16" t="s">
        <v>23</v>
      </c>
      <c r="B16" s="7" t="s">
        <v>41</v>
      </c>
      <c r="C16" t="s">
        <v>28</v>
      </c>
      <c r="D16">
        <v>23</v>
      </c>
      <c r="E16">
        <v>3</v>
      </c>
      <c r="F16" t="s">
        <v>19</v>
      </c>
      <c r="G16" t="s">
        <v>34</v>
      </c>
      <c r="H16" s="8" t="s">
        <v>91</v>
      </c>
      <c r="I16">
        <f t="shared" si="1"/>
        <v>0</v>
      </c>
      <c r="J16">
        <f t="shared" si="0"/>
        <v>69</v>
      </c>
      <c r="K16">
        <f t="shared" si="0"/>
        <v>0</v>
      </c>
      <c r="L16">
        <f t="shared" si="0"/>
        <v>0</v>
      </c>
      <c r="M16" s="8">
        <v>0</v>
      </c>
    </row>
    <row r="17" spans="1:13" x14ac:dyDescent="0.25">
      <c r="A17" t="s">
        <v>23</v>
      </c>
      <c r="B17" s="7" t="s">
        <v>42</v>
      </c>
      <c r="C17" t="s">
        <v>28</v>
      </c>
      <c r="D17">
        <v>25</v>
      </c>
      <c r="E17">
        <v>3</v>
      </c>
      <c r="F17" t="s">
        <v>19</v>
      </c>
      <c r="G17" t="s">
        <v>34</v>
      </c>
      <c r="H17" s="8" t="s">
        <v>91</v>
      </c>
      <c r="I17">
        <f t="shared" si="1"/>
        <v>0</v>
      </c>
      <c r="J17">
        <f t="shared" si="0"/>
        <v>75</v>
      </c>
      <c r="K17">
        <f t="shared" si="0"/>
        <v>0</v>
      </c>
      <c r="L17">
        <f t="shared" si="0"/>
        <v>0</v>
      </c>
      <c r="M17" s="8">
        <v>0</v>
      </c>
    </row>
    <row r="18" spans="1:13" x14ac:dyDescent="0.25">
      <c r="A18" s="13" t="s">
        <v>43</v>
      </c>
      <c r="B18" s="7" t="s">
        <v>44</v>
      </c>
      <c r="C18" t="s">
        <v>28</v>
      </c>
      <c r="D18">
        <v>58</v>
      </c>
      <c r="E18">
        <v>2</v>
      </c>
      <c r="F18" t="s">
        <v>18</v>
      </c>
      <c r="G18" t="s">
        <v>34</v>
      </c>
      <c r="H18" s="8"/>
      <c r="I18">
        <f t="shared" si="1"/>
        <v>0</v>
      </c>
      <c r="J18">
        <f t="shared" si="0"/>
        <v>116</v>
      </c>
      <c r="K18">
        <f t="shared" si="0"/>
        <v>0</v>
      </c>
      <c r="L18">
        <f t="shared" si="0"/>
        <v>0</v>
      </c>
      <c r="M18" s="8">
        <v>0</v>
      </c>
    </row>
    <row r="19" spans="1:13" x14ac:dyDescent="0.25">
      <c r="A19" t="s">
        <v>23</v>
      </c>
      <c r="B19" s="7" t="s">
        <v>45</v>
      </c>
      <c r="C19" t="s">
        <v>28</v>
      </c>
      <c r="D19">
        <v>17</v>
      </c>
      <c r="E19">
        <v>2</v>
      </c>
      <c r="F19" t="s">
        <v>19</v>
      </c>
      <c r="G19" t="s">
        <v>34</v>
      </c>
      <c r="H19" s="8"/>
      <c r="I19">
        <f t="shared" si="1"/>
        <v>0</v>
      </c>
      <c r="J19">
        <f t="shared" si="0"/>
        <v>34</v>
      </c>
      <c r="K19">
        <f t="shared" si="0"/>
        <v>0</v>
      </c>
      <c r="L19">
        <f t="shared" si="0"/>
        <v>0</v>
      </c>
      <c r="M19" s="8">
        <v>0</v>
      </c>
    </row>
    <row r="20" spans="1:13" x14ac:dyDescent="0.25">
      <c r="A20" t="s">
        <v>23</v>
      </c>
      <c r="B20" s="7" t="s">
        <v>46</v>
      </c>
      <c r="C20" t="s">
        <v>28</v>
      </c>
      <c r="D20">
        <v>14</v>
      </c>
      <c r="E20">
        <v>2</v>
      </c>
      <c r="F20" t="s">
        <v>18</v>
      </c>
      <c r="G20" t="s">
        <v>34</v>
      </c>
      <c r="H20" s="8"/>
      <c r="I20">
        <f t="shared" ref="I20:L35" si="2">MAX(0, IF($G20=I$2, $D20*$E20, 0))</f>
        <v>0</v>
      </c>
      <c r="J20">
        <f t="shared" si="0"/>
        <v>28</v>
      </c>
      <c r="K20">
        <f t="shared" si="0"/>
        <v>0</v>
      </c>
      <c r="L20">
        <f t="shared" si="0"/>
        <v>0</v>
      </c>
      <c r="M20" s="8">
        <v>0</v>
      </c>
    </row>
    <row r="21" spans="1:13" x14ac:dyDescent="0.25">
      <c r="A21" t="s">
        <v>23</v>
      </c>
      <c r="B21" s="7" t="s">
        <v>47</v>
      </c>
      <c r="C21" t="s">
        <v>28</v>
      </c>
      <c r="D21">
        <v>32</v>
      </c>
      <c r="E21">
        <v>2</v>
      </c>
      <c r="F21" t="s">
        <v>18</v>
      </c>
      <c r="G21" t="s">
        <v>34</v>
      </c>
      <c r="H21" s="8"/>
      <c r="I21">
        <f t="shared" si="2"/>
        <v>0</v>
      </c>
      <c r="J21">
        <f t="shared" si="0"/>
        <v>64</v>
      </c>
      <c r="K21">
        <f t="shared" si="0"/>
        <v>0</v>
      </c>
      <c r="L21">
        <f t="shared" si="0"/>
        <v>0</v>
      </c>
      <c r="M21" s="8">
        <v>0</v>
      </c>
    </row>
    <row r="22" spans="1:13" x14ac:dyDescent="0.25">
      <c r="A22" s="13" t="s">
        <v>48</v>
      </c>
      <c r="B22" s="7" t="s">
        <v>44</v>
      </c>
      <c r="C22" t="s">
        <v>49</v>
      </c>
      <c r="D22">
        <v>0</v>
      </c>
      <c r="E22">
        <v>1</v>
      </c>
      <c r="F22" t="s">
        <v>19</v>
      </c>
      <c r="G22" t="s">
        <v>34</v>
      </c>
      <c r="H22" s="8"/>
      <c r="I22">
        <f t="shared" si="2"/>
        <v>0</v>
      </c>
      <c r="J22">
        <f t="shared" si="0"/>
        <v>0</v>
      </c>
      <c r="K22">
        <f t="shared" si="0"/>
        <v>0</v>
      </c>
      <c r="L22">
        <f t="shared" si="0"/>
        <v>0</v>
      </c>
      <c r="M22" s="8">
        <v>0</v>
      </c>
    </row>
    <row r="23" spans="1:13" x14ac:dyDescent="0.25">
      <c r="A23" t="s">
        <v>23</v>
      </c>
      <c r="B23" s="7" t="s">
        <v>45</v>
      </c>
      <c r="C23" t="s">
        <v>49</v>
      </c>
      <c r="D23">
        <v>0</v>
      </c>
      <c r="E23">
        <v>1</v>
      </c>
      <c r="F23" t="s">
        <v>19</v>
      </c>
      <c r="G23" t="s">
        <v>34</v>
      </c>
      <c r="H23" s="8"/>
      <c r="I23">
        <f t="shared" si="2"/>
        <v>0</v>
      </c>
      <c r="J23">
        <f t="shared" si="2"/>
        <v>0</v>
      </c>
      <c r="K23">
        <f t="shared" si="2"/>
        <v>0</v>
      </c>
      <c r="L23">
        <f t="shared" si="2"/>
        <v>0</v>
      </c>
      <c r="M23" s="8">
        <v>0</v>
      </c>
    </row>
    <row r="24" spans="1:13" x14ac:dyDescent="0.25">
      <c r="A24" t="s">
        <v>23</v>
      </c>
      <c r="B24" s="7" t="s">
        <v>46</v>
      </c>
      <c r="C24" t="s">
        <v>49</v>
      </c>
      <c r="D24">
        <v>0</v>
      </c>
      <c r="E24">
        <v>1</v>
      </c>
      <c r="F24" t="s">
        <v>19</v>
      </c>
      <c r="G24" t="s">
        <v>34</v>
      </c>
      <c r="H24" s="8"/>
      <c r="I24">
        <f t="shared" si="2"/>
        <v>0</v>
      </c>
      <c r="J24">
        <f t="shared" si="2"/>
        <v>0</v>
      </c>
      <c r="K24">
        <f t="shared" si="2"/>
        <v>0</v>
      </c>
      <c r="L24">
        <f t="shared" si="2"/>
        <v>0</v>
      </c>
      <c r="M24" s="8">
        <v>0</v>
      </c>
    </row>
    <row r="25" spans="1:13" x14ac:dyDescent="0.25">
      <c r="A25" t="s">
        <v>23</v>
      </c>
      <c r="B25" s="7" t="s">
        <v>40</v>
      </c>
      <c r="C25" t="s">
        <v>50</v>
      </c>
      <c r="D25">
        <v>0</v>
      </c>
      <c r="E25">
        <v>1</v>
      </c>
      <c r="F25" t="s">
        <v>19</v>
      </c>
      <c r="G25" t="s">
        <v>34</v>
      </c>
      <c r="H25" s="8"/>
      <c r="I25">
        <f t="shared" si="2"/>
        <v>0</v>
      </c>
      <c r="J25">
        <f t="shared" si="2"/>
        <v>0</v>
      </c>
      <c r="K25">
        <f t="shared" si="2"/>
        <v>0</v>
      </c>
      <c r="L25">
        <f t="shared" si="2"/>
        <v>0</v>
      </c>
      <c r="M25" s="8">
        <v>0</v>
      </c>
    </row>
    <row r="26" spans="1:13" x14ac:dyDescent="0.25">
      <c r="A26" t="s">
        <v>23</v>
      </c>
      <c r="B26" s="7" t="s">
        <v>41</v>
      </c>
      <c r="C26" t="s">
        <v>50</v>
      </c>
      <c r="D26">
        <v>0</v>
      </c>
      <c r="E26">
        <v>1</v>
      </c>
      <c r="F26" t="s">
        <v>19</v>
      </c>
      <c r="G26" t="s">
        <v>34</v>
      </c>
      <c r="H26" s="8"/>
      <c r="I26">
        <f t="shared" si="2"/>
        <v>0</v>
      </c>
      <c r="J26">
        <f t="shared" si="2"/>
        <v>0</v>
      </c>
      <c r="K26">
        <f t="shared" si="2"/>
        <v>0</v>
      </c>
      <c r="L26">
        <f t="shared" si="2"/>
        <v>0</v>
      </c>
      <c r="M26" s="8">
        <v>0</v>
      </c>
    </row>
    <row r="27" spans="1:13" x14ac:dyDescent="0.25">
      <c r="A27" t="s">
        <v>23</v>
      </c>
      <c r="B27" s="7" t="s">
        <v>42</v>
      </c>
      <c r="C27" t="s">
        <v>50</v>
      </c>
      <c r="D27">
        <v>0</v>
      </c>
      <c r="E27">
        <v>1</v>
      </c>
      <c r="F27" t="s">
        <v>19</v>
      </c>
      <c r="G27" t="s">
        <v>34</v>
      </c>
      <c r="H27" s="8"/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 s="8">
        <v>0</v>
      </c>
    </row>
    <row r="28" spans="1:13" x14ac:dyDescent="0.25">
      <c r="A28" s="13" t="s">
        <v>51</v>
      </c>
      <c r="B28" s="7" t="s">
        <v>20</v>
      </c>
      <c r="C28" t="s">
        <v>173</v>
      </c>
      <c r="D28">
        <v>-20</v>
      </c>
      <c r="E28">
        <v>1</v>
      </c>
      <c r="F28" t="s">
        <v>24</v>
      </c>
      <c r="G28" t="s">
        <v>15</v>
      </c>
      <c r="H28" s="8" t="s">
        <v>52</v>
      </c>
      <c r="I28">
        <f t="shared" si="2"/>
        <v>0</v>
      </c>
      <c r="J28">
        <f t="shared" si="2"/>
        <v>0</v>
      </c>
      <c r="K28">
        <f t="shared" si="2"/>
        <v>0</v>
      </c>
      <c r="L28">
        <f t="shared" si="2"/>
        <v>0</v>
      </c>
      <c r="M28" s="8">
        <v>0</v>
      </c>
    </row>
    <row r="29" spans="1:13" x14ac:dyDescent="0.25">
      <c r="A29" s="13" t="s">
        <v>53</v>
      </c>
      <c r="B29" s="7" t="s">
        <v>54</v>
      </c>
      <c r="C29" t="s">
        <v>55</v>
      </c>
      <c r="D29">
        <v>0</v>
      </c>
      <c r="E29">
        <v>1</v>
      </c>
      <c r="F29" t="s">
        <v>19</v>
      </c>
      <c r="G29" t="s">
        <v>15</v>
      </c>
      <c r="H29" s="8"/>
      <c r="I29">
        <f t="shared" si="2"/>
        <v>0</v>
      </c>
      <c r="J29">
        <f t="shared" si="2"/>
        <v>0</v>
      </c>
      <c r="K29">
        <f t="shared" si="2"/>
        <v>0</v>
      </c>
      <c r="L29">
        <f t="shared" si="2"/>
        <v>0</v>
      </c>
      <c r="M29" s="8">
        <v>0</v>
      </c>
    </row>
    <row r="30" spans="1:13" x14ac:dyDescent="0.25">
      <c r="A30" t="s">
        <v>23</v>
      </c>
      <c r="B30" s="7" t="s">
        <v>56</v>
      </c>
      <c r="C30" t="s">
        <v>28</v>
      </c>
      <c r="D30">
        <v>6</v>
      </c>
      <c r="E30">
        <v>1</v>
      </c>
      <c r="F30" t="s">
        <v>57</v>
      </c>
      <c r="G30" t="s">
        <v>15</v>
      </c>
      <c r="H30" s="8"/>
      <c r="I30">
        <f t="shared" si="2"/>
        <v>6</v>
      </c>
      <c r="J30">
        <f t="shared" si="2"/>
        <v>0</v>
      </c>
      <c r="K30">
        <f t="shared" si="2"/>
        <v>0</v>
      </c>
      <c r="L30">
        <f t="shared" si="2"/>
        <v>0</v>
      </c>
      <c r="M30" s="8">
        <v>0</v>
      </c>
    </row>
    <row r="31" spans="1:13" x14ac:dyDescent="0.25">
      <c r="A31" s="13" t="s">
        <v>58</v>
      </c>
      <c r="B31" s="7" t="s">
        <v>59</v>
      </c>
      <c r="C31" t="s">
        <v>28</v>
      </c>
      <c r="D31">
        <v>9</v>
      </c>
      <c r="E31">
        <v>3</v>
      </c>
      <c r="F31" t="s">
        <v>18</v>
      </c>
      <c r="G31" t="s">
        <v>15</v>
      </c>
      <c r="H31" s="8" t="s">
        <v>124</v>
      </c>
      <c r="I31">
        <f t="shared" si="2"/>
        <v>27</v>
      </c>
      <c r="J31">
        <f t="shared" si="2"/>
        <v>0</v>
      </c>
      <c r="K31">
        <f t="shared" si="2"/>
        <v>0</v>
      </c>
      <c r="L31">
        <f t="shared" si="2"/>
        <v>0</v>
      </c>
      <c r="M31" s="8">
        <v>0</v>
      </c>
    </row>
    <row r="32" spans="1:13" x14ac:dyDescent="0.25">
      <c r="A32" t="s">
        <v>23</v>
      </c>
      <c r="B32" s="7" t="s">
        <v>60</v>
      </c>
      <c r="C32" t="s">
        <v>28</v>
      </c>
      <c r="D32">
        <v>0</v>
      </c>
      <c r="E32">
        <v>3</v>
      </c>
      <c r="F32" t="s">
        <v>18</v>
      </c>
      <c r="G32" t="s">
        <v>15</v>
      </c>
      <c r="H32" s="8" t="s">
        <v>123</v>
      </c>
      <c r="I32">
        <f t="shared" si="2"/>
        <v>0</v>
      </c>
      <c r="J32">
        <f t="shared" si="2"/>
        <v>0</v>
      </c>
      <c r="K32">
        <f t="shared" si="2"/>
        <v>0</v>
      </c>
      <c r="L32">
        <f t="shared" si="2"/>
        <v>0</v>
      </c>
      <c r="M32" s="8">
        <v>0</v>
      </c>
    </row>
    <row r="33" spans="1:13" x14ac:dyDescent="0.25">
      <c r="A33" t="s">
        <v>61</v>
      </c>
      <c r="B33" s="7" t="s">
        <v>62</v>
      </c>
      <c r="C33" t="s">
        <v>63</v>
      </c>
      <c r="D33">
        <v>56</v>
      </c>
      <c r="E33">
        <v>1</v>
      </c>
      <c r="F33" t="s">
        <v>19</v>
      </c>
      <c r="G33" t="s">
        <v>34</v>
      </c>
      <c r="H33" s="8"/>
      <c r="I33">
        <f t="shared" si="2"/>
        <v>0</v>
      </c>
      <c r="J33">
        <f t="shared" si="2"/>
        <v>56</v>
      </c>
      <c r="K33">
        <f t="shared" si="2"/>
        <v>0</v>
      </c>
      <c r="L33">
        <f t="shared" si="2"/>
        <v>0</v>
      </c>
      <c r="M33" s="8">
        <v>0</v>
      </c>
    </row>
    <row r="34" spans="1:13" x14ac:dyDescent="0.25">
      <c r="A34" t="s">
        <v>64</v>
      </c>
      <c r="B34" s="7" t="s">
        <v>62</v>
      </c>
      <c r="C34" t="s">
        <v>63</v>
      </c>
      <c r="D34">
        <v>6</v>
      </c>
      <c r="E34">
        <v>1</v>
      </c>
      <c r="F34" t="s">
        <v>18</v>
      </c>
      <c r="G34" t="s">
        <v>15</v>
      </c>
      <c r="H34" s="8"/>
      <c r="I34">
        <f t="shared" si="2"/>
        <v>6</v>
      </c>
      <c r="J34">
        <f t="shared" si="2"/>
        <v>0</v>
      </c>
      <c r="K34">
        <f t="shared" si="2"/>
        <v>0</v>
      </c>
      <c r="L34">
        <f t="shared" si="2"/>
        <v>0</v>
      </c>
      <c r="M34" s="8">
        <v>0</v>
      </c>
    </row>
    <row r="35" spans="1:13" x14ac:dyDescent="0.25">
      <c r="A35" s="13" t="s">
        <v>65</v>
      </c>
      <c r="B35" s="7" t="s">
        <v>66</v>
      </c>
      <c r="C35" t="s">
        <v>149</v>
      </c>
      <c r="D35">
        <v>43</v>
      </c>
      <c r="E35">
        <v>1</v>
      </c>
      <c r="F35" t="s">
        <v>18</v>
      </c>
      <c r="G35" t="s">
        <v>15</v>
      </c>
      <c r="H35" s="8" t="s">
        <v>67</v>
      </c>
      <c r="I35">
        <f t="shared" si="2"/>
        <v>43</v>
      </c>
      <c r="J35">
        <f t="shared" si="2"/>
        <v>0</v>
      </c>
      <c r="K35">
        <f t="shared" si="2"/>
        <v>0</v>
      </c>
      <c r="L35">
        <f t="shared" si="2"/>
        <v>0</v>
      </c>
      <c r="M35" s="8">
        <v>0</v>
      </c>
    </row>
    <row r="36" spans="1:13" x14ac:dyDescent="0.25">
      <c r="A36" s="13" t="s">
        <v>68</v>
      </c>
      <c r="B36" s="7" t="s">
        <v>69</v>
      </c>
      <c r="C36" t="s">
        <v>28</v>
      </c>
      <c r="D36">
        <v>30</v>
      </c>
      <c r="E36">
        <v>1</v>
      </c>
      <c r="F36" t="s">
        <v>18</v>
      </c>
      <c r="G36" t="s">
        <v>34</v>
      </c>
      <c r="H36" s="8"/>
      <c r="I36">
        <f t="shared" ref="I36:L51" si="3">MAX(0, IF($G36=I$2, $D36*$E36, 0))</f>
        <v>0</v>
      </c>
      <c r="J36">
        <f t="shared" si="3"/>
        <v>30</v>
      </c>
      <c r="K36">
        <f t="shared" si="3"/>
        <v>0</v>
      </c>
      <c r="L36">
        <f t="shared" si="3"/>
        <v>0</v>
      </c>
      <c r="M36" s="8">
        <v>0</v>
      </c>
    </row>
    <row r="37" spans="1:13" x14ac:dyDescent="0.25">
      <c r="A37" s="13" t="s">
        <v>70</v>
      </c>
      <c r="B37" s="7" t="s">
        <v>69</v>
      </c>
      <c r="C37" t="s">
        <v>49</v>
      </c>
      <c r="D37">
        <v>0</v>
      </c>
      <c r="E37">
        <v>1</v>
      </c>
      <c r="F37" t="s">
        <v>19</v>
      </c>
      <c r="G37" t="s">
        <v>34</v>
      </c>
      <c r="H37" s="8"/>
      <c r="I37">
        <f t="shared" si="3"/>
        <v>0</v>
      </c>
      <c r="J37">
        <f t="shared" si="3"/>
        <v>0</v>
      </c>
      <c r="K37">
        <f t="shared" si="3"/>
        <v>0</v>
      </c>
      <c r="L37">
        <f t="shared" si="3"/>
        <v>0</v>
      </c>
      <c r="M37" s="8">
        <v>0</v>
      </c>
    </row>
    <row r="38" spans="1:13" x14ac:dyDescent="0.25">
      <c r="A38" s="13" t="s">
        <v>71</v>
      </c>
      <c r="B38" s="7" t="s">
        <v>16</v>
      </c>
      <c r="C38" t="s">
        <v>27</v>
      </c>
      <c r="D38">
        <v>28</v>
      </c>
      <c r="E38">
        <v>2</v>
      </c>
      <c r="F38" t="s">
        <v>18</v>
      </c>
      <c r="G38" t="s">
        <v>15</v>
      </c>
      <c r="H38" s="8" t="s">
        <v>72</v>
      </c>
      <c r="I38">
        <f t="shared" si="3"/>
        <v>56</v>
      </c>
      <c r="J38">
        <f t="shared" si="3"/>
        <v>0</v>
      </c>
      <c r="K38">
        <f t="shared" si="3"/>
        <v>0</v>
      </c>
      <c r="L38">
        <f t="shared" si="3"/>
        <v>0</v>
      </c>
      <c r="M38" s="8">
        <v>0</v>
      </c>
    </row>
    <row r="39" spans="1:13" x14ac:dyDescent="0.25">
      <c r="A39" t="s">
        <v>23</v>
      </c>
      <c r="B39" s="7" t="s">
        <v>73</v>
      </c>
      <c r="C39" t="s">
        <v>28</v>
      </c>
      <c r="D39">
        <v>48</v>
      </c>
      <c r="E39">
        <v>2</v>
      </c>
      <c r="F39" t="s">
        <v>18</v>
      </c>
      <c r="G39" t="s">
        <v>15</v>
      </c>
      <c r="H39" s="8"/>
      <c r="I39">
        <f t="shared" si="3"/>
        <v>96</v>
      </c>
      <c r="J39">
        <f t="shared" si="3"/>
        <v>0</v>
      </c>
      <c r="K39">
        <f t="shared" si="3"/>
        <v>0</v>
      </c>
      <c r="L39">
        <f t="shared" si="3"/>
        <v>0</v>
      </c>
      <c r="M39" s="8">
        <v>0</v>
      </c>
    </row>
    <row r="40" spans="1:13" x14ac:dyDescent="0.25">
      <c r="A40" t="s">
        <v>23</v>
      </c>
      <c r="B40" s="7" t="s">
        <v>66</v>
      </c>
      <c r="C40" t="s">
        <v>27</v>
      </c>
      <c r="D40">
        <v>17</v>
      </c>
      <c r="E40">
        <v>2</v>
      </c>
      <c r="F40" t="s">
        <v>18</v>
      </c>
      <c r="G40" t="s">
        <v>15</v>
      </c>
      <c r="H40" s="8" t="s">
        <v>74</v>
      </c>
      <c r="I40">
        <f t="shared" si="3"/>
        <v>34</v>
      </c>
      <c r="J40">
        <f t="shared" si="3"/>
        <v>0</v>
      </c>
      <c r="K40">
        <f t="shared" si="3"/>
        <v>0</v>
      </c>
      <c r="L40">
        <f t="shared" si="3"/>
        <v>0</v>
      </c>
      <c r="M40" s="8">
        <v>0</v>
      </c>
    </row>
    <row r="41" spans="1:13" x14ac:dyDescent="0.25">
      <c r="A41" s="13" t="s">
        <v>78</v>
      </c>
      <c r="B41" s="7" t="s">
        <v>77</v>
      </c>
      <c r="C41" t="s">
        <v>149</v>
      </c>
      <c r="D41">
        <v>31</v>
      </c>
      <c r="E41">
        <v>2</v>
      </c>
      <c r="F41" t="s">
        <v>18</v>
      </c>
      <c r="G41" t="s">
        <v>34</v>
      </c>
      <c r="H41" s="8" t="s">
        <v>76</v>
      </c>
      <c r="I41">
        <f t="shared" si="3"/>
        <v>0</v>
      </c>
      <c r="J41">
        <f t="shared" si="3"/>
        <v>62</v>
      </c>
      <c r="K41">
        <f t="shared" si="3"/>
        <v>0</v>
      </c>
      <c r="L41">
        <f t="shared" si="3"/>
        <v>0</v>
      </c>
      <c r="M41" s="8">
        <v>0</v>
      </c>
    </row>
    <row r="42" spans="1:13" x14ac:dyDescent="0.25">
      <c r="A42" s="13" t="s">
        <v>81</v>
      </c>
      <c r="B42" s="7" t="s">
        <v>80</v>
      </c>
      <c r="C42" t="s">
        <v>79</v>
      </c>
      <c r="D42">
        <v>4</v>
      </c>
      <c r="E42">
        <v>1</v>
      </c>
      <c r="F42" t="s">
        <v>19</v>
      </c>
      <c r="G42" t="s">
        <v>34</v>
      </c>
      <c r="H42" s="8"/>
      <c r="I42">
        <f t="shared" si="3"/>
        <v>0</v>
      </c>
      <c r="J42">
        <f t="shared" si="3"/>
        <v>4</v>
      </c>
      <c r="K42">
        <f t="shared" si="3"/>
        <v>0</v>
      </c>
      <c r="L42">
        <f t="shared" si="3"/>
        <v>0</v>
      </c>
      <c r="M42" s="8">
        <v>0</v>
      </c>
    </row>
    <row r="43" spans="1:13" x14ac:dyDescent="0.25">
      <c r="A43" s="13" t="s">
        <v>83</v>
      </c>
      <c r="B43" s="7" t="s">
        <v>82</v>
      </c>
      <c r="C43" t="s">
        <v>149</v>
      </c>
      <c r="D43">
        <v>24</v>
      </c>
      <c r="E43">
        <v>2</v>
      </c>
      <c r="F43" t="s">
        <v>18</v>
      </c>
      <c r="G43" t="s">
        <v>34</v>
      </c>
      <c r="H43" s="8" t="s">
        <v>76</v>
      </c>
      <c r="I43">
        <f t="shared" si="3"/>
        <v>0</v>
      </c>
      <c r="J43">
        <f t="shared" si="3"/>
        <v>48</v>
      </c>
      <c r="K43">
        <f t="shared" si="3"/>
        <v>0</v>
      </c>
      <c r="L43">
        <f t="shared" si="3"/>
        <v>0</v>
      </c>
      <c r="M43" s="8">
        <v>0</v>
      </c>
    </row>
    <row r="44" spans="1:13" x14ac:dyDescent="0.25">
      <c r="A44" s="13" t="s">
        <v>84</v>
      </c>
      <c r="B44" s="7" t="s">
        <v>62</v>
      </c>
      <c r="C44" t="s">
        <v>27</v>
      </c>
      <c r="D44">
        <v>51</v>
      </c>
      <c r="E44">
        <v>1</v>
      </c>
      <c r="F44" t="s">
        <v>18</v>
      </c>
      <c r="G44" t="s">
        <v>34</v>
      </c>
      <c r="H44" s="8" t="s">
        <v>85</v>
      </c>
      <c r="I44">
        <f t="shared" si="3"/>
        <v>0</v>
      </c>
      <c r="J44">
        <f t="shared" si="3"/>
        <v>51</v>
      </c>
      <c r="K44">
        <f t="shared" si="3"/>
        <v>0</v>
      </c>
      <c r="L44">
        <f t="shared" si="3"/>
        <v>0</v>
      </c>
      <c r="M44" s="8">
        <v>0</v>
      </c>
    </row>
    <row r="45" spans="1:13" x14ac:dyDescent="0.25">
      <c r="A45" s="13" t="s">
        <v>87</v>
      </c>
      <c r="B45" s="7" t="s">
        <v>86</v>
      </c>
      <c r="C45" t="s">
        <v>149</v>
      </c>
      <c r="D45">
        <v>151</v>
      </c>
      <c r="E45">
        <v>2</v>
      </c>
      <c r="F45" t="s">
        <v>19</v>
      </c>
      <c r="G45" t="s">
        <v>15</v>
      </c>
      <c r="H45" s="8" t="s">
        <v>75</v>
      </c>
      <c r="I45">
        <f t="shared" si="3"/>
        <v>302</v>
      </c>
      <c r="J45">
        <f t="shared" si="3"/>
        <v>0</v>
      </c>
      <c r="K45">
        <f t="shared" si="3"/>
        <v>0</v>
      </c>
      <c r="L45">
        <f t="shared" si="3"/>
        <v>0</v>
      </c>
      <c r="M45" s="8">
        <v>0</v>
      </c>
    </row>
    <row r="46" spans="1:13" x14ac:dyDescent="0.25">
      <c r="A46" s="13" t="s">
        <v>101</v>
      </c>
      <c r="B46" s="7" t="s">
        <v>102</v>
      </c>
      <c r="C46" t="s">
        <v>28</v>
      </c>
      <c r="D46">
        <v>132</v>
      </c>
      <c r="E46">
        <v>2</v>
      </c>
      <c r="F46" t="s">
        <v>19</v>
      </c>
      <c r="G46" t="s">
        <v>88</v>
      </c>
      <c r="H46" s="8"/>
      <c r="I46">
        <f t="shared" si="3"/>
        <v>0</v>
      </c>
      <c r="J46">
        <f t="shared" si="3"/>
        <v>0</v>
      </c>
      <c r="K46">
        <f t="shared" si="3"/>
        <v>264</v>
      </c>
      <c r="L46">
        <f t="shared" si="3"/>
        <v>0</v>
      </c>
      <c r="M46" s="8">
        <v>0</v>
      </c>
    </row>
    <row r="47" spans="1:13" x14ac:dyDescent="0.25">
      <c r="A47" t="s">
        <v>23</v>
      </c>
      <c r="B47" s="7" t="s">
        <v>103</v>
      </c>
      <c r="C47" t="s">
        <v>28</v>
      </c>
      <c r="D47">
        <v>18</v>
      </c>
      <c r="E47">
        <v>1</v>
      </c>
      <c r="F47" t="s">
        <v>19</v>
      </c>
      <c r="G47" t="s">
        <v>88</v>
      </c>
      <c r="H47" s="8"/>
      <c r="I47">
        <f t="shared" si="3"/>
        <v>0</v>
      </c>
      <c r="J47">
        <f t="shared" si="3"/>
        <v>0</v>
      </c>
      <c r="K47">
        <f t="shared" si="3"/>
        <v>18</v>
      </c>
      <c r="L47">
        <f t="shared" si="3"/>
        <v>0</v>
      </c>
      <c r="M47" s="8">
        <v>0</v>
      </c>
    </row>
    <row r="48" spans="1:13" x14ac:dyDescent="0.25">
      <c r="A48" s="13" t="s">
        <v>104</v>
      </c>
      <c r="B48" s="7" t="s">
        <v>105</v>
      </c>
      <c r="C48" t="s">
        <v>28</v>
      </c>
      <c r="D48">
        <v>17</v>
      </c>
      <c r="E48">
        <v>2</v>
      </c>
      <c r="F48" t="s">
        <v>19</v>
      </c>
      <c r="G48" t="s">
        <v>88</v>
      </c>
      <c r="H48" s="8"/>
      <c r="I48">
        <f t="shared" si="3"/>
        <v>0</v>
      </c>
      <c r="J48">
        <f t="shared" si="3"/>
        <v>0</v>
      </c>
      <c r="K48">
        <f t="shared" si="3"/>
        <v>34</v>
      </c>
      <c r="L48">
        <f t="shared" si="3"/>
        <v>0</v>
      </c>
      <c r="M48" s="8">
        <v>0</v>
      </c>
    </row>
    <row r="49" spans="1:13" x14ac:dyDescent="0.25">
      <c r="A49" s="13" t="s">
        <v>106</v>
      </c>
      <c r="B49" s="7" t="s">
        <v>107</v>
      </c>
      <c r="C49" t="s">
        <v>28</v>
      </c>
      <c r="D49">
        <v>39</v>
      </c>
      <c r="E49">
        <v>2</v>
      </c>
      <c r="F49" t="s">
        <v>19</v>
      </c>
      <c r="G49" t="s">
        <v>34</v>
      </c>
      <c r="H49" s="8"/>
      <c r="I49">
        <f t="shared" si="3"/>
        <v>0</v>
      </c>
      <c r="J49">
        <f t="shared" si="3"/>
        <v>78</v>
      </c>
      <c r="K49">
        <f t="shared" si="3"/>
        <v>0</v>
      </c>
      <c r="L49">
        <f t="shared" si="3"/>
        <v>0</v>
      </c>
      <c r="M49" s="8">
        <v>0</v>
      </c>
    </row>
    <row r="50" spans="1:13" x14ac:dyDescent="0.25">
      <c r="A50" t="s">
        <v>23</v>
      </c>
      <c r="B50" s="7" t="s">
        <v>108</v>
      </c>
      <c r="H50" s="8" t="s">
        <v>176</v>
      </c>
      <c r="I50">
        <f t="shared" si="3"/>
        <v>0</v>
      </c>
      <c r="J50">
        <f t="shared" si="3"/>
        <v>0</v>
      </c>
      <c r="K50">
        <f t="shared" si="3"/>
        <v>0</v>
      </c>
      <c r="L50">
        <f t="shared" si="3"/>
        <v>0</v>
      </c>
      <c r="M50" s="8">
        <v>0</v>
      </c>
    </row>
    <row r="51" spans="1:13" x14ac:dyDescent="0.25">
      <c r="A51" s="13" t="s">
        <v>109</v>
      </c>
      <c r="B51" s="7" t="s">
        <v>107</v>
      </c>
      <c r="C51" t="s">
        <v>27</v>
      </c>
      <c r="D51">
        <v>21</v>
      </c>
      <c r="E51">
        <v>1</v>
      </c>
      <c r="F51" t="s">
        <v>19</v>
      </c>
      <c r="G51" t="s">
        <v>34</v>
      </c>
      <c r="H51" s="8"/>
      <c r="I51">
        <f t="shared" si="3"/>
        <v>0</v>
      </c>
      <c r="J51">
        <f t="shared" si="3"/>
        <v>21</v>
      </c>
      <c r="K51">
        <f t="shared" si="3"/>
        <v>0</v>
      </c>
      <c r="L51">
        <f t="shared" si="3"/>
        <v>0</v>
      </c>
      <c r="M51" s="8">
        <v>0</v>
      </c>
    </row>
    <row r="52" spans="1:13" x14ac:dyDescent="0.25">
      <c r="A52" s="13" t="s">
        <v>110</v>
      </c>
      <c r="B52" s="7" t="s">
        <v>44</v>
      </c>
      <c r="C52" t="s">
        <v>27</v>
      </c>
      <c r="D52">
        <v>12</v>
      </c>
      <c r="E52">
        <v>2</v>
      </c>
      <c r="F52" t="s">
        <v>19</v>
      </c>
      <c r="G52" t="s">
        <v>34</v>
      </c>
      <c r="H52" s="8"/>
      <c r="I52">
        <f t="shared" ref="I52:L67" si="4">MAX(0, IF($G52=I$2, $D52*$E52, 0))</f>
        <v>0</v>
      </c>
      <c r="J52">
        <f t="shared" si="4"/>
        <v>24</v>
      </c>
      <c r="K52">
        <f t="shared" si="4"/>
        <v>0</v>
      </c>
      <c r="L52">
        <f t="shared" si="4"/>
        <v>0</v>
      </c>
      <c r="M52" s="8">
        <v>0</v>
      </c>
    </row>
    <row r="53" spans="1:13" x14ac:dyDescent="0.25">
      <c r="A53" s="13" t="s">
        <v>111</v>
      </c>
      <c r="B53" s="7" t="s">
        <v>40</v>
      </c>
      <c r="C53" t="s">
        <v>174</v>
      </c>
      <c r="F53" t="s">
        <v>19</v>
      </c>
      <c r="G53" t="s">
        <v>34</v>
      </c>
      <c r="H53" s="8" t="s">
        <v>112</v>
      </c>
      <c r="I53">
        <f t="shared" si="4"/>
        <v>0</v>
      </c>
      <c r="J53">
        <f t="shared" si="4"/>
        <v>0</v>
      </c>
      <c r="K53">
        <f t="shared" si="4"/>
        <v>0</v>
      </c>
      <c r="L53">
        <f t="shared" si="4"/>
        <v>0</v>
      </c>
      <c r="M53" s="8">
        <v>0</v>
      </c>
    </row>
    <row r="54" spans="1:13" x14ac:dyDescent="0.25">
      <c r="A54" s="13" t="s">
        <v>113</v>
      </c>
      <c r="B54" s="7" t="s">
        <v>40</v>
      </c>
      <c r="C54" t="s">
        <v>149</v>
      </c>
      <c r="D54">
        <v>12</v>
      </c>
      <c r="E54">
        <v>1</v>
      </c>
      <c r="F54" t="s">
        <v>18</v>
      </c>
      <c r="G54" t="s">
        <v>34</v>
      </c>
      <c r="H54" s="8" t="s">
        <v>114</v>
      </c>
      <c r="I54">
        <f t="shared" si="4"/>
        <v>0</v>
      </c>
      <c r="J54">
        <f t="shared" si="4"/>
        <v>12</v>
      </c>
      <c r="K54">
        <f t="shared" si="4"/>
        <v>0</v>
      </c>
      <c r="L54">
        <f t="shared" si="4"/>
        <v>0</v>
      </c>
      <c r="M54" s="8">
        <v>0</v>
      </c>
    </row>
    <row r="55" spans="1:13" x14ac:dyDescent="0.25">
      <c r="A55" s="13" t="s">
        <v>115</v>
      </c>
      <c r="B55" s="7" t="s">
        <v>116</v>
      </c>
      <c r="C55" t="s">
        <v>149</v>
      </c>
      <c r="D55">
        <v>8</v>
      </c>
      <c r="E55">
        <v>1</v>
      </c>
      <c r="F55" t="s">
        <v>18</v>
      </c>
      <c r="G55" t="s">
        <v>34</v>
      </c>
      <c r="H55" s="8" t="s">
        <v>117</v>
      </c>
      <c r="I55">
        <f t="shared" si="4"/>
        <v>0</v>
      </c>
      <c r="J55">
        <f t="shared" si="4"/>
        <v>8</v>
      </c>
      <c r="K55">
        <f t="shared" si="4"/>
        <v>0</v>
      </c>
      <c r="L55">
        <f t="shared" si="4"/>
        <v>0</v>
      </c>
      <c r="M55" s="8">
        <v>0</v>
      </c>
    </row>
    <row r="56" spans="1:13" x14ac:dyDescent="0.25">
      <c r="A56" s="13" t="s">
        <v>118</v>
      </c>
      <c r="B56" s="7" t="s">
        <v>17</v>
      </c>
      <c r="C56" t="s">
        <v>27</v>
      </c>
      <c r="D56">
        <v>14</v>
      </c>
      <c r="E56">
        <v>2</v>
      </c>
      <c r="F56" t="s">
        <v>19</v>
      </c>
      <c r="G56" t="s">
        <v>15</v>
      </c>
      <c r="H56" s="8" t="s">
        <v>175</v>
      </c>
      <c r="I56">
        <f t="shared" si="4"/>
        <v>28</v>
      </c>
      <c r="J56">
        <f t="shared" si="4"/>
        <v>0</v>
      </c>
      <c r="K56">
        <f t="shared" si="4"/>
        <v>0</v>
      </c>
      <c r="L56">
        <f t="shared" si="4"/>
        <v>0</v>
      </c>
      <c r="M56" s="8">
        <v>0</v>
      </c>
    </row>
    <row r="57" spans="1:13" x14ac:dyDescent="0.25">
      <c r="A57" s="13" t="s">
        <v>119</v>
      </c>
      <c r="B57" s="7" t="s">
        <v>17</v>
      </c>
      <c r="C57" t="s">
        <v>27</v>
      </c>
      <c r="D57">
        <v>5</v>
      </c>
      <c r="E57">
        <v>2</v>
      </c>
      <c r="F57" t="s">
        <v>19</v>
      </c>
      <c r="G57" t="s">
        <v>15</v>
      </c>
      <c r="H57" s="8" t="s">
        <v>120</v>
      </c>
      <c r="I57">
        <f t="shared" si="4"/>
        <v>10</v>
      </c>
      <c r="J57">
        <f t="shared" si="4"/>
        <v>0</v>
      </c>
      <c r="K57">
        <f t="shared" si="4"/>
        <v>0</v>
      </c>
      <c r="L57">
        <f t="shared" si="4"/>
        <v>0</v>
      </c>
      <c r="M57" s="8">
        <v>0</v>
      </c>
    </row>
    <row r="58" spans="1:13" x14ac:dyDescent="0.25">
      <c r="A58" s="13" t="s">
        <v>121</v>
      </c>
      <c r="B58" s="7" t="s">
        <v>66</v>
      </c>
      <c r="C58" t="s">
        <v>27</v>
      </c>
      <c r="D58">
        <v>49</v>
      </c>
      <c r="E58">
        <v>2</v>
      </c>
      <c r="F58" t="s">
        <v>18</v>
      </c>
      <c r="G58" t="s">
        <v>15</v>
      </c>
      <c r="H58" s="8" t="s">
        <v>122</v>
      </c>
      <c r="I58">
        <f t="shared" si="4"/>
        <v>98</v>
      </c>
      <c r="J58">
        <f t="shared" si="4"/>
        <v>0</v>
      </c>
      <c r="K58">
        <f t="shared" si="4"/>
        <v>0</v>
      </c>
      <c r="L58">
        <f t="shared" si="4"/>
        <v>0</v>
      </c>
      <c r="M58" s="8">
        <v>0</v>
      </c>
    </row>
    <row r="59" spans="1:13" x14ac:dyDescent="0.25">
      <c r="A59" s="13" t="s">
        <v>125</v>
      </c>
      <c r="B59" s="7" t="s">
        <v>66</v>
      </c>
      <c r="C59" t="s">
        <v>27</v>
      </c>
      <c r="D59">
        <v>197</v>
      </c>
      <c r="E59">
        <v>2</v>
      </c>
      <c r="F59" t="s">
        <v>18</v>
      </c>
      <c r="G59" t="s">
        <v>127</v>
      </c>
      <c r="H59" s="8" t="s">
        <v>146</v>
      </c>
      <c r="I59">
        <f t="shared" si="4"/>
        <v>0</v>
      </c>
      <c r="J59">
        <f t="shared" si="4"/>
        <v>0</v>
      </c>
      <c r="K59">
        <f t="shared" si="4"/>
        <v>0</v>
      </c>
      <c r="L59">
        <f t="shared" si="4"/>
        <v>394</v>
      </c>
      <c r="M59" s="8">
        <v>0</v>
      </c>
    </row>
    <row r="60" spans="1:13" x14ac:dyDescent="0.25">
      <c r="A60" t="s">
        <v>128</v>
      </c>
      <c r="B60" s="7" t="s">
        <v>62</v>
      </c>
      <c r="C60" t="s">
        <v>27</v>
      </c>
      <c r="D60">
        <v>9</v>
      </c>
      <c r="E60">
        <v>1</v>
      </c>
      <c r="F60" t="s">
        <v>18</v>
      </c>
      <c r="G60" t="s">
        <v>15</v>
      </c>
      <c r="H60" s="8"/>
      <c r="I60">
        <f t="shared" si="4"/>
        <v>9</v>
      </c>
      <c r="J60">
        <f t="shared" si="4"/>
        <v>0</v>
      </c>
      <c r="K60">
        <f t="shared" si="4"/>
        <v>0</v>
      </c>
      <c r="L60">
        <f t="shared" si="4"/>
        <v>0</v>
      </c>
      <c r="M60" s="8">
        <v>0</v>
      </c>
    </row>
    <row r="61" spans="1:13" x14ac:dyDescent="0.25">
      <c r="A61" t="s">
        <v>128</v>
      </c>
      <c r="B61" s="7" t="s">
        <v>62</v>
      </c>
      <c r="C61" t="s">
        <v>27</v>
      </c>
      <c r="D61">
        <v>9</v>
      </c>
      <c r="E61">
        <v>1</v>
      </c>
      <c r="F61" t="s">
        <v>18</v>
      </c>
      <c r="G61" t="s">
        <v>34</v>
      </c>
      <c r="H61" s="8"/>
      <c r="I61">
        <f t="shared" si="4"/>
        <v>0</v>
      </c>
      <c r="J61">
        <f t="shared" si="4"/>
        <v>9</v>
      </c>
      <c r="K61">
        <f t="shared" si="4"/>
        <v>0</v>
      </c>
      <c r="L61">
        <f t="shared" si="4"/>
        <v>0</v>
      </c>
      <c r="M61" s="8">
        <v>0</v>
      </c>
    </row>
    <row r="62" spans="1:13" x14ac:dyDescent="0.25">
      <c r="A62" s="13" t="s">
        <v>129</v>
      </c>
      <c r="B62" s="7" t="s">
        <v>66</v>
      </c>
      <c r="C62" t="s">
        <v>130</v>
      </c>
      <c r="D62">
        <v>3</v>
      </c>
      <c r="E62">
        <v>3</v>
      </c>
      <c r="F62" t="s">
        <v>18</v>
      </c>
      <c r="G62" t="s">
        <v>15</v>
      </c>
      <c r="H62" s="8" t="s">
        <v>170</v>
      </c>
      <c r="I62">
        <f t="shared" si="4"/>
        <v>9</v>
      </c>
      <c r="J62">
        <f t="shared" si="4"/>
        <v>0</v>
      </c>
      <c r="K62">
        <f t="shared" si="4"/>
        <v>0</v>
      </c>
      <c r="L62">
        <f t="shared" si="4"/>
        <v>0</v>
      </c>
      <c r="M62" s="8">
        <v>0</v>
      </c>
    </row>
    <row r="63" spans="1:13" x14ac:dyDescent="0.25">
      <c r="A63" t="s">
        <v>128</v>
      </c>
      <c r="B63" s="7" t="s">
        <v>62</v>
      </c>
      <c r="C63" t="s">
        <v>27</v>
      </c>
      <c r="D63">
        <v>10</v>
      </c>
      <c r="E63">
        <v>1</v>
      </c>
      <c r="F63" t="s">
        <v>131</v>
      </c>
      <c r="G63" t="s">
        <v>34</v>
      </c>
      <c r="H63" s="8"/>
      <c r="I63">
        <f t="shared" si="4"/>
        <v>0</v>
      </c>
      <c r="J63">
        <f t="shared" si="4"/>
        <v>10</v>
      </c>
      <c r="K63">
        <f t="shared" si="4"/>
        <v>0</v>
      </c>
      <c r="L63">
        <f t="shared" si="4"/>
        <v>0</v>
      </c>
      <c r="M63" s="8">
        <v>0</v>
      </c>
    </row>
    <row r="64" spans="1:13" x14ac:dyDescent="0.25">
      <c r="A64" s="13" t="s">
        <v>132</v>
      </c>
      <c r="B64" s="7" t="s">
        <v>133</v>
      </c>
      <c r="C64" t="s">
        <v>28</v>
      </c>
      <c r="D64">
        <v>31</v>
      </c>
      <c r="E64">
        <v>2</v>
      </c>
      <c r="F64" t="s">
        <v>18</v>
      </c>
      <c r="G64" t="s">
        <v>34</v>
      </c>
      <c r="H64" s="8"/>
      <c r="I64">
        <f t="shared" si="4"/>
        <v>0</v>
      </c>
      <c r="J64">
        <f t="shared" si="4"/>
        <v>62</v>
      </c>
      <c r="K64">
        <f t="shared" si="4"/>
        <v>0</v>
      </c>
      <c r="L64">
        <f t="shared" si="4"/>
        <v>0</v>
      </c>
      <c r="M64" s="8">
        <v>0</v>
      </c>
    </row>
    <row r="65" spans="1:13" x14ac:dyDescent="0.25">
      <c r="A65" t="s">
        <v>23</v>
      </c>
      <c r="B65" s="7" t="s">
        <v>134</v>
      </c>
      <c r="C65" t="s">
        <v>28</v>
      </c>
      <c r="D65">
        <v>85</v>
      </c>
      <c r="E65">
        <v>2</v>
      </c>
      <c r="F65" t="s">
        <v>18</v>
      </c>
      <c r="G65" t="s">
        <v>34</v>
      </c>
      <c r="H65" s="8"/>
      <c r="I65">
        <f t="shared" si="4"/>
        <v>0</v>
      </c>
      <c r="J65">
        <f t="shared" si="4"/>
        <v>170</v>
      </c>
      <c r="K65">
        <f t="shared" si="4"/>
        <v>0</v>
      </c>
      <c r="L65">
        <f t="shared" si="4"/>
        <v>0</v>
      </c>
      <c r="M65" s="8">
        <v>0</v>
      </c>
    </row>
    <row r="66" spans="1:13" x14ac:dyDescent="0.25">
      <c r="A66" s="13" t="s">
        <v>135</v>
      </c>
      <c r="B66" s="7" t="s">
        <v>62</v>
      </c>
      <c r="C66" t="s">
        <v>27</v>
      </c>
      <c r="D66">
        <f>26 + 23 + 3</f>
        <v>52</v>
      </c>
      <c r="E66">
        <v>1</v>
      </c>
      <c r="F66" t="s">
        <v>18</v>
      </c>
      <c r="G66" t="s">
        <v>15</v>
      </c>
      <c r="H66" s="8"/>
      <c r="I66">
        <f>MAX(0, IF($G66=I$2, $D66*$E66, 0))</f>
        <v>52</v>
      </c>
      <c r="J66">
        <f>MAX(0, IF($G66=J$2, $D66*$E66, 0))</f>
        <v>0</v>
      </c>
      <c r="K66">
        <f>MAX(0, IF($G66=K$2, $D66*$E66, 0))</f>
        <v>0</v>
      </c>
      <c r="L66">
        <f>MAX(0, IF($G66=L$2, $D66*$E66, 0))</f>
        <v>0</v>
      </c>
      <c r="M66" s="8">
        <v>0</v>
      </c>
    </row>
    <row r="67" spans="1:13" x14ac:dyDescent="0.25">
      <c r="A67" t="s">
        <v>23</v>
      </c>
      <c r="B67" s="7" t="s">
        <v>136</v>
      </c>
      <c r="C67" t="s">
        <v>28</v>
      </c>
      <c r="D67">
        <f>102 + 103</f>
        <v>205</v>
      </c>
      <c r="E67">
        <v>2</v>
      </c>
      <c r="F67" t="s">
        <v>18</v>
      </c>
      <c r="G67" t="s">
        <v>15</v>
      </c>
      <c r="H67" s="8" t="s">
        <v>171</v>
      </c>
      <c r="I67">
        <f>MAX(0, IF($G67=I$2, $D67*$E67, 0))</f>
        <v>410</v>
      </c>
      <c r="J67">
        <f t="shared" si="4"/>
        <v>0</v>
      </c>
      <c r="K67">
        <f t="shared" si="4"/>
        <v>0</v>
      </c>
      <c r="L67">
        <f t="shared" si="4"/>
        <v>0</v>
      </c>
      <c r="M67" s="8">
        <v>0</v>
      </c>
    </row>
    <row r="68" spans="1:13" x14ac:dyDescent="0.25">
      <c r="A68" t="s">
        <v>23</v>
      </c>
      <c r="B68" s="7" t="s">
        <v>137</v>
      </c>
      <c r="C68" t="s">
        <v>27</v>
      </c>
      <c r="D68">
        <f>30 + 22 + 10</f>
        <v>62</v>
      </c>
      <c r="E68">
        <v>2</v>
      </c>
      <c r="F68" t="s">
        <v>18</v>
      </c>
      <c r="G68" t="s">
        <v>15</v>
      </c>
      <c r="H68" s="8"/>
      <c r="I68">
        <f>MAX(0, IF($G68=I$2, $D68*$E68, 0))</f>
        <v>124</v>
      </c>
      <c r="J68">
        <f>MAX(0, IF($G68=J$2, $D68*$E68, 0))</f>
        <v>0</v>
      </c>
      <c r="K68">
        <f>MAX(0, IF($G68=K$2, $D68*$E68, 0))</f>
        <v>0</v>
      </c>
      <c r="L68">
        <f>MAX(0, IF($G68=L$2, $D68*$E68, 0))</f>
        <v>0</v>
      </c>
      <c r="M68" s="8">
        <v>0</v>
      </c>
    </row>
    <row r="69" spans="1:13" x14ac:dyDescent="0.25">
      <c r="A69" s="13" t="s">
        <v>138</v>
      </c>
      <c r="B69" s="7" t="s">
        <v>62</v>
      </c>
      <c r="C69" t="s">
        <v>27</v>
      </c>
      <c r="D69">
        <v>46</v>
      </c>
      <c r="E69">
        <v>1</v>
      </c>
      <c r="F69" t="s">
        <v>18</v>
      </c>
      <c r="G69" t="s">
        <v>15</v>
      </c>
      <c r="H69" s="8"/>
      <c r="I69">
        <f t="shared" ref="I69:L83" si="5">MAX(0, IF($G69=I$2, $D69*$E69, 0))</f>
        <v>46</v>
      </c>
      <c r="J69">
        <f t="shared" si="5"/>
        <v>0</v>
      </c>
      <c r="K69">
        <f t="shared" si="5"/>
        <v>0</v>
      </c>
      <c r="L69">
        <f t="shared" si="5"/>
        <v>0</v>
      </c>
      <c r="M69" s="8">
        <v>0</v>
      </c>
    </row>
    <row r="70" spans="1:13" x14ac:dyDescent="0.25">
      <c r="A70" s="13" t="s">
        <v>139</v>
      </c>
      <c r="B70" s="7" t="s">
        <v>62</v>
      </c>
      <c r="C70" t="s">
        <v>27</v>
      </c>
      <c r="D70">
        <v>19</v>
      </c>
      <c r="E70">
        <v>1</v>
      </c>
      <c r="F70" t="s">
        <v>18</v>
      </c>
      <c r="G70" t="s">
        <v>15</v>
      </c>
      <c r="H70" s="8"/>
      <c r="I70">
        <f t="shared" si="5"/>
        <v>19</v>
      </c>
      <c r="J70">
        <f t="shared" si="5"/>
        <v>0</v>
      </c>
      <c r="K70">
        <f t="shared" si="5"/>
        <v>0</v>
      </c>
      <c r="L70">
        <f t="shared" si="5"/>
        <v>0</v>
      </c>
      <c r="M70" s="8">
        <v>0</v>
      </c>
    </row>
    <row r="71" spans="1:13" x14ac:dyDescent="0.25">
      <c r="A71" t="s">
        <v>23</v>
      </c>
      <c r="B71" s="7" t="s">
        <v>140</v>
      </c>
      <c r="C71" t="s">
        <v>149</v>
      </c>
      <c r="D71">
        <v>31</v>
      </c>
      <c r="E71">
        <v>1</v>
      </c>
      <c r="F71" t="s">
        <v>18</v>
      </c>
      <c r="G71" t="s">
        <v>15</v>
      </c>
      <c r="H71" s="8" t="s">
        <v>141</v>
      </c>
      <c r="I71">
        <f t="shared" si="5"/>
        <v>31</v>
      </c>
      <c r="J71">
        <f t="shared" si="5"/>
        <v>0</v>
      </c>
      <c r="K71">
        <f t="shared" si="5"/>
        <v>0</v>
      </c>
      <c r="L71">
        <f t="shared" si="5"/>
        <v>0</v>
      </c>
      <c r="M71" s="8">
        <v>0</v>
      </c>
    </row>
    <row r="72" spans="1:13" x14ac:dyDescent="0.25">
      <c r="A72" s="13" t="s">
        <v>142</v>
      </c>
      <c r="B72" s="7" t="s">
        <v>62</v>
      </c>
      <c r="C72" t="s">
        <v>27</v>
      </c>
      <c r="D72">
        <v>6</v>
      </c>
      <c r="E72">
        <v>1</v>
      </c>
      <c r="F72" t="s">
        <v>18</v>
      </c>
      <c r="G72" t="s">
        <v>34</v>
      </c>
      <c r="H72" s="8"/>
      <c r="I72">
        <f t="shared" si="5"/>
        <v>0</v>
      </c>
      <c r="J72">
        <f t="shared" si="5"/>
        <v>6</v>
      </c>
      <c r="K72">
        <f t="shared" si="5"/>
        <v>0</v>
      </c>
      <c r="L72">
        <f t="shared" si="5"/>
        <v>0</v>
      </c>
      <c r="M72" s="8">
        <v>0</v>
      </c>
    </row>
    <row r="73" spans="1:13" x14ac:dyDescent="0.25">
      <c r="A73" t="s">
        <v>23</v>
      </c>
      <c r="B73" s="7" t="s">
        <v>40</v>
      </c>
      <c r="C73" t="s">
        <v>27</v>
      </c>
      <c r="D73">
        <v>30</v>
      </c>
      <c r="E73">
        <v>2</v>
      </c>
      <c r="F73" t="s">
        <v>18</v>
      </c>
      <c r="G73" t="s">
        <v>34</v>
      </c>
      <c r="H73" s="8"/>
      <c r="I73">
        <f t="shared" si="5"/>
        <v>0</v>
      </c>
      <c r="J73">
        <f t="shared" si="5"/>
        <v>60</v>
      </c>
      <c r="K73">
        <f t="shared" si="5"/>
        <v>0</v>
      </c>
      <c r="L73">
        <f t="shared" si="5"/>
        <v>0</v>
      </c>
      <c r="M73" s="8">
        <v>0</v>
      </c>
    </row>
    <row r="74" spans="1:13" x14ac:dyDescent="0.25">
      <c r="A74" s="13" t="s">
        <v>143</v>
      </c>
      <c r="B74" s="7" t="s">
        <v>40</v>
      </c>
      <c r="C74" t="s">
        <v>49</v>
      </c>
      <c r="D74">
        <v>0</v>
      </c>
      <c r="E74">
        <v>1</v>
      </c>
      <c r="F74" t="s">
        <v>19</v>
      </c>
      <c r="G74" t="s">
        <v>34</v>
      </c>
      <c r="H74" s="8"/>
      <c r="I74">
        <f t="shared" si="5"/>
        <v>0</v>
      </c>
      <c r="J74">
        <f t="shared" si="5"/>
        <v>0</v>
      </c>
      <c r="K74">
        <f t="shared" si="5"/>
        <v>0</v>
      </c>
      <c r="L74">
        <f t="shared" si="5"/>
        <v>0</v>
      </c>
      <c r="M74" s="8">
        <v>0</v>
      </c>
    </row>
    <row r="75" spans="1:13" x14ac:dyDescent="0.25">
      <c r="A75" s="13" t="s">
        <v>144</v>
      </c>
      <c r="B75" s="14" t="s">
        <v>145</v>
      </c>
      <c r="C75" t="s">
        <v>27</v>
      </c>
      <c r="D75">
        <f>107 - 17</f>
        <v>90</v>
      </c>
      <c r="E75">
        <v>2</v>
      </c>
      <c r="F75" t="s">
        <v>18</v>
      </c>
      <c r="G75" t="s">
        <v>127</v>
      </c>
      <c r="H75" s="8" t="s">
        <v>146</v>
      </c>
      <c r="I75">
        <f t="shared" si="5"/>
        <v>0</v>
      </c>
      <c r="J75">
        <f t="shared" si="5"/>
        <v>0</v>
      </c>
      <c r="K75">
        <f t="shared" si="5"/>
        <v>0</v>
      </c>
      <c r="L75">
        <f t="shared" si="5"/>
        <v>180</v>
      </c>
      <c r="M75" s="8">
        <v>0</v>
      </c>
    </row>
    <row r="76" spans="1:13" x14ac:dyDescent="0.25">
      <c r="A76" s="13" t="s">
        <v>147</v>
      </c>
      <c r="B76" s="7" t="s">
        <v>62</v>
      </c>
      <c r="C76" t="s">
        <v>27</v>
      </c>
      <c r="D76">
        <v>20</v>
      </c>
      <c r="E76">
        <v>1</v>
      </c>
      <c r="F76" t="s">
        <v>18</v>
      </c>
      <c r="G76" t="s">
        <v>15</v>
      </c>
      <c r="H76" s="8"/>
      <c r="I76">
        <f t="shared" si="5"/>
        <v>20</v>
      </c>
      <c r="J76">
        <f t="shared" si="5"/>
        <v>0</v>
      </c>
      <c r="K76">
        <f t="shared" si="5"/>
        <v>0</v>
      </c>
      <c r="L76">
        <f t="shared" si="5"/>
        <v>0</v>
      </c>
      <c r="M76" s="8">
        <v>0</v>
      </c>
    </row>
    <row r="77" spans="1:13" x14ac:dyDescent="0.25">
      <c r="A77" s="13" t="s">
        <v>148</v>
      </c>
      <c r="B77" s="7" t="s">
        <v>62</v>
      </c>
      <c r="C77" t="s">
        <v>149</v>
      </c>
      <c r="D77">
        <v>26</v>
      </c>
      <c r="E77">
        <v>1</v>
      </c>
      <c r="F77" t="s">
        <v>18</v>
      </c>
      <c r="G77" t="s">
        <v>15</v>
      </c>
      <c r="H77" s="8"/>
      <c r="I77">
        <f t="shared" si="5"/>
        <v>26</v>
      </c>
      <c r="J77">
        <f t="shared" si="5"/>
        <v>0</v>
      </c>
      <c r="K77">
        <f t="shared" si="5"/>
        <v>0</v>
      </c>
      <c r="L77">
        <f t="shared" si="5"/>
        <v>0</v>
      </c>
      <c r="M77" s="8">
        <v>0</v>
      </c>
    </row>
    <row r="78" spans="1:13" x14ac:dyDescent="0.25">
      <c r="A78" s="13" t="s">
        <v>150</v>
      </c>
      <c r="B78" s="7" t="s">
        <v>62</v>
      </c>
      <c r="C78" t="s">
        <v>149</v>
      </c>
      <c r="D78">
        <v>28</v>
      </c>
      <c r="E78">
        <v>1</v>
      </c>
      <c r="F78" t="s">
        <v>18</v>
      </c>
      <c r="G78" t="s">
        <v>15</v>
      </c>
      <c r="H78" s="8"/>
      <c r="I78">
        <f t="shared" si="5"/>
        <v>28</v>
      </c>
      <c r="J78">
        <f t="shared" si="5"/>
        <v>0</v>
      </c>
      <c r="K78">
        <f t="shared" si="5"/>
        <v>0</v>
      </c>
      <c r="L78">
        <f t="shared" si="5"/>
        <v>0</v>
      </c>
      <c r="M78" s="8">
        <v>0</v>
      </c>
    </row>
    <row r="79" spans="1:13" x14ac:dyDescent="0.25">
      <c r="A79" s="13" t="s">
        <v>151</v>
      </c>
      <c r="B79" s="7" t="s">
        <v>62</v>
      </c>
      <c r="C79" t="s">
        <v>149</v>
      </c>
      <c r="D79">
        <v>19</v>
      </c>
      <c r="E79">
        <v>1</v>
      </c>
      <c r="F79" t="s">
        <v>18</v>
      </c>
      <c r="G79" t="s">
        <v>15</v>
      </c>
      <c r="H79" s="8"/>
      <c r="I79">
        <f t="shared" si="5"/>
        <v>19</v>
      </c>
      <c r="J79">
        <f t="shared" si="5"/>
        <v>0</v>
      </c>
      <c r="K79">
        <f t="shared" si="5"/>
        <v>0</v>
      </c>
      <c r="L79">
        <f t="shared" si="5"/>
        <v>0</v>
      </c>
      <c r="M79" s="8">
        <v>0</v>
      </c>
    </row>
    <row r="80" spans="1:13" x14ac:dyDescent="0.25">
      <c r="A80" s="13" t="s">
        <v>152</v>
      </c>
      <c r="B80" s="7" t="s">
        <v>62</v>
      </c>
      <c r="C80" t="s">
        <v>49</v>
      </c>
      <c r="D80">
        <v>0</v>
      </c>
      <c r="E80">
        <v>1</v>
      </c>
      <c r="F80" t="s">
        <v>153</v>
      </c>
      <c r="G80" t="s">
        <v>15</v>
      </c>
      <c r="H80" s="8"/>
      <c r="I80">
        <f t="shared" si="5"/>
        <v>0</v>
      </c>
      <c r="J80">
        <f t="shared" si="5"/>
        <v>0</v>
      </c>
      <c r="K80">
        <f t="shared" si="5"/>
        <v>0</v>
      </c>
      <c r="L80">
        <f t="shared" si="5"/>
        <v>0</v>
      </c>
      <c r="M80" s="8">
        <v>0</v>
      </c>
    </row>
    <row r="81" spans="1:13" x14ac:dyDescent="0.25">
      <c r="A81" s="13" t="s">
        <v>155</v>
      </c>
      <c r="B81" s="7" t="s">
        <v>62</v>
      </c>
      <c r="C81" t="s">
        <v>28</v>
      </c>
      <c r="D81">
        <f>8 * 9</f>
        <v>72</v>
      </c>
      <c r="E81">
        <v>1</v>
      </c>
      <c r="F81" t="s">
        <v>18</v>
      </c>
      <c r="G81" t="s">
        <v>15</v>
      </c>
      <c r="H81" s="8" t="s">
        <v>154</v>
      </c>
      <c r="I81">
        <f t="shared" si="5"/>
        <v>72</v>
      </c>
      <c r="J81">
        <f t="shared" si="5"/>
        <v>0</v>
      </c>
      <c r="K81">
        <f t="shared" si="5"/>
        <v>0</v>
      </c>
      <c r="L81">
        <f t="shared" si="5"/>
        <v>0</v>
      </c>
      <c r="M81" s="8">
        <v>0</v>
      </c>
    </row>
    <row r="82" spans="1:13" x14ac:dyDescent="0.25">
      <c r="A82" s="13" t="s">
        <v>156</v>
      </c>
      <c r="B82" s="7" t="s">
        <v>157</v>
      </c>
      <c r="C82" t="s">
        <v>27</v>
      </c>
      <c r="D82">
        <v>28</v>
      </c>
      <c r="E82">
        <v>1</v>
      </c>
      <c r="F82" t="s">
        <v>18</v>
      </c>
      <c r="G82" t="s">
        <v>15</v>
      </c>
      <c r="H82" s="8"/>
      <c r="I82">
        <f t="shared" si="5"/>
        <v>28</v>
      </c>
      <c r="J82">
        <f t="shared" si="5"/>
        <v>0</v>
      </c>
      <c r="K82">
        <f t="shared" si="5"/>
        <v>0</v>
      </c>
      <c r="L82">
        <f t="shared" si="5"/>
        <v>0</v>
      </c>
      <c r="M82" s="8">
        <v>0</v>
      </c>
    </row>
    <row r="83" spans="1:13" x14ac:dyDescent="0.25">
      <c r="A83" t="s">
        <v>23</v>
      </c>
      <c r="B83" s="7" t="s">
        <v>158</v>
      </c>
      <c r="C83" t="s">
        <v>28</v>
      </c>
      <c r="D83">
        <v>118</v>
      </c>
      <c r="E83">
        <v>2</v>
      </c>
      <c r="F83" t="s">
        <v>18</v>
      </c>
      <c r="G83" t="s">
        <v>15</v>
      </c>
      <c r="H83" s="8"/>
      <c r="I83">
        <f t="shared" si="5"/>
        <v>236</v>
      </c>
      <c r="J83">
        <f t="shared" si="5"/>
        <v>0</v>
      </c>
      <c r="K83">
        <f t="shared" si="5"/>
        <v>0</v>
      </c>
      <c r="L83">
        <f t="shared" si="5"/>
        <v>0</v>
      </c>
      <c r="M83" s="8">
        <v>0</v>
      </c>
    </row>
    <row r="84" spans="1:13" x14ac:dyDescent="0.25">
      <c r="A84" t="s">
        <v>128</v>
      </c>
      <c r="B84" s="7" t="s">
        <v>62</v>
      </c>
      <c r="C84" t="s">
        <v>27</v>
      </c>
      <c r="D84">
        <v>10</v>
      </c>
      <c r="E84">
        <v>1</v>
      </c>
      <c r="F84" t="s">
        <v>18</v>
      </c>
      <c r="G84" t="s">
        <v>15</v>
      </c>
      <c r="H84" s="8"/>
      <c r="I84">
        <f t="shared" ref="I84:L99" si="6">MAX(0, IF($G84=I$2, $D84*$E84, 0))</f>
        <v>10</v>
      </c>
      <c r="J84">
        <f t="shared" si="6"/>
        <v>0</v>
      </c>
      <c r="K84">
        <f t="shared" si="6"/>
        <v>0</v>
      </c>
      <c r="L84">
        <f t="shared" si="6"/>
        <v>0</v>
      </c>
      <c r="M84" s="8">
        <v>0</v>
      </c>
    </row>
    <row r="85" spans="1:13" x14ac:dyDescent="0.25">
      <c r="A85" s="13" t="s">
        <v>159</v>
      </c>
      <c r="B85" s="7" t="s">
        <v>62</v>
      </c>
      <c r="C85" t="s">
        <v>27</v>
      </c>
      <c r="D85">
        <v>35</v>
      </c>
      <c r="E85">
        <v>1</v>
      </c>
      <c r="F85" t="s">
        <v>18</v>
      </c>
      <c r="G85" t="s">
        <v>34</v>
      </c>
      <c r="H85" s="8"/>
      <c r="I85">
        <f t="shared" si="6"/>
        <v>0</v>
      </c>
      <c r="J85">
        <f t="shared" si="6"/>
        <v>35</v>
      </c>
      <c r="K85">
        <f t="shared" si="6"/>
        <v>0</v>
      </c>
      <c r="L85">
        <f t="shared" si="6"/>
        <v>0</v>
      </c>
      <c r="M85" s="8">
        <v>0</v>
      </c>
    </row>
    <row r="86" spans="1:13" x14ac:dyDescent="0.25">
      <c r="A86" s="13" t="s">
        <v>160</v>
      </c>
      <c r="B86" s="7" t="s">
        <v>161</v>
      </c>
      <c r="C86" t="s">
        <v>149</v>
      </c>
      <c r="D86">
        <v>63</v>
      </c>
      <c r="E86">
        <v>2</v>
      </c>
      <c r="F86" t="s">
        <v>18</v>
      </c>
      <c r="G86" t="s">
        <v>15</v>
      </c>
      <c r="H86" s="8"/>
      <c r="I86">
        <f t="shared" si="6"/>
        <v>126</v>
      </c>
      <c r="J86">
        <f t="shared" si="6"/>
        <v>0</v>
      </c>
      <c r="K86">
        <f t="shared" si="6"/>
        <v>0</v>
      </c>
      <c r="L86">
        <f t="shared" si="6"/>
        <v>0</v>
      </c>
      <c r="M86" s="8">
        <v>0</v>
      </c>
    </row>
    <row r="87" spans="1:13" x14ac:dyDescent="0.25">
      <c r="A87" t="s">
        <v>23</v>
      </c>
      <c r="B87" s="7" t="s">
        <v>162</v>
      </c>
      <c r="C87" t="s">
        <v>27</v>
      </c>
      <c r="D87">
        <v>2</v>
      </c>
      <c r="E87">
        <v>1</v>
      </c>
      <c r="F87" t="s">
        <v>18</v>
      </c>
      <c r="G87" t="s">
        <v>15</v>
      </c>
      <c r="H87" s="8" t="s">
        <v>163</v>
      </c>
      <c r="I87">
        <f t="shared" si="6"/>
        <v>2</v>
      </c>
      <c r="J87">
        <f t="shared" si="6"/>
        <v>0</v>
      </c>
      <c r="K87">
        <f t="shared" si="6"/>
        <v>0</v>
      </c>
      <c r="L87">
        <f t="shared" si="6"/>
        <v>0</v>
      </c>
      <c r="M87" s="8">
        <v>0</v>
      </c>
    </row>
    <row r="88" spans="1:13" x14ac:dyDescent="0.25">
      <c r="A88" s="13" t="s">
        <v>177</v>
      </c>
      <c r="B88" s="7" t="s">
        <v>178</v>
      </c>
      <c r="C88" t="s">
        <v>28</v>
      </c>
      <c r="D88">
        <v>66</v>
      </c>
      <c r="E88">
        <v>2</v>
      </c>
      <c r="F88" t="s">
        <v>19</v>
      </c>
      <c r="G88" t="s">
        <v>15</v>
      </c>
      <c r="H88" s="8"/>
      <c r="I88">
        <f t="shared" si="6"/>
        <v>132</v>
      </c>
      <c r="J88">
        <f t="shared" si="6"/>
        <v>0</v>
      </c>
      <c r="K88">
        <f t="shared" si="6"/>
        <v>0</v>
      </c>
      <c r="L88">
        <f t="shared" si="6"/>
        <v>0</v>
      </c>
      <c r="M88" s="8">
        <v>0</v>
      </c>
    </row>
    <row r="89" spans="1:13" x14ac:dyDescent="0.25">
      <c r="A89" t="s">
        <v>23</v>
      </c>
      <c r="B89" s="7" t="s">
        <v>41</v>
      </c>
      <c r="C89" t="s">
        <v>27</v>
      </c>
      <c r="D89">
        <v>6</v>
      </c>
      <c r="E89">
        <v>3</v>
      </c>
      <c r="F89" t="s">
        <v>19</v>
      </c>
      <c r="G89" t="s">
        <v>34</v>
      </c>
      <c r="H89" s="8" t="s">
        <v>183</v>
      </c>
      <c r="I89">
        <f t="shared" si="6"/>
        <v>0</v>
      </c>
      <c r="J89">
        <f t="shared" si="6"/>
        <v>18</v>
      </c>
      <c r="K89">
        <f t="shared" si="6"/>
        <v>0</v>
      </c>
      <c r="L89">
        <f t="shared" si="6"/>
        <v>0</v>
      </c>
      <c r="M89" s="8">
        <v>0</v>
      </c>
    </row>
    <row r="90" spans="1:13" x14ac:dyDescent="0.25">
      <c r="A90" t="s">
        <v>23</v>
      </c>
      <c r="B90" s="7" t="s">
        <v>42</v>
      </c>
      <c r="C90" t="s">
        <v>27</v>
      </c>
      <c r="D90">
        <v>5</v>
      </c>
      <c r="E90">
        <v>3</v>
      </c>
      <c r="F90" t="s">
        <v>19</v>
      </c>
      <c r="G90" t="s">
        <v>34</v>
      </c>
      <c r="H90" s="8" t="s">
        <v>184</v>
      </c>
      <c r="I90">
        <f t="shared" si="6"/>
        <v>0</v>
      </c>
      <c r="J90">
        <f t="shared" si="6"/>
        <v>15</v>
      </c>
      <c r="K90">
        <f t="shared" si="6"/>
        <v>0</v>
      </c>
      <c r="L90">
        <f t="shared" si="6"/>
        <v>0</v>
      </c>
      <c r="M90" s="8">
        <v>0</v>
      </c>
    </row>
    <row r="91" spans="1:13" x14ac:dyDescent="0.25">
      <c r="A91" t="s">
        <v>23</v>
      </c>
      <c r="B91" s="7" t="s">
        <v>45</v>
      </c>
      <c r="C91" t="s">
        <v>27</v>
      </c>
      <c r="D91">
        <v>1</v>
      </c>
      <c r="E91">
        <v>3</v>
      </c>
      <c r="F91" t="s">
        <v>19</v>
      </c>
      <c r="G91" t="s">
        <v>34</v>
      </c>
      <c r="H91" s="8"/>
      <c r="I91">
        <f t="shared" si="6"/>
        <v>0</v>
      </c>
      <c r="J91">
        <f t="shared" si="6"/>
        <v>3</v>
      </c>
      <c r="K91">
        <f t="shared" si="6"/>
        <v>0</v>
      </c>
      <c r="L91">
        <f t="shared" si="6"/>
        <v>0</v>
      </c>
      <c r="M91" s="8">
        <v>0</v>
      </c>
    </row>
    <row r="92" spans="1:13" x14ac:dyDescent="0.25">
      <c r="A92" s="13" t="s">
        <v>179</v>
      </c>
      <c r="B92" s="7" t="s">
        <v>47</v>
      </c>
      <c r="C92" t="s">
        <v>27</v>
      </c>
      <c r="D92">
        <v>8</v>
      </c>
      <c r="E92">
        <v>3</v>
      </c>
      <c r="F92" t="s">
        <v>19</v>
      </c>
      <c r="G92" t="s">
        <v>34</v>
      </c>
      <c r="H92" s="8"/>
      <c r="I92">
        <f t="shared" si="6"/>
        <v>0</v>
      </c>
      <c r="J92">
        <f t="shared" si="6"/>
        <v>24</v>
      </c>
      <c r="K92">
        <f t="shared" si="6"/>
        <v>0</v>
      </c>
      <c r="L92">
        <f t="shared" si="6"/>
        <v>0</v>
      </c>
      <c r="M92" s="8">
        <v>0</v>
      </c>
    </row>
    <row r="93" spans="1:13" x14ac:dyDescent="0.25">
      <c r="A93" s="13" t="s">
        <v>180</v>
      </c>
      <c r="B93" s="7" t="s">
        <v>44</v>
      </c>
      <c r="C93" t="s">
        <v>27</v>
      </c>
      <c r="D93">
        <v>11</v>
      </c>
      <c r="E93">
        <v>3</v>
      </c>
      <c r="F93" t="s">
        <v>19</v>
      </c>
      <c r="G93" t="s">
        <v>34</v>
      </c>
      <c r="H93" s="8"/>
      <c r="I93">
        <f t="shared" si="6"/>
        <v>0</v>
      </c>
      <c r="J93">
        <f t="shared" si="6"/>
        <v>33</v>
      </c>
      <c r="K93">
        <f t="shared" si="6"/>
        <v>0</v>
      </c>
      <c r="L93">
        <f t="shared" si="6"/>
        <v>0</v>
      </c>
      <c r="M93" s="8">
        <v>0</v>
      </c>
    </row>
    <row r="94" spans="1:13" x14ac:dyDescent="0.25">
      <c r="A94" s="13" t="s">
        <v>182</v>
      </c>
      <c r="B94" s="7" t="s">
        <v>62</v>
      </c>
      <c r="C94" t="s">
        <v>149</v>
      </c>
      <c r="D94">
        <f>6+24+37</f>
        <v>67</v>
      </c>
      <c r="E94">
        <v>1</v>
      </c>
      <c r="F94" t="s">
        <v>18</v>
      </c>
      <c r="G94" t="s">
        <v>15</v>
      </c>
      <c r="H94" s="8"/>
      <c r="I94">
        <f t="shared" si="6"/>
        <v>67</v>
      </c>
      <c r="J94">
        <f t="shared" si="6"/>
        <v>0</v>
      </c>
      <c r="K94">
        <f t="shared" si="6"/>
        <v>0</v>
      </c>
      <c r="L94">
        <f t="shared" si="6"/>
        <v>0</v>
      </c>
      <c r="M94" s="8">
        <v>0</v>
      </c>
    </row>
    <row r="95" spans="1:13" x14ac:dyDescent="0.25">
      <c r="A95" s="13" t="s">
        <v>186</v>
      </c>
      <c r="B95" s="7" t="s">
        <v>187</v>
      </c>
      <c r="C95" t="s">
        <v>28</v>
      </c>
      <c r="D95">
        <v>87</v>
      </c>
      <c r="E95">
        <v>1</v>
      </c>
      <c r="F95" t="s">
        <v>18</v>
      </c>
      <c r="G95" t="s">
        <v>34</v>
      </c>
      <c r="H95" s="8" t="s">
        <v>185</v>
      </c>
      <c r="I95">
        <f t="shared" si="6"/>
        <v>0</v>
      </c>
      <c r="J95">
        <f t="shared" si="6"/>
        <v>87</v>
      </c>
      <c r="K95">
        <f t="shared" si="6"/>
        <v>0</v>
      </c>
      <c r="L95">
        <f t="shared" si="6"/>
        <v>0</v>
      </c>
      <c r="M95" s="8">
        <v>0</v>
      </c>
    </row>
    <row r="96" spans="1:13" x14ac:dyDescent="0.25">
      <c r="A96" t="s">
        <v>128</v>
      </c>
      <c r="B96" s="7" t="s">
        <v>62</v>
      </c>
      <c r="C96" t="s">
        <v>149</v>
      </c>
      <c r="D96">
        <v>8</v>
      </c>
      <c r="E96">
        <v>1</v>
      </c>
      <c r="F96" t="s">
        <v>18</v>
      </c>
      <c r="G96" t="s">
        <v>34</v>
      </c>
      <c r="H96" s="8" t="s">
        <v>188</v>
      </c>
      <c r="I96">
        <f t="shared" si="6"/>
        <v>0</v>
      </c>
      <c r="J96">
        <f t="shared" si="6"/>
        <v>8</v>
      </c>
      <c r="K96">
        <f t="shared" si="6"/>
        <v>0</v>
      </c>
      <c r="L96">
        <f t="shared" si="6"/>
        <v>0</v>
      </c>
      <c r="M96" s="8">
        <v>0</v>
      </c>
    </row>
    <row r="97" spans="1:13" x14ac:dyDescent="0.25">
      <c r="A97" s="13" t="s">
        <v>189</v>
      </c>
      <c r="B97" s="7" t="s">
        <v>134</v>
      </c>
      <c r="C97" t="s">
        <v>27</v>
      </c>
      <c r="D97">
        <v>20</v>
      </c>
      <c r="E97">
        <v>2</v>
      </c>
      <c r="F97" t="s">
        <v>18</v>
      </c>
      <c r="G97" t="s">
        <v>34</v>
      </c>
      <c r="H97" s="8"/>
      <c r="I97">
        <f t="shared" si="6"/>
        <v>0</v>
      </c>
      <c r="J97">
        <f t="shared" si="6"/>
        <v>40</v>
      </c>
      <c r="K97">
        <f t="shared" si="6"/>
        <v>0</v>
      </c>
      <c r="L97">
        <f t="shared" si="6"/>
        <v>0</v>
      </c>
      <c r="M97" s="8">
        <v>0</v>
      </c>
    </row>
    <row r="98" spans="1:13" x14ac:dyDescent="0.25">
      <c r="A98" t="s">
        <v>128</v>
      </c>
      <c r="B98" s="7" t="s">
        <v>62</v>
      </c>
      <c r="C98" t="s">
        <v>149</v>
      </c>
      <c r="D98">
        <v>24</v>
      </c>
      <c r="E98">
        <v>1</v>
      </c>
      <c r="F98" t="s">
        <v>18</v>
      </c>
      <c r="G98" t="s">
        <v>34</v>
      </c>
      <c r="H98" s="8"/>
      <c r="I98">
        <f t="shared" si="6"/>
        <v>0</v>
      </c>
      <c r="J98">
        <f t="shared" si="6"/>
        <v>24</v>
      </c>
      <c r="K98">
        <f t="shared" si="6"/>
        <v>0</v>
      </c>
      <c r="L98">
        <f t="shared" si="6"/>
        <v>0</v>
      </c>
      <c r="M98" s="8">
        <v>0</v>
      </c>
    </row>
    <row r="99" spans="1:13" x14ac:dyDescent="0.25">
      <c r="A99" s="13" t="s">
        <v>190</v>
      </c>
      <c r="B99" s="7" t="s">
        <v>62</v>
      </c>
      <c r="C99" t="s">
        <v>149</v>
      </c>
      <c r="D99">
        <v>22</v>
      </c>
      <c r="E99">
        <v>2</v>
      </c>
      <c r="F99" t="s">
        <v>18</v>
      </c>
      <c r="G99" t="s">
        <v>34</v>
      </c>
      <c r="H99" s="8"/>
      <c r="I99">
        <f t="shared" si="6"/>
        <v>0</v>
      </c>
      <c r="J99">
        <f t="shared" si="6"/>
        <v>44</v>
      </c>
      <c r="K99">
        <f t="shared" si="6"/>
        <v>0</v>
      </c>
      <c r="L99">
        <f t="shared" si="6"/>
        <v>0</v>
      </c>
      <c r="M99" s="8">
        <v>0</v>
      </c>
    </row>
    <row r="100" spans="1:13" x14ac:dyDescent="0.25">
      <c r="A100" s="13" t="s">
        <v>191</v>
      </c>
      <c r="B100" s="7" t="s">
        <v>192</v>
      </c>
      <c r="C100" t="s">
        <v>149</v>
      </c>
      <c r="D100">
        <v>2</v>
      </c>
      <c r="E100">
        <v>1</v>
      </c>
      <c r="F100" t="s">
        <v>18</v>
      </c>
      <c r="G100" t="s">
        <v>15</v>
      </c>
      <c r="H100" s="8"/>
      <c r="I100">
        <f t="shared" ref="I100:L115" si="7">MAX(0, IF($G100=I$2, $D100*$E100, 0))</f>
        <v>2</v>
      </c>
      <c r="J100">
        <f t="shared" si="7"/>
        <v>0</v>
      </c>
      <c r="K100">
        <f t="shared" si="7"/>
        <v>0</v>
      </c>
      <c r="L100">
        <f t="shared" si="7"/>
        <v>0</v>
      </c>
      <c r="M100" s="8">
        <v>0</v>
      </c>
    </row>
    <row r="101" spans="1:13" x14ac:dyDescent="0.25">
      <c r="A101" t="s">
        <v>128</v>
      </c>
      <c r="B101" s="7" t="s">
        <v>62</v>
      </c>
      <c r="C101" t="s">
        <v>27</v>
      </c>
      <c r="D101">
        <v>10</v>
      </c>
      <c r="E101">
        <v>1</v>
      </c>
      <c r="F101" t="s">
        <v>18</v>
      </c>
      <c r="G101" t="s">
        <v>34</v>
      </c>
      <c r="H101" s="8"/>
      <c r="I101">
        <f t="shared" si="7"/>
        <v>0</v>
      </c>
      <c r="J101">
        <f t="shared" si="7"/>
        <v>10</v>
      </c>
      <c r="K101">
        <f t="shared" si="7"/>
        <v>0</v>
      </c>
      <c r="L101">
        <f t="shared" si="7"/>
        <v>0</v>
      </c>
      <c r="M101" s="8">
        <v>0</v>
      </c>
    </row>
    <row r="102" spans="1:13" x14ac:dyDescent="0.25">
      <c r="A102" s="13" t="s">
        <v>193</v>
      </c>
      <c r="B102" s="7" t="s">
        <v>194</v>
      </c>
      <c r="C102" t="s">
        <v>28</v>
      </c>
      <c r="D102">
        <v>192</v>
      </c>
      <c r="E102">
        <v>3</v>
      </c>
      <c r="F102" t="s">
        <v>18</v>
      </c>
      <c r="G102" t="s">
        <v>34</v>
      </c>
      <c r="H102" s="8"/>
      <c r="I102">
        <f t="shared" si="7"/>
        <v>0</v>
      </c>
      <c r="J102">
        <f t="shared" si="7"/>
        <v>576</v>
      </c>
      <c r="K102">
        <f t="shared" si="7"/>
        <v>0</v>
      </c>
      <c r="L102">
        <f t="shared" si="7"/>
        <v>0</v>
      </c>
      <c r="M102" s="8">
        <v>0</v>
      </c>
    </row>
    <row r="103" spans="1:13" x14ac:dyDescent="0.25">
      <c r="A103" t="s">
        <v>23</v>
      </c>
      <c r="B103" s="7" t="s">
        <v>192</v>
      </c>
      <c r="C103" t="s">
        <v>149</v>
      </c>
      <c r="D103">
        <f>3+4+3+4</f>
        <v>14</v>
      </c>
      <c r="E103">
        <v>1</v>
      </c>
      <c r="F103" t="s">
        <v>18</v>
      </c>
      <c r="G103" t="s">
        <v>34</v>
      </c>
      <c r="H103" s="8"/>
      <c r="I103">
        <f t="shared" si="7"/>
        <v>0</v>
      </c>
      <c r="J103">
        <f t="shared" si="7"/>
        <v>14</v>
      </c>
      <c r="K103">
        <f t="shared" si="7"/>
        <v>0</v>
      </c>
      <c r="L103">
        <f t="shared" si="7"/>
        <v>0</v>
      </c>
      <c r="M103" s="8">
        <v>0</v>
      </c>
    </row>
    <row r="104" spans="1:13" x14ac:dyDescent="0.25">
      <c r="A104" t="s">
        <v>23</v>
      </c>
      <c r="B104" s="7" t="s">
        <v>62</v>
      </c>
      <c r="C104" t="s">
        <v>27</v>
      </c>
      <c r="D104">
        <f>2+2</f>
        <v>4</v>
      </c>
      <c r="E104">
        <v>1</v>
      </c>
      <c r="F104" t="s">
        <v>18</v>
      </c>
      <c r="G104" t="s">
        <v>34</v>
      </c>
      <c r="H104" s="8"/>
      <c r="I104">
        <f t="shared" si="7"/>
        <v>0</v>
      </c>
      <c r="J104">
        <f t="shared" si="7"/>
        <v>4</v>
      </c>
      <c r="K104">
        <f t="shared" si="7"/>
        <v>0</v>
      </c>
      <c r="L104">
        <f t="shared" si="7"/>
        <v>0</v>
      </c>
      <c r="M104" s="8">
        <v>0</v>
      </c>
    </row>
    <row r="105" spans="1:13" x14ac:dyDescent="0.25">
      <c r="A105" t="s">
        <v>128</v>
      </c>
      <c r="B105" s="7" t="s">
        <v>62</v>
      </c>
      <c r="C105" t="s">
        <v>149</v>
      </c>
      <c r="D105">
        <v>2</v>
      </c>
      <c r="E105">
        <v>1</v>
      </c>
      <c r="F105" t="s">
        <v>18</v>
      </c>
      <c r="G105" t="s">
        <v>34</v>
      </c>
      <c r="H105" s="8"/>
      <c r="I105">
        <f t="shared" si="7"/>
        <v>0</v>
      </c>
      <c r="J105">
        <f t="shared" si="7"/>
        <v>2</v>
      </c>
      <c r="K105">
        <f t="shared" si="7"/>
        <v>0</v>
      </c>
      <c r="L105">
        <f t="shared" si="7"/>
        <v>0</v>
      </c>
      <c r="M105" s="8">
        <v>0</v>
      </c>
    </row>
    <row r="106" spans="1:13" x14ac:dyDescent="0.25">
      <c r="A106" s="13" t="s">
        <v>195</v>
      </c>
      <c r="B106" s="7" t="s">
        <v>196</v>
      </c>
      <c r="C106" t="s">
        <v>149</v>
      </c>
      <c r="D106">
        <v>3</v>
      </c>
      <c r="E106">
        <v>1</v>
      </c>
      <c r="F106" t="s">
        <v>18</v>
      </c>
      <c r="G106" t="s">
        <v>15</v>
      </c>
      <c r="H106" s="8"/>
      <c r="I106">
        <f t="shared" si="7"/>
        <v>3</v>
      </c>
      <c r="J106">
        <f t="shared" si="7"/>
        <v>0</v>
      </c>
      <c r="K106">
        <f t="shared" si="7"/>
        <v>0</v>
      </c>
      <c r="L106">
        <f t="shared" si="7"/>
        <v>0</v>
      </c>
      <c r="M106" s="8">
        <v>0</v>
      </c>
    </row>
    <row r="107" spans="1:13" x14ac:dyDescent="0.25">
      <c r="A107" s="13" t="s">
        <v>197</v>
      </c>
      <c r="B107" s="7" t="s">
        <v>192</v>
      </c>
      <c r="C107" t="s">
        <v>149</v>
      </c>
      <c r="D107">
        <f>128+1</f>
        <v>129</v>
      </c>
      <c r="E107">
        <v>1</v>
      </c>
      <c r="F107" t="s">
        <v>18</v>
      </c>
      <c r="G107" t="s">
        <v>34</v>
      </c>
      <c r="H107" s="8"/>
      <c r="I107">
        <f t="shared" si="7"/>
        <v>0</v>
      </c>
      <c r="J107">
        <f t="shared" si="7"/>
        <v>129</v>
      </c>
      <c r="K107">
        <f t="shared" si="7"/>
        <v>0</v>
      </c>
      <c r="L107">
        <f t="shared" si="7"/>
        <v>0</v>
      </c>
      <c r="M107" s="8">
        <v>0</v>
      </c>
    </row>
    <row r="108" spans="1:13" x14ac:dyDescent="0.25">
      <c r="A108" t="s">
        <v>23</v>
      </c>
      <c r="B108" s="7" t="s">
        <v>194</v>
      </c>
      <c r="C108" t="s">
        <v>149</v>
      </c>
      <c r="D108">
        <v>29</v>
      </c>
      <c r="E108">
        <v>2</v>
      </c>
      <c r="F108" t="s">
        <v>18</v>
      </c>
      <c r="G108" t="s">
        <v>34</v>
      </c>
      <c r="H108" s="8"/>
      <c r="I108">
        <f t="shared" si="7"/>
        <v>0</v>
      </c>
      <c r="J108">
        <f t="shared" si="7"/>
        <v>58</v>
      </c>
      <c r="K108">
        <f t="shared" si="7"/>
        <v>0</v>
      </c>
      <c r="L108">
        <f t="shared" si="7"/>
        <v>0</v>
      </c>
      <c r="M108" s="8">
        <v>0</v>
      </c>
    </row>
    <row r="109" spans="1:13" x14ac:dyDescent="0.25">
      <c r="A109" s="13" t="s">
        <v>198</v>
      </c>
      <c r="B109" s="7" t="s">
        <v>60</v>
      </c>
      <c r="C109" t="s">
        <v>149</v>
      </c>
      <c r="D109">
        <v>17</v>
      </c>
      <c r="E109">
        <v>2</v>
      </c>
      <c r="F109" t="s">
        <v>18</v>
      </c>
      <c r="G109" t="s">
        <v>15</v>
      </c>
      <c r="H109" s="8"/>
      <c r="I109">
        <f t="shared" si="7"/>
        <v>34</v>
      </c>
      <c r="J109">
        <f t="shared" si="7"/>
        <v>0</v>
      </c>
      <c r="K109">
        <f t="shared" si="7"/>
        <v>0</v>
      </c>
      <c r="L109">
        <f t="shared" si="7"/>
        <v>0</v>
      </c>
      <c r="M109" s="8">
        <v>0</v>
      </c>
    </row>
    <row r="110" spans="1:13" x14ac:dyDescent="0.25">
      <c r="A110" s="13" t="s">
        <v>199</v>
      </c>
      <c r="B110" s="7" t="s">
        <v>134</v>
      </c>
      <c r="C110" t="s">
        <v>27</v>
      </c>
      <c r="D110">
        <v>26</v>
      </c>
      <c r="E110">
        <v>2</v>
      </c>
      <c r="F110" t="s">
        <v>18</v>
      </c>
      <c r="G110" t="s">
        <v>34</v>
      </c>
      <c r="H110" s="8"/>
      <c r="I110">
        <f t="shared" si="7"/>
        <v>0</v>
      </c>
      <c r="J110">
        <f t="shared" si="7"/>
        <v>52</v>
      </c>
      <c r="K110">
        <f t="shared" si="7"/>
        <v>0</v>
      </c>
      <c r="L110">
        <f t="shared" si="7"/>
        <v>0</v>
      </c>
      <c r="M110" s="8">
        <v>0</v>
      </c>
    </row>
    <row r="111" spans="1:13" x14ac:dyDescent="0.25">
      <c r="A111" t="s">
        <v>128</v>
      </c>
      <c r="B111" s="7" t="s">
        <v>62</v>
      </c>
      <c r="C111" t="s">
        <v>149</v>
      </c>
      <c r="D111">
        <f>3+8+13+2+9</f>
        <v>35</v>
      </c>
      <c r="E111">
        <v>1.5</v>
      </c>
      <c r="F111" t="s">
        <v>18</v>
      </c>
      <c r="G111" t="s">
        <v>34</v>
      </c>
      <c r="H111" s="8"/>
      <c r="I111">
        <f t="shared" si="7"/>
        <v>0</v>
      </c>
      <c r="J111">
        <f t="shared" si="7"/>
        <v>52.5</v>
      </c>
      <c r="K111">
        <f t="shared" si="7"/>
        <v>0</v>
      </c>
      <c r="L111">
        <f t="shared" si="7"/>
        <v>0</v>
      </c>
      <c r="M111" s="8">
        <v>0</v>
      </c>
    </row>
    <row r="112" spans="1:13" x14ac:dyDescent="0.25">
      <c r="A112" s="13" t="s">
        <v>200</v>
      </c>
      <c r="B112" s="7" t="s">
        <v>62</v>
      </c>
      <c r="C112" t="s">
        <v>27</v>
      </c>
      <c r="D112">
        <v>6</v>
      </c>
      <c r="E112">
        <v>1</v>
      </c>
      <c r="F112" t="s">
        <v>18</v>
      </c>
      <c r="G112" t="s">
        <v>15</v>
      </c>
      <c r="H112" s="8"/>
      <c r="I112">
        <f t="shared" si="7"/>
        <v>6</v>
      </c>
      <c r="J112">
        <f t="shared" si="7"/>
        <v>0</v>
      </c>
      <c r="K112">
        <f t="shared" si="7"/>
        <v>0</v>
      </c>
      <c r="L112">
        <f t="shared" si="7"/>
        <v>0</v>
      </c>
      <c r="M112" s="8">
        <v>0</v>
      </c>
    </row>
    <row r="113" spans="1:13" x14ac:dyDescent="0.25">
      <c r="A113" t="s">
        <v>23</v>
      </c>
      <c r="B113" s="7" t="s">
        <v>201</v>
      </c>
      <c r="C113" t="s">
        <v>28</v>
      </c>
      <c r="D113">
        <v>163</v>
      </c>
      <c r="E113">
        <v>2.5</v>
      </c>
      <c r="F113" t="s">
        <v>18</v>
      </c>
      <c r="G113" t="s">
        <v>15</v>
      </c>
      <c r="H113" s="8"/>
      <c r="I113">
        <f t="shared" si="7"/>
        <v>407.5</v>
      </c>
      <c r="J113">
        <f t="shared" si="7"/>
        <v>0</v>
      </c>
      <c r="K113">
        <f t="shared" si="7"/>
        <v>0</v>
      </c>
      <c r="L113">
        <f t="shared" si="7"/>
        <v>0</v>
      </c>
      <c r="M113" s="8">
        <v>0</v>
      </c>
    </row>
    <row r="114" spans="1:13" x14ac:dyDescent="0.25">
      <c r="A114" s="13" t="s">
        <v>202</v>
      </c>
      <c r="B114" s="7" t="s">
        <v>192</v>
      </c>
      <c r="C114" t="s">
        <v>149</v>
      </c>
      <c r="D114">
        <v>34</v>
      </c>
      <c r="E114">
        <v>1</v>
      </c>
      <c r="F114" t="s">
        <v>18</v>
      </c>
      <c r="G114" t="s">
        <v>34</v>
      </c>
      <c r="H114" s="8"/>
      <c r="I114">
        <f t="shared" si="7"/>
        <v>0</v>
      </c>
      <c r="J114">
        <f t="shared" si="7"/>
        <v>34</v>
      </c>
      <c r="K114">
        <f t="shared" si="7"/>
        <v>0</v>
      </c>
      <c r="L114">
        <f t="shared" si="7"/>
        <v>0</v>
      </c>
      <c r="M114" s="8">
        <v>0</v>
      </c>
    </row>
    <row r="115" spans="1:13" x14ac:dyDescent="0.25">
      <c r="A115" s="13" t="s">
        <v>203</v>
      </c>
      <c r="B115" s="7" t="s">
        <v>204</v>
      </c>
      <c r="C115" t="s">
        <v>28</v>
      </c>
      <c r="D115">
        <v>23</v>
      </c>
      <c r="E115">
        <v>1</v>
      </c>
      <c r="F115" t="s">
        <v>18</v>
      </c>
      <c r="G115" t="s">
        <v>34</v>
      </c>
      <c r="H115" s="8"/>
      <c r="I115">
        <f t="shared" si="7"/>
        <v>0</v>
      </c>
      <c r="J115">
        <f t="shared" si="7"/>
        <v>23</v>
      </c>
      <c r="K115">
        <f t="shared" si="7"/>
        <v>0</v>
      </c>
      <c r="L115">
        <f t="shared" si="7"/>
        <v>0</v>
      </c>
      <c r="M115" s="8">
        <v>0</v>
      </c>
    </row>
    <row r="116" spans="1:13" x14ac:dyDescent="0.25">
      <c r="A116" s="13" t="s">
        <v>205</v>
      </c>
      <c r="B116" s="7" t="s">
        <v>201</v>
      </c>
      <c r="C116" t="s">
        <v>149</v>
      </c>
      <c r="D116">
        <v>56</v>
      </c>
      <c r="E116">
        <v>2</v>
      </c>
      <c r="F116" t="s">
        <v>18</v>
      </c>
      <c r="G116" t="s">
        <v>15</v>
      </c>
      <c r="H116" s="8"/>
      <c r="I116">
        <f t="shared" ref="I116:L179" si="8">MAX(0, IF($G116=I$2, $D116*$E116, 0))</f>
        <v>112</v>
      </c>
      <c r="J116">
        <f t="shared" si="8"/>
        <v>0</v>
      </c>
      <c r="K116">
        <f t="shared" si="8"/>
        <v>0</v>
      </c>
      <c r="L116">
        <f t="shared" si="8"/>
        <v>0</v>
      </c>
      <c r="M116" s="8">
        <v>0</v>
      </c>
    </row>
    <row r="117" spans="1:13" x14ac:dyDescent="0.25">
      <c r="A117" s="13" t="s">
        <v>206</v>
      </c>
      <c r="B117" s="7" t="s">
        <v>204</v>
      </c>
      <c r="C117" t="s">
        <v>27</v>
      </c>
      <c r="D117">
        <v>39</v>
      </c>
      <c r="E117">
        <v>2</v>
      </c>
      <c r="F117" t="s">
        <v>18</v>
      </c>
      <c r="G117" t="s">
        <v>34</v>
      </c>
      <c r="H117" s="8"/>
      <c r="I117">
        <f t="shared" si="8"/>
        <v>0</v>
      </c>
      <c r="J117">
        <f t="shared" si="8"/>
        <v>78</v>
      </c>
      <c r="K117">
        <f t="shared" si="8"/>
        <v>0</v>
      </c>
      <c r="L117">
        <f t="shared" si="8"/>
        <v>0</v>
      </c>
      <c r="M117" s="8">
        <v>0</v>
      </c>
    </row>
    <row r="118" spans="1:13" x14ac:dyDescent="0.25">
      <c r="A118" s="13" t="s">
        <v>206</v>
      </c>
      <c r="B118" s="7" t="s">
        <v>204</v>
      </c>
      <c r="C118" t="s">
        <v>27</v>
      </c>
      <c r="D118">
        <v>35</v>
      </c>
      <c r="E118">
        <v>1</v>
      </c>
      <c r="F118" t="s">
        <v>18</v>
      </c>
      <c r="G118" t="s">
        <v>34</v>
      </c>
      <c r="H118" s="8"/>
      <c r="I118">
        <f t="shared" si="8"/>
        <v>0</v>
      </c>
      <c r="J118">
        <f t="shared" si="8"/>
        <v>35</v>
      </c>
      <c r="K118">
        <f t="shared" si="8"/>
        <v>0</v>
      </c>
      <c r="L118">
        <f t="shared" si="8"/>
        <v>0</v>
      </c>
      <c r="M118" s="8">
        <v>0</v>
      </c>
    </row>
    <row r="119" spans="1:13" x14ac:dyDescent="0.25">
      <c r="A119" s="13" t="s">
        <v>207</v>
      </c>
      <c r="B119" s="7" t="s">
        <v>208</v>
      </c>
      <c r="C119" t="s">
        <v>28</v>
      </c>
      <c r="D119">
        <f>67-11</f>
        <v>56</v>
      </c>
      <c r="E119">
        <v>1</v>
      </c>
      <c r="F119" t="s">
        <v>18</v>
      </c>
      <c r="G119" t="s">
        <v>34</v>
      </c>
      <c r="H119" s="8"/>
      <c r="I119">
        <f t="shared" si="8"/>
        <v>0</v>
      </c>
      <c r="J119">
        <f t="shared" si="8"/>
        <v>56</v>
      </c>
      <c r="K119">
        <f t="shared" si="8"/>
        <v>0</v>
      </c>
      <c r="L119">
        <f t="shared" si="8"/>
        <v>0</v>
      </c>
      <c r="M119" s="8">
        <v>0</v>
      </c>
    </row>
    <row r="120" spans="1:13" x14ac:dyDescent="0.25">
      <c r="A120" t="s">
        <v>23</v>
      </c>
      <c r="B120" s="7" t="s">
        <v>209</v>
      </c>
      <c r="C120" t="s">
        <v>28</v>
      </c>
      <c r="D120">
        <v>132</v>
      </c>
      <c r="E120">
        <v>0</v>
      </c>
      <c r="F120" t="s">
        <v>18</v>
      </c>
      <c r="G120" t="s">
        <v>34</v>
      </c>
      <c r="H120" s="8" t="s">
        <v>210</v>
      </c>
      <c r="I120">
        <f t="shared" si="8"/>
        <v>0</v>
      </c>
      <c r="J120">
        <f t="shared" si="8"/>
        <v>0</v>
      </c>
      <c r="K120">
        <f t="shared" si="8"/>
        <v>0</v>
      </c>
      <c r="L120">
        <f t="shared" si="8"/>
        <v>0</v>
      </c>
      <c r="M120" s="8">
        <v>0</v>
      </c>
    </row>
    <row r="121" spans="1:13" x14ac:dyDescent="0.25">
      <c r="A121" t="s">
        <v>23</v>
      </c>
      <c r="B121" s="7" t="s">
        <v>134</v>
      </c>
      <c r="C121" t="s">
        <v>27</v>
      </c>
      <c r="D121">
        <v>-132</v>
      </c>
      <c r="E121">
        <v>0</v>
      </c>
      <c r="F121" t="s">
        <v>18</v>
      </c>
      <c r="G121" t="s">
        <v>34</v>
      </c>
      <c r="H121" s="8"/>
      <c r="I121">
        <f t="shared" si="8"/>
        <v>0</v>
      </c>
      <c r="J121">
        <f t="shared" si="8"/>
        <v>0</v>
      </c>
      <c r="K121">
        <f t="shared" si="8"/>
        <v>0</v>
      </c>
      <c r="L121">
        <f t="shared" si="8"/>
        <v>0</v>
      </c>
      <c r="M121" s="8">
        <v>0</v>
      </c>
    </row>
    <row r="122" spans="1:13" x14ac:dyDescent="0.25">
      <c r="A122" s="13" t="s">
        <v>211</v>
      </c>
      <c r="B122" s="7" t="s">
        <v>212</v>
      </c>
      <c r="C122" t="s">
        <v>149</v>
      </c>
      <c r="D122">
        <v>5</v>
      </c>
      <c r="E122">
        <v>2</v>
      </c>
      <c r="F122" t="s">
        <v>18</v>
      </c>
      <c r="G122" t="s">
        <v>34</v>
      </c>
      <c r="H122" s="8"/>
      <c r="I122">
        <f t="shared" si="8"/>
        <v>0</v>
      </c>
      <c r="J122">
        <f t="shared" si="8"/>
        <v>10</v>
      </c>
      <c r="K122">
        <f t="shared" si="8"/>
        <v>0</v>
      </c>
      <c r="L122">
        <f t="shared" si="8"/>
        <v>0</v>
      </c>
      <c r="M122" s="8">
        <v>0</v>
      </c>
    </row>
    <row r="123" spans="1:13" x14ac:dyDescent="0.25">
      <c r="A123" s="13" t="s">
        <v>213</v>
      </c>
      <c r="B123" s="7" t="s">
        <v>134</v>
      </c>
      <c r="C123" t="s">
        <v>149</v>
      </c>
      <c r="D123">
        <v>25</v>
      </c>
      <c r="E123">
        <v>2</v>
      </c>
      <c r="F123" t="s">
        <v>18</v>
      </c>
      <c r="G123" t="s">
        <v>34</v>
      </c>
      <c r="H123" s="8"/>
      <c r="I123">
        <f t="shared" si="8"/>
        <v>0</v>
      </c>
      <c r="J123">
        <f t="shared" si="8"/>
        <v>50</v>
      </c>
      <c r="K123">
        <f t="shared" si="8"/>
        <v>0</v>
      </c>
      <c r="L123">
        <f t="shared" si="8"/>
        <v>0</v>
      </c>
      <c r="M123" s="8">
        <v>0</v>
      </c>
    </row>
    <row r="124" spans="1:13" x14ac:dyDescent="0.25">
      <c r="A124" t="s">
        <v>214</v>
      </c>
      <c r="B124" s="7" t="s">
        <v>209</v>
      </c>
      <c r="C124" t="s">
        <v>149</v>
      </c>
      <c r="D124">
        <v>2</v>
      </c>
      <c r="E124">
        <v>1</v>
      </c>
      <c r="F124" t="s">
        <v>18</v>
      </c>
      <c r="G124" t="s">
        <v>34</v>
      </c>
      <c r="H124" s="8"/>
      <c r="I124">
        <f t="shared" si="8"/>
        <v>0</v>
      </c>
      <c r="J124">
        <f t="shared" si="8"/>
        <v>2</v>
      </c>
      <c r="K124">
        <f t="shared" si="8"/>
        <v>0</v>
      </c>
      <c r="L124">
        <f t="shared" si="8"/>
        <v>0</v>
      </c>
      <c r="M124" s="8">
        <v>0</v>
      </c>
    </row>
    <row r="125" spans="1:13" x14ac:dyDescent="0.25">
      <c r="A125" s="13" t="s">
        <v>215</v>
      </c>
      <c r="B125" s="7" t="s">
        <v>102</v>
      </c>
      <c r="C125" t="s">
        <v>149</v>
      </c>
      <c r="D125">
        <v>42</v>
      </c>
      <c r="E125">
        <v>2.5</v>
      </c>
      <c r="F125" t="s">
        <v>19</v>
      </c>
      <c r="G125" t="s">
        <v>88</v>
      </c>
      <c r="H125" s="8"/>
      <c r="I125">
        <f t="shared" si="8"/>
        <v>0</v>
      </c>
      <c r="J125">
        <f t="shared" si="8"/>
        <v>0</v>
      </c>
      <c r="K125">
        <f t="shared" si="8"/>
        <v>105</v>
      </c>
      <c r="L125">
        <f t="shared" si="8"/>
        <v>0</v>
      </c>
      <c r="M125" s="8">
        <v>0</v>
      </c>
    </row>
    <row r="126" spans="1:13" x14ac:dyDescent="0.25">
      <c r="A126" t="s">
        <v>23</v>
      </c>
      <c r="B126" s="7" t="s">
        <v>103</v>
      </c>
      <c r="C126" t="s">
        <v>149</v>
      </c>
      <c r="D126">
        <v>8</v>
      </c>
      <c r="E126">
        <v>2.5</v>
      </c>
      <c r="F126" t="s">
        <v>19</v>
      </c>
      <c r="G126" t="s">
        <v>88</v>
      </c>
      <c r="H126" s="8"/>
      <c r="I126">
        <f t="shared" si="8"/>
        <v>0</v>
      </c>
      <c r="J126">
        <f t="shared" si="8"/>
        <v>0</v>
      </c>
      <c r="K126">
        <f t="shared" si="8"/>
        <v>20</v>
      </c>
      <c r="L126">
        <f t="shared" si="8"/>
        <v>0</v>
      </c>
      <c r="M126" s="8">
        <v>0</v>
      </c>
    </row>
    <row r="127" spans="1:13" x14ac:dyDescent="0.25">
      <c r="A127" t="s">
        <v>23</v>
      </c>
      <c r="B127" s="7" t="s">
        <v>105</v>
      </c>
      <c r="C127" t="s">
        <v>149</v>
      </c>
      <c r="D127">
        <v>6</v>
      </c>
      <c r="E127">
        <v>2.5</v>
      </c>
      <c r="F127" t="s">
        <v>19</v>
      </c>
      <c r="G127" t="s">
        <v>88</v>
      </c>
      <c r="H127" s="8"/>
      <c r="I127">
        <f t="shared" si="8"/>
        <v>0</v>
      </c>
      <c r="J127">
        <f t="shared" si="8"/>
        <v>0</v>
      </c>
      <c r="K127">
        <f t="shared" si="8"/>
        <v>15</v>
      </c>
      <c r="L127">
        <f t="shared" si="8"/>
        <v>0</v>
      </c>
      <c r="M127" s="8">
        <v>0</v>
      </c>
    </row>
    <row r="128" spans="1:13" x14ac:dyDescent="0.25">
      <c r="A128" t="s">
        <v>23</v>
      </c>
      <c r="B128" s="7" t="s">
        <v>216</v>
      </c>
      <c r="C128" t="s">
        <v>28</v>
      </c>
      <c r="D128">
        <v>46</v>
      </c>
      <c r="E128">
        <v>2</v>
      </c>
      <c r="F128" t="s">
        <v>18</v>
      </c>
      <c r="G128" t="s">
        <v>88</v>
      </c>
      <c r="H128" s="8"/>
      <c r="I128">
        <f t="shared" si="8"/>
        <v>0</v>
      </c>
      <c r="J128">
        <f t="shared" si="8"/>
        <v>0</v>
      </c>
      <c r="K128">
        <f t="shared" si="8"/>
        <v>92</v>
      </c>
      <c r="L128">
        <f t="shared" si="8"/>
        <v>0</v>
      </c>
      <c r="M128" s="8">
        <v>0</v>
      </c>
    </row>
    <row r="129" spans="1:13" x14ac:dyDescent="0.25">
      <c r="A129" t="s">
        <v>23</v>
      </c>
      <c r="B129" s="7" t="s">
        <v>217</v>
      </c>
      <c r="C129" t="s">
        <v>28</v>
      </c>
      <c r="D129">
        <v>84</v>
      </c>
      <c r="E129">
        <v>2.5</v>
      </c>
      <c r="F129" t="s">
        <v>19</v>
      </c>
      <c r="G129" t="s">
        <v>88</v>
      </c>
      <c r="H129" s="8"/>
      <c r="I129">
        <f t="shared" si="8"/>
        <v>0</v>
      </c>
      <c r="J129">
        <f t="shared" si="8"/>
        <v>0</v>
      </c>
      <c r="K129">
        <f t="shared" si="8"/>
        <v>210</v>
      </c>
      <c r="L129">
        <f t="shared" si="8"/>
        <v>0</v>
      </c>
      <c r="M129" s="8">
        <v>0</v>
      </c>
    </row>
    <row r="130" spans="1:13" x14ac:dyDescent="0.25">
      <c r="A130" t="s">
        <v>23</v>
      </c>
      <c r="B130" s="7" t="s">
        <v>218</v>
      </c>
      <c r="C130" t="s">
        <v>28</v>
      </c>
      <c r="D130">
        <v>22</v>
      </c>
      <c r="E130">
        <v>1</v>
      </c>
      <c r="F130" t="s">
        <v>19</v>
      </c>
      <c r="G130" t="s">
        <v>88</v>
      </c>
      <c r="H130" s="8"/>
      <c r="I130">
        <f t="shared" si="8"/>
        <v>0</v>
      </c>
      <c r="J130">
        <f t="shared" si="8"/>
        <v>0</v>
      </c>
      <c r="K130">
        <f t="shared" si="8"/>
        <v>22</v>
      </c>
      <c r="L130">
        <f t="shared" si="8"/>
        <v>0</v>
      </c>
      <c r="M130" s="8">
        <v>0</v>
      </c>
    </row>
    <row r="131" spans="1:13" x14ac:dyDescent="0.25">
      <c r="A131" t="s">
        <v>23</v>
      </c>
      <c r="B131" s="7" t="s">
        <v>219</v>
      </c>
      <c r="C131" t="s">
        <v>28</v>
      </c>
      <c r="D131">
        <v>21</v>
      </c>
      <c r="E131">
        <v>1</v>
      </c>
      <c r="F131" t="s">
        <v>19</v>
      </c>
      <c r="G131" t="s">
        <v>88</v>
      </c>
      <c r="H131" s="8"/>
      <c r="I131">
        <f t="shared" si="8"/>
        <v>0</v>
      </c>
      <c r="J131">
        <f t="shared" si="8"/>
        <v>0</v>
      </c>
      <c r="K131">
        <f t="shared" si="8"/>
        <v>21</v>
      </c>
      <c r="L131">
        <f t="shared" si="8"/>
        <v>0</v>
      </c>
      <c r="M131" s="8">
        <v>0</v>
      </c>
    </row>
    <row r="132" spans="1:13" x14ac:dyDescent="0.25">
      <c r="A132" t="s">
        <v>23</v>
      </c>
      <c r="B132" s="7" t="s">
        <v>220</v>
      </c>
      <c r="C132" t="s">
        <v>28</v>
      </c>
      <c r="D132">
        <v>38</v>
      </c>
      <c r="E132">
        <v>2</v>
      </c>
      <c r="F132" t="s">
        <v>18</v>
      </c>
      <c r="G132" t="s">
        <v>88</v>
      </c>
      <c r="H132" s="8"/>
      <c r="I132">
        <f t="shared" si="8"/>
        <v>0</v>
      </c>
      <c r="J132">
        <f t="shared" si="8"/>
        <v>0</v>
      </c>
      <c r="K132">
        <f t="shared" si="8"/>
        <v>76</v>
      </c>
      <c r="L132">
        <f t="shared" si="8"/>
        <v>0</v>
      </c>
      <c r="M132" s="8">
        <v>0</v>
      </c>
    </row>
    <row r="133" spans="1:13" x14ac:dyDescent="0.25">
      <c r="A133" t="s">
        <v>214</v>
      </c>
      <c r="B133" s="7" t="s">
        <v>221</v>
      </c>
      <c r="C133" t="s">
        <v>222</v>
      </c>
      <c r="D133">
        <v>0</v>
      </c>
      <c r="E133">
        <v>0</v>
      </c>
      <c r="F133" t="s">
        <v>19</v>
      </c>
      <c r="G133" t="s">
        <v>88</v>
      </c>
      <c r="H133" s="8"/>
      <c r="I133">
        <f t="shared" si="8"/>
        <v>0</v>
      </c>
      <c r="J133">
        <f t="shared" si="8"/>
        <v>0</v>
      </c>
      <c r="K133">
        <f t="shared" si="8"/>
        <v>0</v>
      </c>
      <c r="L133">
        <f t="shared" si="8"/>
        <v>0</v>
      </c>
      <c r="M133" s="8">
        <v>0</v>
      </c>
    </row>
    <row r="134" spans="1:13" x14ac:dyDescent="0.25">
      <c r="A134" t="s">
        <v>214</v>
      </c>
      <c r="B134" s="7" t="s">
        <v>133</v>
      </c>
      <c r="C134" t="s">
        <v>149</v>
      </c>
      <c r="D134">
        <v>2</v>
      </c>
      <c r="E134">
        <v>1</v>
      </c>
      <c r="F134" t="s">
        <v>18</v>
      </c>
      <c r="G134" t="s">
        <v>34</v>
      </c>
      <c r="H134" s="8"/>
      <c r="I134">
        <f t="shared" si="8"/>
        <v>0</v>
      </c>
      <c r="J134">
        <f t="shared" si="8"/>
        <v>2</v>
      </c>
      <c r="K134">
        <f t="shared" si="8"/>
        <v>0</v>
      </c>
      <c r="L134">
        <f t="shared" si="8"/>
        <v>0</v>
      </c>
      <c r="M134" s="8">
        <v>0</v>
      </c>
    </row>
    <row r="135" spans="1:13" x14ac:dyDescent="0.25">
      <c r="A135" t="s">
        <v>214</v>
      </c>
      <c r="B135" s="7" t="s">
        <v>62</v>
      </c>
      <c r="C135" t="s">
        <v>27</v>
      </c>
      <c r="D135">
        <f>4*8</f>
        <v>32</v>
      </c>
      <c r="E135">
        <v>1</v>
      </c>
      <c r="F135" t="s">
        <v>18</v>
      </c>
      <c r="G135" t="s">
        <v>34</v>
      </c>
      <c r="H135" s="8"/>
      <c r="I135">
        <f t="shared" si="8"/>
        <v>0</v>
      </c>
      <c r="J135">
        <f t="shared" si="8"/>
        <v>32</v>
      </c>
      <c r="K135">
        <f t="shared" si="8"/>
        <v>0</v>
      </c>
      <c r="L135">
        <f t="shared" si="8"/>
        <v>0</v>
      </c>
      <c r="M135" s="8">
        <v>0</v>
      </c>
    </row>
    <row r="136" spans="1:13" x14ac:dyDescent="0.25">
      <c r="A136" s="13" t="s">
        <v>223</v>
      </c>
      <c r="B136" s="7" t="s">
        <v>134</v>
      </c>
      <c r="C136" t="s">
        <v>27</v>
      </c>
      <c r="D136">
        <v>2</v>
      </c>
      <c r="E136">
        <v>1</v>
      </c>
      <c r="F136" t="s">
        <v>18</v>
      </c>
      <c r="G136" t="s">
        <v>34</v>
      </c>
      <c r="H136" s="8" t="s">
        <v>224</v>
      </c>
      <c r="I136">
        <f t="shared" si="8"/>
        <v>0</v>
      </c>
      <c r="J136">
        <f t="shared" si="8"/>
        <v>2</v>
      </c>
      <c r="K136">
        <f t="shared" si="8"/>
        <v>0</v>
      </c>
      <c r="L136">
        <f t="shared" si="8"/>
        <v>0</v>
      </c>
      <c r="M136" s="8">
        <v>0</v>
      </c>
    </row>
    <row r="137" spans="1:13" x14ac:dyDescent="0.25">
      <c r="A137" s="13" t="s">
        <v>225</v>
      </c>
      <c r="B137" s="7" t="s">
        <v>201</v>
      </c>
      <c r="C137" t="s">
        <v>149</v>
      </c>
      <c r="D137">
        <f>42-6</f>
        <v>36</v>
      </c>
      <c r="E137">
        <v>2.5</v>
      </c>
      <c r="F137" t="s">
        <v>18</v>
      </c>
      <c r="G137" t="s">
        <v>15</v>
      </c>
      <c r="H137" s="8"/>
      <c r="I137">
        <f t="shared" si="8"/>
        <v>90</v>
      </c>
      <c r="J137">
        <f t="shared" si="8"/>
        <v>0</v>
      </c>
      <c r="K137">
        <f t="shared" si="8"/>
        <v>0</v>
      </c>
      <c r="L137">
        <f t="shared" si="8"/>
        <v>0</v>
      </c>
      <c r="M137" s="8">
        <v>0</v>
      </c>
    </row>
    <row r="138" spans="1:13" x14ac:dyDescent="0.25">
      <c r="A138" t="s">
        <v>214</v>
      </c>
      <c r="B138" s="7" t="s">
        <v>62</v>
      </c>
      <c r="C138" t="s">
        <v>149</v>
      </c>
      <c r="D138">
        <v>4</v>
      </c>
      <c r="E138">
        <v>1</v>
      </c>
      <c r="F138" t="s">
        <v>18</v>
      </c>
      <c r="G138" t="s">
        <v>34</v>
      </c>
      <c r="H138" s="8"/>
      <c r="I138">
        <f t="shared" si="8"/>
        <v>0</v>
      </c>
      <c r="J138">
        <f t="shared" si="8"/>
        <v>4</v>
      </c>
      <c r="K138">
        <f t="shared" si="8"/>
        <v>0</v>
      </c>
      <c r="L138">
        <f t="shared" si="8"/>
        <v>0</v>
      </c>
      <c r="M138" s="8">
        <v>0</v>
      </c>
    </row>
    <row r="139" spans="1:13" x14ac:dyDescent="0.25">
      <c r="A139" t="s">
        <v>214</v>
      </c>
      <c r="B139" s="7" t="s">
        <v>62</v>
      </c>
      <c r="C139" t="s">
        <v>149</v>
      </c>
      <c r="D139">
        <f>15+11</f>
        <v>26</v>
      </c>
      <c r="E139">
        <v>1</v>
      </c>
      <c r="F139" t="s">
        <v>18</v>
      </c>
      <c r="G139" t="s">
        <v>34</v>
      </c>
      <c r="H139" s="8"/>
      <c r="I139">
        <f t="shared" si="8"/>
        <v>0</v>
      </c>
      <c r="J139">
        <f t="shared" si="8"/>
        <v>26</v>
      </c>
      <c r="K139">
        <f t="shared" si="8"/>
        <v>0</v>
      </c>
      <c r="L139">
        <f t="shared" si="8"/>
        <v>0</v>
      </c>
      <c r="M139" s="8">
        <v>0</v>
      </c>
    </row>
    <row r="140" spans="1:13" x14ac:dyDescent="0.25">
      <c r="A140" t="s">
        <v>214</v>
      </c>
      <c r="B140" s="7" t="s">
        <v>62</v>
      </c>
      <c r="C140" t="s">
        <v>149</v>
      </c>
      <c r="D140">
        <v>5</v>
      </c>
      <c r="E140">
        <v>1</v>
      </c>
      <c r="F140" t="s">
        <v>18</v>
      </c>
      <c r="G140" t="s">
        <v>34</v>
      </c>
      <c r="H140" s="8"/>
      <c r="I140">
        <f t="shared" si="8"/>
        <v>0</v>
      </c>
      <c r="J140">
        <f t="shared" si="8"/>
        <v>5</v>
      </c>
      <c r="K140">
        <f t="shared" si="8"/>
        <v>0</v>
      </c>
      <c r="L140">
        <f t="shared" si="8"/>
        <v>0</v>
      </c>
      <c r="M140" s="8">
        <v>0</v>
      </c>
    </row>
    <row r="141" spans="1:13" x14ac:dyDescent="0.25">
      <c r="A141" t="s">
        <v>214</v>
      </c>
      <c r="B141" s="7" t="s">
        <v>62</v>
      </c>
      <c r="C141" t="s">
        <v>27</v>
      </c>
      <c r="D141">
        <v>14</v>
      </c>
      <c r="E141">
        <v>1</v>
      </c>
      <c r="F141" t="s">
        <v>18</v>
      </c>
      <c r="G141" t="s">
        <v>34</v>
      </c>
      <c r="H141" s="8"/>
      <c r="I141">
        <f t="shared" si="8"/>
        <v>0</v>
      </c>
      <c r="J141">
        <f t="shared" si="8"/>
        <v>14</v>
      </c>
      <c r="K141">
        <f t="shared" si="8"/>
        <v>0</v>
      </c>
      <c r="L141">
        <f t="shared" si="8"/>
        <v>0</v>
      </c>
      <c r="M141" s="8">
        <v>0</v>
      </c>
    </row>
    <row r="142" spans="1:13" x14ac:dyDescent="0.25">
      <c r="A142" s="13" t="s">
        <v>226</v>
      </c>
      <c r="B142" s="7" t="s">
        <v>62</v>
      </c>
      <c r="C142" t="s">
        <v>27</v>
      </c>
      <c r="D142">
        <f>6+9+9+2</f>
        <v>26</v>
      </c>
      <c r="E142">
        <v>1</v>
      </c>
      <c r="F142" t="s">
        <v>18</v>
      </c>
      <c r="G142" t="s">
        <v>34</v>
      </c>
      <c r="H142" s="8"/>
      <c r="I142">
        <f t="shared" si="8"/>
        <v>0</v>
      </c>
      <c r="J142">
        <f t="shared" si="8"/>
        <v>26</v>
      </c>
      <c r="K142">
        <f t="shared" si="8"/>
        <v>0</v>
      </c>
      <c r="L142">
        <f t="shared" si="8"/>
        <v>0</v>
      </c>
      <c r="M142" s="8">
        <v>0</v>
      </c>
    </row>
    <row r="143" spans="1:13" x14ac:dyDescent="0.25">
      <c r="A143" t="s">
        <v>23</v>
      </c>
      <c r="B143" s="7" t="s">
        <v>201</v>
      </c>
      <c r="C143" t="s">
        <v>27</v>
      </c>
      <c r="D143">
        <v>130</v>
      </c>
      <c r="E143">
        <v>2</v>
      </c>
      <c r="F143" t="s">
        <v>18</v>
      </c>
      <c r="G143" t="s">
        <v>15</v>
      </c>
      <c r="H143" s="8"/>
      <c r="I143">
        <f t="shared" si="8"/>
        <v>260</v>
      </c>
      <c r="J143">
        <f t="shared" si="8"/>
        <v>0</v>
      </c>
      <c r="K143">
        <f t="shared" si="8"/>
        <v>0</v>
      </c>
      <c r="L143">
        <f t="shared" si="8"/>
        <v>0</v>
      </c>
      <c r="M143" s="8">
        <v>0</v>
      </c>
    </row>
    <row r="144" spans="1:13" x14ac:dyDescent="0.25">
      <c r="A144" t="s">
        <v>214</v>
      </c>
      <c r="B144" s="7" t="s">
        <v>201</v>
      </c>
      <c r="C144" t="s">
        <v>149</v>
      </c>
      <c r="D144">
        <v>4</v>
      </c>
      <c r="E144">
        <v>1</v>
      </c>
      <c r="F144" t="s">
        <v>18</v>
      </c>
      <c r="G144" t="s">
        <v>15</v>
      </c>
      <c r="H144" s="8"/>
      <c r="I144">
        <f t="shared" si="8"/>
        <v>4</v>
      </c>
      <c r="J144">
        <f t="shared" si="8"/>
        <v>0</v>
      </c>
      <c r="K144">
        <f t="shared" si="8"/>
        <v>0</v>
      </c>
      <c r="L144">
        <f t="shared" si="8"/>
        <v>0</v>
      </c>
      <c r="M144" s="8">
        <v>0</v>
      </c>
    </row>
    <row r="145" spans="1:13" x14ac:dyDescent="0.25">
      <c r="A145" s="13" t="s">
        <v>227</v>
      </c>
      <c r="B145" s="7" t="s">
        <v>62</v>
      </c>
      <c r="C145" t="s">
        <v>27</v>
      </c>
      <c r="D145">
        <v>16</v>
      </c>
      <c r="E145">
        <v>1</v>
      </c>
      <c r="F145" t="s">
        <v>131</v>
      </c>
      <c r="G145" t="s">
        <v>34</v>
      </c>
      <c r="H145" s="8"/>
      <c r="I145">
        <f t="shared" si="8"/>
        <v>0</v>
      </c>
      <c r="J145">
        <f t="shared" si="8"/>
        <v>16</v>
      </c>
      <c r="K145">
        <f t="shared" si="8"/>
        <v>0</v>
      </c>
      <c r="L145">
        <f t="shared" si="8"/>
        <v>0</v>
      </c>
      <c r="M145" s="8">
        <v>0</v>
      </c>
    </row>
    <row r="146" spans="1:13" x14ac:dyDescent="0.25">
      <c r="A146" t="s">
        <v>128</v>
      </c>
      <c r="B146" s="7" t="s">
        <v>62</v>
      </c>
      <c r="C146" t="s">
        <v>27</v>
      </c>
      <c r="D146">
        <v>8</v>
      </c>
      <c r="E146">
        <v>1</v>
      </c>
      <c r="F146" t="s">
        <v>19</v>
      </c>
      <c r="G146" t="s">
        <v>34</v>
      </c>
      <c r="H146" s="8"/>
      <c r="I146">
        <f t="shared" si="8"/>
        <v>0</v>
      </c>
      <c r="J146">
        <f t="shared" si="8"/>
        <v>8</v>
      </c>
      <c r="K146">
        <f t="shared" si="8"/>
        <v>0</v>
      </c>
      <c r="L146">
        <f t="shared" si="8"/>
        <v>0</v>
      </c>
      <c r="M146" s="8">
        <v>0</v>
      </c>
    </row>
    <row r="147" spans="1:13" x14ac:dyDescent="0.25">
      <c r="A147" s="13" t="s">
        <v>228</v>
      </c>
      <c r="B147" s="7" t="s">
        <v>62</v>
      </c>
      <c r="C147" t="s">
        <v>149</v>
      </c>
      <c r="D147">
        <f>4+48+70+3+7</f>
        <v>132</v>
      </c>
      <c r="E147">
        <v>1</v>
      </c>
      <c r="F147" t="s">
        <v>18</v>
      </c>
      <c r="G147" t="s">
        <v>15</v>
      </c>
      <c r="H147" s="8"/>
      <c r="I147">
        <f t="shared" si="8"/>
        <v>132</v>
      </c>
      <c r="J147">
        <f t="shared" si="8"/>
        <v>0</v>
      </c>
      <c r="K147">
        <f t="shared" si="8"/>
        <v>0</v>
      </c>
      <c r="L147">
        <f t="shared" si="8"/>
        <v>0</v>
      </c>
      <c r="M147" s="8">
        <v>0</v>
      </c>
    </row>
    <row r="148" spans="1:13" x14ac:dyDescent="0.25">
      <c r="A148" s="13" t="s">
        <v>229</v>
      </c>
      <c r="B148" s="7" t="s">
        <v>204</v>
      </c>
      <c r="C148" t="s">
        <v>149</v>
      </c>
      <c r="D148">
        <v>6</v>
      </c>
      <c r="E148">
        <v>1</v>
      </c>
      <c r="F148" t="s">
        <v>18</v>
      </c>
      <c r="G148" t="s">
        <v>34</v>
      </c>
      <c r="H148" s="8"/>
      <c r="I148">
        <f t="shared" si="8"/>
        <v>0</v>
      </c>
      <c r="J148">
        <f t="shared" ref="J148:L148" si="9">MAX(0, IF($G148=J$2, $D148*$E148, 0))</f>
        <v>6</v>
      </c>
      <c r="K148">
        <f t="shared" si="9"/>
        <v>0</v>
      </c>
      <c r="L148">
        <f t="shared" si="9"/>
        <v>0</v>
      </c>
      <c r="M148" s="8">
        <v>0</v>
      </c>
    </row>
    <row r="149" spans="1:13" x14ac:dyDescent="0.25">
      <c r="A149" t="s">
        <v>128</v>
      </c>
      <c r="B149" s="7" t="s">
        <v>62</v>
      </c>
      <c r="C149" t="s">
        <v>27</v>
      </c>
      <c r="D149">
        <v>19</v>
      </c>
      <c r="E149">
        <v>1</v>
      </c>
      <c r="F149" t="s">
        <v>18</v>
      </c>
      <c r="G149" t="s">
        <v>34</v>
      </c>
      <c r="H149" s="8"/>
      <c r="I149">
        <f t="shared" si="8"/>
        <v>0</v>
      </c>
      <c r="J149">
        <f t="shared" si="8"/>
        <v>19</v>
      </c>
      <c r="K149">
        <f t="shared" si="8"/>
        <v>0</v>
      </c>
      <c r="L149">
        <f t="shared" si="8"/>
        <v>0</v>
      </c>
      <c r="M149" s="8">
        <v>0</v>
      </c>
    </row>
    <row r="150" spans="1:13" x14ac:dyDescent="0.25">
      <c r="A150" t="s">
        <v>214</v>
      </c>
      <c r="B150" s="7" t="s">
        <v>62</v>
      </c>
      <c r="C150" t="s">
        <v>149</v>
      </c>
      <c r="D150">
        <v>18</v>
      </c>
      <c r="E150">
        <v>1</v>
      </c>
      <c r="F150" t="s">
        <v>18</v>
      </c>
      <c r="G150" t="s">
        <v>15</v>
      </c>
      <c r="H150" s="8"/>
      <c r="I150">
        <f t="shared" si="8"/>
        <v>18</v>
      </c>
      <c r="J150">
        <f t="shared" si="8"/>
        <v>0</v>
      </c>
      <c r="K150">
        <f t="shared" si="8"/>
        <v>0</v>
      </c>
      <c r="L150">
        <f t="shared" si="8"/>
        <v>0</v>
      </c>
      <c r="M150" s="8">
        <v>0</v>
      </c>
    </row>
    <row r="151" spans="1:13" x14ac:dyDescent="0.25">
      <c r="A151" s="13" t="s">
        <v>230</v>
      </c>
      <c r="B151" s="7" t="s">
        <v>62</v>
      </c>
      <c r="C151" t="s">
        <v>149</v>
      </c>
      <c r="D151">
        <v>11</v>
      </c>
      <c r="E151">
        <v>1</v>
      </c>
      <c r="F151" t="s">
        <v>18</v>
      </c>
      <c r="G151" t="s">
        <v>15</v>
      </c>
      <c r="H151" s="8"/>
      <c r="I151">
        <f t="shared" si="8"/>
        <v>11</v>
      </c>
      <c r="J151">
        <f t="shared" si="8"/>
        <v>0</v>
      </c>
      <c r="K151">
        <f t="shared" si="8"/>
        <v>0</v>
      </c>
      <c r="L151">
        <f t="shared" si="8"/>
        <v>0</v>
      </c>
      <c r="M151" s="8">
        <v>0</v>
      </c>
    </row>
    <row r="152" spans="1:13" x14ac:dyDescent="0.25">
      <c r="A152" t="s">
        <v>214</v>
      </c>
      <c r="B152" s="7" t="s">
        <v>231</v>
      </c>
      <c r="C152" t="s">
        <v>27</v>
      </c>
      <c r="D152">
        <v>1</v>
      </c>
      <c r="E152">
        <v>2</v>
      </c>
      <c r="F152" t="s">
        <v>18</v>
      </c>
      <c r="G152" t="s">
        <v>34</v>
      </c>
      <c r="H152" s="8"/>
      <c r="I152">
        <f t="shared" si="8"/>
        <v>0</v>
      </c>
      <c r="J152">
        <f t="shared" si="8"/>
        <v>2</v>
      </c>
      <c r="K152">
        <f t="shared" si="8"/>
        <v>0</v>
      </c>
      <c r="L152">
        <f t="shared" si="8"/>
        <v>0</v>
      </c>
      <c r="M152" s="8">
        <v>0</v>
      </c>
    </row>
    <row r="153" spans="1:13" x14ac:dyDescent="0.25">
      <c r="A153" s="13" t="s">
        <v>232</v>
      </c>
      <c r="B153" s="7" t="s">
        <v>62</v>
      </c>
      <c r="C153" t="s">
        <v>149</v>
      </c>
      <c r="D153">
        <v>4</v>
      </c>
      <c r="E153">
        <v>2</v>
      </c>
      <c r="F153" t="s">
        <v>18</v>
      </c>
      <c r="G153" t="s">
        <v>15</v>
      </c>
      <c r="H153" s="8"/>
      <c r="I153">
        <f t="shared" si="8"/>
        <v>8</v>
      </c>
      <c r="J153">
        <f t="shared" si="8"/>
        <v>0</v>
      </c>
      <c r="K153">
        <f t="shared" si="8"/>
        <v>0</v>
      </c>
      <c r="L153">
        <f t="shared" si="8"/>
        <v>0</v>
      </c>
      <c r="M153" s="8">
        <v>0</v>
      </c>
    </row>
    <row r="154" spans="1:13" x14ac:dyDescent="0.25">
      <c r="A154" t="s">
        <v>235</v>
      </c>
      <c r="B154" s="7" t="s">
        <v>236</v>
      </c>
      <c r="C154" t="s">
        <v>28</v>
      </c>
      <c r="D154">
        <v>154</v>
      </c>
      <c r="E154" s="17">
        <v>1</v>
      </c>
      <c r="F154" t="s">
        <v>18</v>
      </c>
      <c r="G154" t="s">
        <v>127</v>
      </c>
      <c r="H154" s="8"/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154</v>
      </c>
      <c r="M154" s="8">
        <v>0</v>
      </c>
    </row>
    <row r="155" spans="1:13" x14ac:dyDescent="0.25">
      <c r="A155" t="s">
        <v>237</v>
      </c>
      <c r="B155" s="7" t="s">
        <v>238</v>
      </c>
      <c r="C155" t="s">
        <v>28</v>
      </c>
      <c r="D155">
        <v>128</v>
      </c>
      <c r="E155" s="17">
        <v>1</v>
      </c>
      <c r="F155" t="s">
        <v>18</v>
      </c>
      <c r="G155" t="s">
        <v>127</v>
      </c>
      <c r="H155" s="8"/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128</v>
      </c>
      <c r="M155" s="8">
        <v>0</v>
      </c>
    </row>
    <row r="156" spans="1:13" x14ac:dyDescent="0.25">
      <c r="A156" t="s">
        <v>237</v>
      </c>
      <c r="B156" s="7" t="s">
        <v>239</v>
      </c>
      <c r="C156" t="s">
        <v>28</v>
      </c>
      <c r="D156">
        <v>87</v>
      </c>
      <c r="E156" s="17">
        <v>1</v>
      </c>
      <c r="F156" t="s">
        <v>18</v>
      </c>
      <c r="G156" t="s">
        <v>127</v>
      </c>
      <c r="H156" s="8"/>
      <c r="I156">
        <f t="shared" si="8"/>
        <v>0</v>
      </c>
      <c r="J156">
        <f t="shared" si="8"/>
        <v>0</v>
      </c>
      <c r="K156">
        <f t="shared" si="8"/>
        <v>0</v>
      </c>
      <c r="L156">
        <f t="shared" si="8"/>
        <v>87</v>
      </c>
      <c r="M156" s="8">
        <v>0</v>
      </c>
    </row>
    <row r="157" spans="1:13" x14ac:dyDescent="0.25">
      <c r="B157" s="7"/>
      <c r="H157" s="8"/>
      <c r="I157">
        <f t="shared" si="8"/>
        <v>0</v>
      </c>
      <c r="J157">
        <f t="shared" si="8"/>
        <v>0</v>
      </c>
      <c r="K157">
        <f t="shared" si="8"/>
        <v>0</v>
      </c>
      <c r="L157">
        <f t="shared" si="8"/>
        <v>0</v>
      </c>
      <c r="M157" s="8">
        <v>0</v>
      </c>
    </row>
    <row r="158" spans="1:13" x14ac:dyDescent="0.25">
      <c r="B158" s="7"/>
      <c r="H158" s="8"/>
      <c r="I158">
        <f t="shared" si="8"/>
        <v>0</v>
      </c>
      <c r="J158">
        <f t="shared" si="8"/>
        <v>0</v>
      </c>
      <c r="K158">
        <f t="shared" si="8"/>
        <v>0</v>
      </c>
      <c r="L158">
        <f t="shared" si="8"/>
        <v>0</v>
      </c>
      <c r="M158" s="8">
        <v>0</v>
      </c>
    </row>
    <row r="159" spans="1:13" x14ac:dyDescent="0.25">
      <c r="B159" s="7"/>
      <c r="H159" s="8"/>
      <c r="I159">
        <f t="shared" si="8"/>
        <v>0</v>
      </c>
      <c r="J159">
        <f t="shared" si="8"/>
        <v>0</v>
      </c>
      <c r="K159">
        <f t="shared" si="8"/>
        <v>0</v>
      </c>
      <c r="L159">
        <f t="shared" si="8"/>
        <v>0</v>
      </c>
      <c r="M159" s="8">
        <v>0</v>
      </c>
    </row>
    <row r="160" spans="1:13" x14ac:dyDescent="0.25">
      <c r="B160" s="7"/>
      <c r="H160" s="8"/>
      <c r="I160">
        <f t="shared" si="8"/>
        <v>0</v>
      </c>
      <c r="J160">
        <f t="shared" si="8"/>
        <v>0</v>
      </c>
      <c r="K160">
        <f t="shared" si="8"/>
        <v>0</v>
      </c>
      <c r="L160">
        <f t="shared" si="8"/>
        <v>0</v>
      </c>
      <c r="M160" s="8">
        <v>0</v>
      </c>
    </row>
    <row r="161" spans="2:13" x14ac:dyDescent="0.25">
      <c r="B161" s="7"/>
      <c r="H161" s="8"/>
      <c r="I161">
        <f t="shared" si="8"/>
        <v>0</v>
      </c>
      <c r="J161">
        <f t="shared" si="8"/>
        <v>0</v>
      </c>
      <c r="K161">
        <f t="shared" si="8"/>
        <v>0</v>
      </c>
      <c r="L161">
        <f t="shared" si="8"/>
        <v>0</v>
      </c>
      <c r="M161" s="8">
        <v>0</v>
      </c>
    </row>
    <row r="162" spans="2:13" x14ac:dyDescent="0.25">
      <c r="B162" s="7"/>
      <c r="H162" s="8"/>
      <c r="I162">
        <f t="shared" si="8"/>
        <v>0</v>
      </c>
      <c r="J162">
        <f t="shared" si="8"/>
        <v>0</v>
      </c>
      <c r="K162">
        <f t="shared" si="8"/>
        <v>0</v>
      </c>
      <c r="L162">
        <f t="shared" si="8"/>
        <v>0</v>
      </c>
      <c r="M162" s="8">
        <v>0</v>
      </c>
    </row>
    <row r="163" spans="2:13" x14ac:dyDescent="0.25">
      <c r="B163" s="7"/>
      <c r="H163" s="8"/>
      <c r="I163">
        <f t="shared" si="8"/>
        <v>0</v>
      </c>
      <c r="J163">
        <f t="shared" si="8"/>
        <v>0</v>
      </c>
      <c r="K163">
        <f t="shared" si="8"/>
        <v>0</v>
      </c>
      <c r="L163">
        <f t="shared" si="8"/>
        <v>0</v>
      </c>
      <c r="M163" s="8">
        <v>0</v>
      </c>
    </row>
    <row r="164" spans="2:13" x14ac:dyDescent="0.25">
      <c r="B164" s="7"/>
      <c r="H164" s="8"/>
      <c r="I164">
        <f t="shared" si="8"/>
        <v>0</v>
      </c>
      <c r="J164">
        <f t="shared" si="8"/>
        <v>0</v>
      </c>
      <c r="K164">
        <f t="shared" si="8"/>
        <v>0</v>
      </c>
      <c r="L164">
        <f t="shared" si="8"/>
        <v>0</v>
      </c>
      <c r="M164" s="8">
        <v>0</v>
      </c>
    </row>
    <row r="165" spans="2:13" x14ac:dyDescent="0.25">
      <c r="B165" s="7"/>
      <c r="H165" s="8"/>
      <c r="I165">
        <f t="shared" si="8"/>
        <v>0</v>
      </c>
      <c r="J165">
        <f t="shared" si="8"/>
        <v>0</v>
      </c>
      <c r="K165">
        <f t="shared" si="8"/>
        <v>0</v>
      </c>
      <c r="L165">
        <f t="shared" si="8"/>
        <v>0</v>
      </c>
      <c r="M165" s="8">
        <v>0</v>
      </c>
    </row>
    <row r="166" spans="2:13" x14ac:dyDescent="0.25">
      <c r="B166" s="7"/>
      <c r="H166" s="8"/>
      <c r="I166">
        <f t="shared" si="8"/>
        <v>0</v>
      </c>
      <c r="J166">
        <f t="shared" si="8"/>
        <v>0</v>
      </c>
      <c r="K166">
        <f t="shared" si="8"/>
        <v>0</v>
      </c>
      <c r="L166">
        <f t="shared" si="8"/>
        <v>0</v>
      </c>
      <c r="M166" s="8">
        <v>0</v>
      </c>
    </row>
    <row r="167" spans="2:13" x14ac:dyDescent="0.25">
      <c r="B167" s="7"/>
      <c r="H167" s="8"/>
      <c r="I167">
        <f t="shared" si="8"/>
        <v>0</v>
      </c>
      <c r="J167">
        <f t="shared" si="8"/>
        <v>0</v>
      </c>
      <c r="K167">
        <f t="shared" si="8"/>
        <v>0</v>
      </c>
      <c r="L167">
        <f t="shared" si="8"/>
        <v>0</v>
      </c>
      <c r="M167" s="8">
        <v>0</v>
      </c>
    </row>
    <row r="168" spans="2:13" x14ac:dyDescent="0.25">
      <c r="B168" s="7"/>
      <c r="H168" s="8"/>
      <c r="I168">
        <f t="shared" si="8"/>
        <v>0</v>
      </c>
      <c r="J168">
        <f t="shared" si="8"/>
        <v>0</v>
      </c>
      <c r="K168">
        <f t="shared" si="8"/>
        <v>0</v>
      </c>
      <c r="L168">
        <f t="shared" si="8"/>
        <v>0</v>
      </c>
      <c r="M168" s="8">
        <v>0</v>
      </c>
    </row>
    <row r="169" spans="2:13" x14ac:dyDescent="0.25">
      <c r="B169" s="7"/>
      <c r="H169" s="8"/>
      <c r="I169">
        <f t="shared" si="8"/>
        <v>0</v>
      </c>
      <c r="J169">
        <f t="shared" si="8"/>
        <v>0</v>
      </c>
      <c r="K169">
        <f t="shared" si="8"/>
        <v>0</v>
      </c>
      <c r="L169">
        <f t="shared" si="8"/>
        <v>0</v>
      </c>
      <c r="M169" s="8">
        <v>0</v>
      </c>
    </row>
    <row r="170" spans="2:13" x14ac:dyDescent="0.25">
      <c r="B170" s="7"/>
      <c r="H170" s="8"/>
      <c r="I170">
        <f t="shared" si="8"/>
        <v>0</v>
      </c>
      <c r="J170">
        <f t="shared" si="8"/>
        <v>0</v>
      </c>
      <c r="K170">
        <f t="shared" si="8"/>
        <v>0</v>
      </c>
      <c r="L170">
        <f t="shared" si="8"/>
        <v>0</v>
      </c>
      <c r="M170" s="8">
        <v>0</v>
      </c>
    </row>
    <row r="171" spans="2:13" x14ac:dyDescent="0.25">
      <c r="B171" s="7"/>
      <c r="H171" s="8"/>
      <c r="I171">
        <f t="shared" si="8"/>
        <v>0</v>
      </c>
      <c r="J171">
        <f t="shared" si="8"/>
        <v>0</v>
      </c>
      <c r="K171">
        <f t="shared" si="8"/>
        <v>0</v>
      </c>
      <c r="L171">
        <f t="shared" si="8"/>
        <v>0</v>
      </c>
      <c r="M171" s="8">
        <v>0</v>
      </c>
    </row>
    <row r="172" spans="2:13" x14ac:dyDescent="0.25">
      <c r="B172" s="7"/>
      <c r="H172" s="8"/>
      <c r="I172">
        <f t="shared" si="8"/>
        <v>0</v>
      </c>
      <c r="J172">
        <f t="shared" si="8"/>
        <v>0</v>
      </c>
      <c r="K172">
        <f t="shared" si="8"/>
        <v>0</v>
      </c>
      <c r="L172">
        <f t="shared" si="8"/>
        <v>0</v>
      </c>
      <c r="M172" s="8">
        <v>0</v>
      </c>
    </row>
    <row r="173" spans="2:13" x14ac:dyDescent="0.25">
      <c r="B173" s="7"/>
      <c r="H173" s="8"/>
      <c r="I173">
        <f t="shared" si="8"/>
        <v>0</v>
      </c>
      <c r="J173">
        <f t="shared" si="8"/>
        <v>0</v>
      </c>
      <c r="K173">
        <f t="shared" si="8"/>
        <v>0</v>
      </c>
      <c r="L173">
        <f t="shared" si="8"/>
        <v>0</v>
      </c>
      <c r="M173" s="8">
        <v>0</v>
      </c>
    </row>
    <row r="174" spans="2:13" x14ac:dyDescent="0.25">
      <c r="B174" s="7"/>
      <c r="H174" s="8"/>
      <c r="I174">
        <f t="shared" si="8"/>
        <v>0</v>
      </c>
      <c r="J174">
        <f t="shared" si="8"/>
        <v>0</v>
      </c>
      <c r="K174">
        <f t="shared" si="8"/>
        <v>0</v>
      </c>
      <c r="L174">
        <f t="shared" si="8"/>
        <v>0</v>
      </c>
      <c r="M174" s="8">
        <v>0</v>
      </c>
    </row>
    <row r="175" spans="2:13" x14ac:dyDescent="0.25">
      <c r="B175" s="7"/>
      <c r="H175" s="8"/>
      <c r="I175">
        <f t="shared" si="8"/>
        <v>0</v>
      </c>
      <c r="J175">
        <f t="shared" si="8"/>
        <v>0</v>
      </c>
      <c r="K175">
        <f t="shared" si="8"/>
        <v>0</v>
      </c>
      <c r="L175">
        <f t="shared" si="8"/>
        <v>0</v>
      </c>
      <c r="M175" s="8">
        <v>0</v>
      </c>
    </row>
    <row r="176" spans="2:13" x14ac:dyDescent="0.25">
      <c r="B176" s="7"/>
      <c r="H176" s="8"/>
      <c r="I176">
        <f t="shared" si="8"/>
        <v>0</v>
      </c>
      <c r="J176">
        <f t="shared" si="8"/>
        <v>0</v>
      </c>
      <c r="K176">
        <f t="shared" si="8"/>
        <v>0</v>
      </c>
      <c r="L176">
        <f t="shared" si="8"/>
        <v>0</v>
      </c>
      <c r="M176" s="8">
        <v>0</v>
      </c>
    </row>
    <row r="177" spans="2:13" x14ac:dyDescent="0.25">
      <c r="B177" s="7"/>
      <c r="H177" s="8"/>
      <c r="I177">
        <f t="shared" si="8"/>
        <v>0</v>
      </c>
      <c r="J177">
        <f t="shared" si="8"/>
        <v>0</v>
      </c>
      <c r="K177">
        <f t="shared" si="8"/>
        <v>0</v>
      </c>
      <c r="L177">
        <f t="shared" si="8"/>
        <v>0</v>
      </c>
      <c r="M177" s="8">
        <v>0</v>
      </c>
    </row>
    <row r="178" spans="2:13" x14ac:dyDescent="0.25">
      <c r="B178" s="7"/>
      <c r="H178" s="8"/>
      <c r="I178">
        <f t="shared" si="8"/>
        <v>0</v>
      </c>
      <c r="J178">
        <f t="shared" si="8"/>
        <v>0</v>
      </c>
      <c r="K178">
        <f t="shared" si="8"/>
        <v>0</v>
      </c>
      <c r="L178">
        <f t="shared" si="8"/>
        <v>0</v>
      </c>
      <c r="M178" s="8">
        <v>0</v>
      </c>
    </row>
    <row r="179" spans="2:13" x14ac:dyDescent="0.25">
      <c r="B179" s="7"/>
      <c r="H179" s="8"/>
      <c r="I179">
        <f t="shared" si="8"/>
        <v>0</v>
      </c>
      <c r="J179">
        <f t="shared" si="8"/>
        <v>0</v>
      </c>
      <c r="K179">
        <f t="shared" si="8"/>
        <v>0</v>
      </c>
      <c r="L179">
        <f t="shared" ref="I179:L200" si="10">MAX(0, IF($G179=L$2, $D179*$E179, 0))</f>
        <v>0</v>
      </c>
      <c r="M179" s="8">
        <v>0</v>
      </c>
    </row>
    <row r="180" spans="2:13" x14ac:dyDescent="0.25">
      <c r="B180" s="7"/>
      <c r="H180" s="8"/>
      <c r="I180">
        <f t="shared" si="10"/>
        <v>0</v>
      </c>
      <c r="J180">
        <f t="shared" si="10"/>
        <v>0</v>
      </c>
      <c r="K180">
        <f t="shared" si="10"/>
        <v>0</v>
      </c>
      <c r="L180">
        <f t="shared" si="10"/>
        <v>0</v>
      </c>
      <c r="M180" s="8">
        <v>0</v>
      </c>
    </row>
    <row r="181" spans="2:13" x14ac:dyDescent="0.25">
      <c r="B181" s="7"/>
      <c r="H181" s="8"/>
      <c r="I181">
        <f t="shared" si="10"/>
        <v>0</v>
      </c>
      <c r="J181">
        <f t="shared" si="10"/>
        <v>0</v>
      </c>
      <c r="K181">
        <f t="shared" si="10"/>
        <v>0</v>
      </c>
      <c r="L181">
        <f t="shared" si="10"/>
        <v>0</v>
      </c>
      <c r="M181" s="8">
        <v>0</v>
      </c>
    </row>
    <row r="182" spans="2:13" x14ac:dyDescent="0.25">
      <c r="B182" s="7"/>
      <c r="H182" s="8"/>
      <c r="I182">
        <f t="shared" si="10"/>
        <v>0</v>
      </c>
      <c r="J182">
        <f t="shared" si="10"/>
        <v>0</v>
      </c>
      <c r="K182">
        <f t="shared" si="10"/>
        <v>0</v>
      </c>
      <c r="L182">
        <f t="shared" si="10"/>
        <v>0</v>
      </c>
      <c r="M182" s="8">
        <v>0</v>
      </c>
    </row>
    <row r="183" spans="2:13" x14ac:dyDescent="0.25">
      <c r="B183" s="7"/>
      <c r="H183" s="8"/>
      <c r="I183">
        <f t="shared" si="10"/>
        <v>0</v>
      </c>
      <c r="J183">
        <f t="shared" si="10"/>
        <v>0</v>
      </c>
      <c r="K183">
        <f t="shared" si="10"/>
        <v>0</v>
      </c>
      <c r="L183">
        <f t="shared" si="10"/>
        <v>0</v>
      </c>
      <c r="M183" s="8">
        <v>0</v>
      </c>
    </row>
    <row r="184" spans="2:13" x14ac:dyDescent="0.25">
      <c r="B184" s="7"/>
      <c r="H184" s="8"/>
      <c r="I184">
        <f t="shared" si="10"/>
        <v>0</v>
      </c>
      <c r="J184">
        <f t="shared" si="10"/>
        <v>0</v>
      </c>
      <c r="K184">
        <f t="shared" si="10"/>
        <v>0</v>
      </c>
      <c r="L184">
        <f t="shared" si="10"/>
        <v>0</v>
      </c>
      <c r="M184" s="8">
        <v>0</v>
      </c>
    </row>
    <row r="185" spans="2:13" x14ac:dyDescent="0.25">
      <c r="B185" s="7"/>
      <c r="H185" s="8"/>
      <c r="I185">
        <f t="shared" si="10"/>
        <v>0</v>
      </c>
      <c r="J185">
        <f t="shared" si="10"/>
        <v>0</v>
      </c>
      <c r="K185">
        <f t="shared" si="10"/>
        <v>0</v>
      </c>
      <c r="L185">
        <f t="shared" si="10"/>
        <v>0</v>
      </c>
      <c r="M185" s="8">
        <v>0</v>
      </c>
    </row>
    <row r="186" spans="2:13" x14ac:dyDescent="0.25">
      <c r="B186" s="7"/>
      <c r="H186" s="8"/>
      <c r="I186">
        <f t="shared" si="10"/>
        <v>0</v>
      </c>
      <c r="J186">
        <f t="shared" si="10"/>
        <v>0</v>
      </c>
      <c r="K186">
        <f t="shared" si="10"/>
        <v>0</v>
      </c>
      <c r="L186">
        <f t="shared" si="10"/>
        <v>0</v>
      </c>
      <c r="M186" s="8">
        <v>0</v>
      </c>
    </row>
    <row r="187" spans="2:13" x14ac:dyDescent="0.25">
      <c r="B187" s="7"/>
      <c r="H187" s="8"/>
      <c r="I187">
        <f t="shared" si="10"/>
        <v>0</v>
      </c>
      <c r="J187">
        <f t="shared" si="10"/>
        <v>0</v>
      </c>
      <c r="K187">
        <f t="shared" si="10"/>
        <v>0</v>
      </c>
      <c r="L187">
        <f t="shared" si="10"/>
        <v>0</v>
      </c>
      <c r="M187" s="8">
        <v>0</v>
      </c>
    </row>
    <row r="188" spans="2:13" x14ac:dyDescent="0.25">
      <c r="B188" s="7"/>
      <c r="H188" s="8"/>
      <c r="I188">
        <f t="shared" si="10"/>
        <v>0</v>
      </c>
      <c r="J188">
        <f t="shared" si="10"/>
        <v>0</v>
      </c>
      <c r="K188">
        <f t="shared" si="10"/>
        <v>0</v>
      </c>
      <c r="L188">
        <f t="shared" si="10"/>
        <v>0</v>
      </c>
      <c r="M188" s="8">
        <v>0</v>
      </c>
    </row>
    <row r="189" spans="2:13" x14ac:dyDescent="0.25">
      <c r="B189" s="7"/>
      <c r="H189" s="8"/>
      <c r="I189">
        <f t="shared" si="10"/>
        <v>0</v>
      </c>
      <c r="J189">
        <f t="shared" si="10"/>
        <v>0</v>
      </c>
      <c r="K189">
        <f t="shared" si="10"/>
        <v>0</v>
      </c>
      <c r="L189">
        <f t="shared" si="10"/>
        <v>0</v>
      </c>
      <c r="M189" s="8">
        <v>0</v>
      </c>
    </row>
    <row r="190" spans="2:13" x14ac:dyDescent="0.25">
      <c r="B190" s="7"/>
      <c r="H190" s="8"/>
      <c r="I190">
        <f t="shared" si="10"/>
        <v>0</v>
      </c>
      <c r="J190">
        <f t="shared" si="10"/>
        <v>0</v>
      </c>
      <c r="K190">
        <f t="shared" si="10"/>
        <v>0</v>
      </c>
      <c r="L190">
        <f t="shared" si="10"/>
        <v>0</v>
      </c>
      <c r="M190" s="8">
        <v>0</v>
      </c>
    </row>
    <row r="191" spans="2:13" x14ac:dyDescent="0.25">
      <c r="B191" s="7"/>
      <c r="H191" s="8"/>
      <c r="I191">
        <f t="shared" si="10"/>
        <v>0</v>
      </c>
      <c r="J191">
        <f t="shared" si="10"/>
        <v>0</v>
      </c>
      <c r="K191">
        <f t="shared" si="10"/>
        <v>0</v>
      </c>
      <c r="L191">
        <f t="shared" si="10"/>
        <v>0</v>
      </c>
      <c r="M191" s="8">
        <v>0</v>
      </c>
    </row>
    <row r="192" spans="2:13" x14ac:dyDescent="0.25">
      <c r="B192" s="7"/>
      <c r="H192" s="8"/>
      <c r="I192">
        <f t="shared" si="10"/>
        <v>0</v>
      </c>
      <c r="J192">
        <f t="shared" si="10"/>
        <v>0</v>
      </c>
      <c r="K192">
        <f t="shared" si="10"/>
        <v>0</v>
      </c>
      <c r="L192">
        <f t="shared" si="10"/>
        <v>0</v>
      </c>
      <c r="M192" s="8">
        <v>0</v>
      </c>
    </row>
    <row r="193" spans="1:13" x14ac:dyDescent="0.25">
      <c r="B193" s="7"/>
      <c r="H193" s="8"/>
      <c r="I193">
        <f t="shared" si="10"/>
        <v>0</v>
      </c>
      <c r="J193">
        <f t="shared" si="10"/>
        <v>0</v>
      </c>
      <c r="K193">
        <f t="shared" si="10"/>
        <v>0</v>
      </c>
      <c r="L193">
        <f t="shared" si="10"/>
        <v>0</v>
      </c>
      <c r="M193" s="8">
        <v>0</v>
      </c>
    </row>
    <row r="194" spans="1:13" x14ac:dyDescent="0.25">
      <c r="B194" s="7"/>
      <c r="H194" s="8"/>
      <c r="I194">
        <f t="shared" si="10"/>
        <v>0</v>
      </c>
      <c r="J194">
        <f t="shared" si="10"/>
        <v>0</v>
      </c>
      <c r="K194">
        <f t="shared" si="10"/>
        <v>0</v>
      </c>
      <c r="L194">
        <f t="shared" si="10"/>
        <v>0</v>
      </c>
      <c r="M194" s="8">
        <v>0</v>
      </c>
    </row>
    <row r="195" spans="1:13" x14ac:dyDescent="0.25">
      <c r="B195" s="7"/>
      <c r="H195" s="8"/>
      <c r="I195">
        <f t="shared" si="10"/>
        <v>0</v>
      </c>
      <c r="J195">
        <f t="shared" si="10"/>
        <v>0</v>
      </c>
      <c r="K195">
        <f t="shared" si="10"/>
        <v>0</v>
      </c>
      <c r="L195">
        <f t="shared" si="10"/>
        <v>0</v>
      </c>
      <c r="M195" s="8">
        <v>0</v>
      </c>
    </row>
    <row r="196" spans="1:13" x14ac:dyDescent="0.25">
      <c r="B196" s="7"/>
      <c r="H196" s="8"/>
      <c r="I196">
        <f t="shared" si="10"/>
        <v>0</v>
      </c>
      <c r="J196">
        <f t="shared" si="10"/>
        <v>0</v>
      </c>
      <c r="K196">
        <f t="shared" si="10"/>
        <v>0</v>
      </c>
      <c r="L196">
        <f t="shared" si="10"/>
        <v>0</v>
      </c>
      <c r="M196" s="8">
        <v>0</v>
      </c>
    </row>
    <row r="197" spans="1:13" x14ac:dyDescent="0.25">
      <c r="B197" s="7"/>
      <c r="H197" s="8"/>
      <c r="I197">
        <f t="shared" si="10"/>
        <v>0</v>
      </c>
      <c r="J197">
        <f t="shared" si="10"/>
        <v>0</v>
      </c>
      <c r="K197">
        <f t="shared" si="10"/>
        <v>0</v>
      </c>
      <c r="L197">
        <f t="shared" si="10"/>
        <v>0</v>
      </c>
      <c r="M197" s="8">
        <v>0</v>
      </c>
    </row>
    <row r="198" spans="1:13" x14ac:dyDescent="0.25">
      <c r="B198" s="7"/>
      <c r="H198" s="8"/>
      <c r="I198">
        <f t="shared" si="10"/>
        <v>0</v>
      </c>
      <c r="J198">
        <f t="shared" si="10"/>
        <v>0</v>
      </c>
      <c r="K198">
        <f t="shared" si="10"/>
        <v>0</v>
      </c>
      <c r="L198">
        <f t="shared" si="10"/>
        <v>0</v>
      </c>
      <c r="M198" s="8">
        <v>0</v>
      </c>
    </row>
    <row r="199" spans="1:13" x14ac:dyDescent="0.25">
      <c r="B199" s="7"/>
      <c r="H199" s="8"/>
      <c r="I199">
        <f t="shared" si="10"/>
        <v>0</v>
      </c>
      <c r="J199">
        <f t="shared" si="10"/>
        <v>0</v>
      </c>
      <c r="K199">
        <f t="shared" si="10"/>
        <v>0</v>
      </c>
      <c r="L199">
        <f t="shared" si="10"/>
        <v>0</v>
      </c>
      <c r="M199" s="8">
        <v>0</v>
      </c>
    </row>
    <row r="200" spans="1:13" x14ac:dyDescent="0.25">
      <c r="B200" s="7"/>
      <c r="H200" s="8"/>
      <c r="I200">
        <f t="shared" si="10"/>
        <v>0</v>
      </c>
      <c r="J200">
        <f t="shared" si="10"/>
        <v>0</v>
      </c>
      <c r="K200">
        <f t="shared" si="10"/>
        <v>0</v>
      </c>
      <c r="L200">
        <f t="shared" si="10"/>
        <v>0</v>
      </c>
      <c r="M200" s="8">
        <v>0</v>
      </c>
    </row>
    <row r="201" spans="1:13" ht="15.75" thickBot="1" x14ac:dyDescent="0.3">
      <c r="A201" s="10" t="s">
        <v>92</v>
      </c>
      <c r="B201" s="9" t="s">
        <v>93</v>
      </c>
      <c r="C201" s="10" t="s">
        <v>94</v>
      </c>
      <c r="D201" s="10" t="s">
        <v>95</v>
      </c>
      <c r="E201" s="10" t="s">
        <v>96</v>
      </c>
      <c r="F201" s="10" t="s">
        <v>97</v>
      </c>
      <c r="G201" s="10" t="s">
        <v>98</v>
      </c>
      <c r="H201" s="11" t="s">
        <v>98</v>
      </c>
      <c r="I201" s="10">
        <f>SUM(I$3:I$200)</f>
        <v>3886.5</v>
      </c>
      <c r="J201" s="10">
        <f>SUM(J$3:J$200)</f>
        <v>2981.5</v>
      </c>
      <c r="K201" s="10">
        <f>SUM(K$3:K$200)</f>
        <v>877</v>
      </c>
      <c r="L201" s="10">
        <f>SUM(L$3:L$200)</f>
        <v>943</v>
      </c>
      <c r="M201" s="11">
        <f>SUM(M$3:M$200)</f>
        <v>0</v>
      </c>
    </row>
    <row r="202" spans="1:13" x14ac:dyDescent="0.25">
      <c r="G202" t="s">
        <v>181</v>
      </c>
      <c r="H202">
        <v>12</v>
      </c>
      <c r="I202" cm="1">
        <f t="array" ref="I202">SUM(_xlfn._xlws.FILTER(I$3:I$200, ($G$3:$G$200&lt;&gt;"") * (ROW(I$3:I$200) &gt;= LARGE(IF($G$3:$G$200&lt;&gt;"", ROW(I$3:I$200)), MIN($H$202, COUNTIF($G$3:$G$200, "&lt;&gt;"))))))</f>
        <v>169</v>
      </c>
      <c r="J202" cm="1">
        <f t="array" ref="J202">SUM(_xlfn._xlws.FILTER(J$3:J$200, ($G$3:$G$200&lt;&gt;"") * (ROW(J$3:J$200) &gt;= LARGE(IF($G$3:$G$200&lt;&gt;"", ROW(J$3:J$200)), MIN($H$202, COUNTIF($G$3:$G$200, "&lt;&gt;"))))))</f>
        <v>51</v>
      </c>
      <c r="K202" cm="1">
        <f t="array" ref="K202">SUM(_xlfn._xlws.FILTER(K$3:K$200, ($G$3:$G$200&lt;&gt;"") * (ROW(K$3:K$200) &gt;= LARGE(IF($G$3:$G$200&lt;&gt;"", ROW(K$3:K$200)), MIN($H$202, COUNTIF($G$3:$G$200, "&lt;&gt;"))))))</f>
        <v>0</v>
      </c>
      <c r="L202" cm="1">
        <f t="array" ref="L202">SUM(_xlfn._xlws.FILTER(L$3:L$200, ($G$3:$G$200&lt;&gt;"") * (ROW(L$3:L$200) &gt;= LARGE(IF($G$3:$G$200&lt;&gt;"", ROW(L$3:L$200)), MIN($H$202, COUNTIF($G$3:$G$200, "&lt;&gt;"))))))</f>
        <v>369</v>
      </c>
      <c r="M202" cm="1">
        <f t="array" ref="M202">SUM(_xlfn._xlws.FILTER(M$3:M$200, ($G$3:$G$200&lt;&gt;"") * (ROW(M$3:M$200) &gt;= LARGE(IF($G$3:$G$200&lt;&gt;"", ROW(M$3:M$200)), MIN($H$202, COUNTIF($G$3:$G$200, "&lt;&gt;"))))))</f>
        <v>0</v>
      </c>
    </row>
    <row r="203" spans="1:13" x14ac:dyDescent="0.25">
      <c r="G203" t="s">
        <v>181</v>
      </c>
      <c r="H203">
        <v>14</v>
      </c>
      <c r="I203" cm="1">
        <f t="array" ref="I203">IFERROR(SUM(_xlfn._xlws.FILTER(I$3:I$200, ($G$3:$G$200&lt;&gt;"") * (I$3:I$200 &gt; 0) * (ROW(I$3:I$200) &gt;= LARGE(IF(($G$3:$G$200&lt;&gt;"") * (I$3:I$200 &gt; 0), ROW(I$3:I$200)), MIN($H$203, COUNTIFS($G$3:$G$200, "&lt;&gt;", I$3:I$200, "&gt;0")))))), 0)</f>
        <v>1154.5</v>
      </c>
      <c r="J203" cm="1">
        <f t="array" ref="J203">IFERROR(SUM(_xlfn._xlws.FILTER(J$3:J$200, ($G$3:$G$200&lt;&gt;"") * (J$3:J$200 &gt; 0) * (ROW(J$3:J$200) &gt;= LARGE(IF(($G$3:$G$200&lt;&gt;"") * (J$3:J$200 &gt; 0), ROW(J$3:J$200)), MIN($H$203, COUNTIFS($G$3:$G$200, "&lt;&gt;", J$3:J$200, "&gt;0")))))), 0)</f>
        <v>164</v>
      </c>
      <c r="K203" cm="1">
        <f t="array" ref="K203">IFERROR(SUM(_xlfn._xlws.FILTER(K$3:K$200, ($G$3:$G$200&lt;&gt;"") * (K$3:K$200 &gt; 0) * (ROW(K$3:K$200) &gt;= LARGE(IF(($G$3:$G$200&lt;&gt;"") * (K$3:K$200 &gt; 0), ROW(K$3:K$200)), MIN($H$203, COUNTIFS($G$3:$G$200, "&lt;&gt;", K$3:K$200, "&gt;0")))))), 0)</f>
        <v>877</v>
      </c>
      <c r="L203" cm="1">
        <f t="array" ref="L203">IFERROR(SUM(_xlfn._xlws.FILTER(L$3:L$200, ($G$3:$G$200&lt;&gt;"") * (L$3:L$200 &gt; 0) * (ROW(L$3:L$200) &gt;= LARGE(IF(($G$3:$G$200&lt;&gt;"") * (L$3:L$200 &gt; 0), ROW(L$3:L$200)), MIN($H$203, COUNTIFS($G$3:$G$200, "&lt;&gt;", L$3:L$200, "&gt;0")))))), 0)</f>
        <v>943</v>
      </c>
      <c r="M203" cm="1">
        <f t="array" ref="M203">IFERROR(SUM(_xlfn._xlws.FILTER(M$3:M$200, ($G$3:$G$200&lt;&gt;"") * (M$3:M$200 &gt; 0) * (ROW(M$3:M$200) &gt;= LARGE(IF(($G$3:$G$200&lt;&gt;"") * (M$3:M$200 &gt; 0), ROW(M$3:M$200)), MIN($H$203, COUNTIFS($G$3:$G$200, "&lt;&gt;", M$3:M$200, "&gt;0")))))), 0)</f>
        <v>0</v>
      </c>
    </row>
    <row r="204" spans="1:13" x14ac:dyDescent="0.25">
      <c r="I204" t="str">
        <f>I$2</f>
        <v>adalfarus</v>
      </c>
      <c r="J204" t="str">
        <f t="shared" ref="J204:M204" si="11">J$2</f>
        <v>Giesbrt</v>
      </c>
      <c r="K204" t="str">
        <f t="shared" si="11"/>
        <v>Fa4953</v>
      </c>
      <c r="L204" t="str">
        <f t="shared" si="11"/>
        <v>TheCodeJak</v>
      </c>
      <c r="M204" t="str">
        <f t="shared" si="11"/>
        <v>MNcode24</v>
      </c>
    </row>
    <row r="205" spans="1:13" x14ac:dyDescent="0.25">
      <c r="G205" t="s">
        <v>164</v>
      </c>
      <c r="I205">
        <f>COUNTIF($G$3:$G$200, I$2)</f>
        <v>56</v>
      </c>
      <c r="J205">
        <f>COUNTIF($G$3:$G$200, J$2)</f>
        <v>80</v>
      </c>
      <c r="K205">
        <f>COUNTIF($G$3:$G$200, K$2)</f>
        <v>12</v>
      </c>
      <c r="L205">
        <f>COUNTIF($G$3:$G$200, L$2)</f>
        <v>5</v>
      </c>
      <c r="M205">
        <f>COUNTIF($G$3:$G$200, M$2)</f>
        <v>0</v>
      </c>
    </row>
    <row r="206" spans="1:13" x14ac:dyDescent="0.25">
      <c r="G206" t="s">
        <v>165</v>
      </c>
      <c r="I206">
        <f>IF(COUNTIF($G$3:$G$200, I$2) &gt; 0, AVERAGEIF($G$3:$G$200, I$2, $E$3:$E$200), 0)</f>
        <v>1.4642857142857142</v>
      </c>
      <c r="J206">
        <f>IF(COUNTIF($G$3:$G$200, J$2) &gt; 0, AVERAGEIF($G$3:$G$200, J$2, $E$3:$E$200), 0)</f>
        <v>1.4493670886075949</v>
      </c>
      <c r="K206">
        <f>IF(COUNTIF($G$3:$G$200, K$2) &gt; 0, AVERAGEIF($G$3:$G$200, K$2, $E$3:$E$200), 0)</f>
        <v>1.75</v>
      </c>
      <c r="L206">
        <f>IF(COUNTIF($G$3:$G$200, L$2) &gt; 0, AVERAGEIF($G$3:$G$200, L$2, $E$3:$E$200), 0)</f>
        <v>1.4</v>
      </c>
      <c r="M206">
        <f>IF(COUNTIF($G$3:$G$200, M$2) &gt; 0, AVERAGEIF($G$3:$G$200, M$2, $E$3:$E$200), 0)</f>
        <v>0</v>
      </c>
    </row>
    <row r="207" spans="1:13" x14ac:dyDescent="0.25">
      <c r="G207" t="s">
        <v>166</v>
      </c>
      <c r="I207">
        <f>IF(COUNTIF($G$3:$G$200, I$2) &gt; 0, AVERAGEIF($G$3:$G$200, I$2, $D$3:$D$200), 0)</f>
        <v>43.732142857142854</v>
      </c>
      <c r="J207">
        <f>IF(COUNTIF($G$3:$G$200, J$2) &gt; 0, AVERAGEIF($G$3:$G$200, J$2, $D$3:$D$200), 0)</f>
        <v>23.0126582278481</v>
      </c>
      <c r="K207">
        <f>IF(COUNTIF($G$3:$G$200, K$2) &gt; 0, AVERAGEIF($G$3:$G$200, K$2, $D$3:$D$200), 0)</f>
        <v>36.166666666666664</v>
      </c>
      <c r="L207">
        <f>IF(COUNTIF($G$3:$G$200, L$2) &gt; 0, AVERAGEIF($G$3:$G$200, L$2, $D$3:$D$200), 0)</f>
        <v>131.19999999999999</v>
      </c>
      <c r="M207">
        <f>IF(COUNTIF($G$3:$G$200, M$2) &gt; 0, AVERAGEIF($G$3:$G$200, M$2, $D$3:$D$200), 0)</f>
        <v>0</v>
      </c>
    </row>
    <row r="208" spans="1:13" x14ac:dyDescent="0.25">
      <c r="G208" t="s">
        <v>167</v>
      </c>
      <c r="I208">
        <f>ROUND(I$205*I$206*I$207, 0)</f>
        <v>3586</v>
      </c>
      <c r="J208">
        <f>ROUND(J$205*J$206*J$207, 0)</f>
        <v>2668</v>
      </c>
      <c r="K208">
        <f>ROUND(K$205*K$206*K$207, 0)</f>
        <v>760</v>
      </c>
      <c r="L208">
        <f>ROUND(L$205*L$206*L$207, 0)</f>
        <v>918</v>
      </c>
      <c r="M208">
        <f>ROUND(M$205*M$206*M$207, 0)</f>
        <v>0</v>
      </c>
    </row>
    <row r="210" spans="7:13" x14ac:dyDescent="0.25">
      <c r="G210" t="s">
        <v>168</v>
      </c>
      <c r="I210" t="str">
        <f>I$2</f>
        <v>adalfarus</v>
      </c>
      <c r="J210" t="str">
        <f t="shared" ref="J210:M210" si="12">J$2</f>
        <v>Giesbrt</v>
      </c>
      <c r="K210" t="str">
        <f t="shared" si="12"/>
        <v>Fa4953</v>
      </c>
      <c r="L210" t="str">
        <f t="shared" si="12"/>
        <v>TheCodeJak</v>
      </c>
      <c r="M210" t="str">
        <f t="shared" si="12"/>
        <v>MNcode24</v>
      </c>
    </row>
    <row r="211" spans="7:13" x14ac:dyDescent="0.25">
      <c r="G211" t="str" cm="1">
        <f t="array" ref="G211:G223">_xlfn._xlws.FILTER(_xlfn.UNIQUE(C3:C200), _xlfn.UNIQUE(C3:C200)&lt;&gt;0)</f>
        <v>everything</v>
      </c>
      <c r="I211">
        <f t="shared" ref="I211:L222" si="13">COUNTIFS($G$3:$G$200, I$210, $C$3:$C$200, $G211)</f>
        <v>13</v>
      </c>
      <c r="J211">
        <f t="shared" si="13"/>
        <v>20</v>
      </c>
      <c r="K211">
        <f t="shared" si="13"/>
        <v>8</v>
      </c>
      <c r="L211">
        <f t="shared" si="13"/>
        <v>3</v>
      </c>
      <c r="M211">
        <f>COUNTIFS(C3:C200, G211, G3:G200, M210)</f>
        <v>0</v>
      </c>
    </row>
    <row r="212" spans="7:13" x14ac:dyDescent="0.25">
      <c r="G212" t="str">
        <v>changes</v>
      </c>
      <c r="I212">
        <f t="shared" si="13"/>
        <v>19</v>
      </c>
      <c r="J212">
        <f t="shared" si="13"/>
        <v>28</v>
      </c>
      <c r="K212">
        <f t="shared" si="13"/>
        <v>0</v>
      </c>
      <c r="L212">
        <f t="shared" si="13"/>
        <v>2</v>
      </c>
      <c r="M212">
        <f t="shared" ref="M212:M222" si="14">COUNTIFS($G$3:$G$200, M$210, $C$3:$C$200, $G212)</f>
        <v>0</v>
      </c>
    </row>
    <row r="213" spans="7:13" x14ac:dyDescent="0.25">
      <c r="G213" t="str">
        <v>new cls</v>
      </c>
      <c r="I213">
        <f t="shared" si="13"/>
        <v>1</v>
      </c>
      <c r="J213">
        <f t="shared" si="13"/>
        <v>0</v>
      </c>
      <c r="K213">
        <f t="shared" si="13"/>
        <v>0</v>
      </c>
      <c r="L213">
        <f t="shared" si="13"/>
        <v>0</v>
      </c>
      <c r="M213">
        <f t="shared" si="14"/>
        <v>0</v>
      </c>
    </row>
    <row r="214" spans="7:13" x14ac:dyDescent="0.25">
      <c r="G214" t="str">
        <v>docs</v>
      </c>
      <c r="I214">
        <f t="shared" si="13"/>
        <v>1</v>
      </c>
      <c r="J214">
        <f t="shared" si="13"/>
        <v>5</v>
      </c>
      <c r="K214">
        <f t="shared" si="13"/>
        <v>0</v>
      </c>
      <c r="L214">
        <f t="shared" si="13"/>
        <v>0</v>
      </c>
      <c r="M214">
        <f t="shared" si="14"/>
        <v>0</v>
      </c>
    </row>
    <row r="215" spans="7:13" x14ac:dyDescent="0.25">
      <c r="G215" t="str">
        <v>change docs</v>
      </c>
      <c r="I215">
        <f t="shared" si="13"/>
        <v>0</v>
      </c>
      <c r="J215">
        <f t="shared" si="13"/>
        <v>3</v>
      </c>
      <c r="K215">
        <f t="shared" si="13"/>
        <v>0</v>
      </c>
      <c r="L215">
        <f t="shared" si="13"/>
        <v>0</v>
      </c>
      <c r="M215">
        <f t="shared" si="14"/>
        <v>0</v>
      </c>
    </row>
    <row r="216" spans="7:13" x14ac:dyDescent="0.25">
      <c r="G216" t="str">
        <v>remove</v>
      </c>
      <c r="I216">
        <f t="shared" si="13"/>
        <v>1</v>
      </c>
      <c r="J216">
        <f t="shared" si="13"/>
        <v>0</v>
      </c>
      <c r="K216">
        <f t="shared" si="13"/>
        <v>0</v>
      </c>
      <c r="L216">
        <f t="shared" si="13"/>
        <v>0</v>
      </c>
      <c r="M216">
        <f t="shared" si="14"/>
        <v>0</v>
      </c>
    </row>
    <row r="217" spans="7:13" x14ac:dyDescent="0.25">
      <c r="G217" t="str">
        <v>created</v>
      </c>
      <c r="I217">
        <f t="shared" si="13"/>
        <v>1</v>
      </c>
      <c r="J217">
        <f t="shared" si="13"/>
        <v>0</v>
      </c>
      <c r="K217">
        <f t="shared" si="13"/>
        <v>0</v>
      </c>
      <c r="L217">
        <f t="shared" si="13"/>
        <v>0</v>
      </c>
      <c r="M217">
        <f t="shared" si="14"/>
        <v>0</v>
      </c>
    </row>
    <row r="218" spans="7:13" x14ac:dyDescent="0.25">
      <c r="G218" t="str">
        <v>smaller updates</v>
      </c>
      <c r="I218">
        <f t="shared" si="13"/>
        <v>1</v>
      </c>
      <c r="J218">
        <f t="shared" si="13"/>
        <v>1</v>
      </c>
      <c r="K218">
        <f t="shared" si="13"/>
        <v>0</v>
      </c>
      <c r="L218">
        <f t="shared" si="13"/>
        <v>0</v>
      </c>
      <c r="M218">
        <f t="shared" si="14"/>
        <v>0</v>
      </c>
    </row>
    <row r="219" spans="7:13" x14ac:dyDescent="0.25">
      <c r="G219" t="str">
        <v>added</v>
      </c>
      <c r="I219">
        <f t="shared" si="13"/>
        <v>18</v>
      </c>
      <c r="J219">
        <f t="shared" si="13"/>
        <v>21</v>
      </c>
      <c r="K219">
        <f t="shared" si="13"/>
        <v>3</v>
      </c>
      <c r="L219">
        <f t="shared" si="13"/>
        <v>0</v>
      </c>
      <c r="M219">
        <f t="shared" si="14"/>
        <v>0</v>
      </c>
    </row>
    <row r="220" spans="7:13" x14ac:dyDescent="0.25">
      <c r="G220" t="str">
        <v>setter</v>
      </c>
      <c r="I220">
        <f t="shared" si="13"/>
        <v>0</v>
      </c>
      <c r="J220">
        <f t="shared" si="13"/>
        <v>1</v>
      </c>
      <c r="K220">
        <f t="shared" si="13"/>
        <v>0</v>
      </c>
      <c r="L220">
        <f t="shared" si="13"/>
        <v>0</v>
      </c>
      <c r="M220">
        <f t="shared" si="14"/>
        <v>0</v>
      </c>
    </row>
    <row r="221" spans="7:13" x14ac:dyDescent="0.25">
      <c r="G221" t="str">
        <v>moved</v>
      </c>
      <c r="I221">
        <f t="shared" si="13"/>
        <v>0</v>
      </c>
      <c r="J221">
        <f t="shared" si="13"/>
        <v>1</v>
      </c>
      <c r="K221">
        <f t="shared" si="13"/>
        <v>0</v>
      </c>
      <c r="L221">
        <f t="shared" si="13"/>
        <v>0</v>
      </c>
      <c r="M221">
        <f t="shared" si="14"/>
        <v>0</v>
      </c>
    </row>
    <row r="222" spans="7:13" x14ac:dyDescent="0.25">
      <c r="G222" t="str">
        <v>fixes</v>
      </c>
      <c r="I222">
        <f t="shared" si="13"/>
        <v>1</v>
      </c>
      <c r="J222">
        <f t="shared" si="13"/>
        <v>0</v>
      </c>
      <c r="K222">
        <f t="shared" si="13"/>
        <v>0</v>
      </c>
      <c r="L222">
        <f t="shared" si="13"/>
        <v>0</v>
      </c>
      <c r="M222">
        <f t="shared" si="14"/>
        <v>0</v>
      </c>
    </row>
    <row r="223" spans="7:13" x14ac:dyDescent="0.25">
      <c r="G223" t="str">
        <v>one line</v>
      </c>
    </row>
    <row r="225" spans="7:13" x14ac:dyDescent="0.25">
      <c r="G225" t="s">
        <v>169</v>
      </c>
      <c r="I225" t="str">
        <f t="shared" ref="I225:M225" si="15">I$2</f>
        <v>adalfarus</v>
      </c>
      <c r="J225" t="str">
        <f t="shared" si="15"/>
        <v>Giesbrt</v>
      </c>
      <c r="K225" t="str">
        <f t="shared" si="15"/>
        <v>Fa4953</v>
      </c>
      <c r="L225" t="str">
        <f t="shared" si="15"/>
        <v>TheCodeJak</v>
      </c>
      <c r="M225" t="str">
        <f t="shared" si="15"/>
        <v>MNcode24</v>
      </c>
    </row>
    <row r="226" spans="7:13" x14ac:dyDescent="0.25">
      <c r="G226" t="str" cm="1">
        <f t="array" ref="G226:G232">_xlfn._xlws.FILTER(_xlfn.UNIQUE(F3:F200), _xlfn.UNIQUE(F3:F200)&lt;&gt;0)</f>
        <v>none</v>
      </c>
      <c r="I226">
        <f t="shared" ref="I226:M232" si="16">COUNTIFS($G$3:$G$200, I$225, $F$3:$F$200, $G226)</f>
        <v>43</v>
      </c>
      <c r="J226">
        <f t="shared" si="16"/>
        <v>54</v>
      </c>
      <c r="K226">
        <f t="shared" si="16"/>
        <v>2</v>
      </c>
      <c r="L226">
        <f t="shared" si="16"/>
        <v>5</v>
      </c>
      <c r="M226">
        <f t="shared" si="16"/>
        <v>0</v>
      </c>
    </row>
    <row r="227" spans="7:13" x14ac:dyDescent="0.25">
      <c r="G227" t="str">
        <v>comments 5%</v>
      </c>
      <c r="I227">
        <f t="shared" si="16"/>
        <v>2</v>
      </c>
      <c r="J227">
        <f t="shared" si="16"/>
        <v>0</v>
      </c>
      <c r="K227">
        <f t="shared" si="16"/>
        <v>0</v>
      </c>
      <c r="L227">
        <f t="shared" si="16"/>
        <v>0</v>
      </c>
      <c r="M227">
        <f t="shared" si="16"/>
        <v>0</v>
      </c>
    </row>
    <row r="228" spans="7:13" x14ac:dyDescent="0.25">
      <c r="G228" t="str">
        <v>inline 100%</v>
      </c>
      <c r="I228">
        <f t="shared" si="16"/>
        <v>6</v>
      </c>
      <c r="J228">
        <f t="shared" si="16"/>
        <v>24</v>
      </c>
      <c r="K228">
        <f t="shared" si="16"/>
        <v>10</v>
      </c>
      <c r="L228">
        <f t="shared" si="16"/>
        <v>0</v>
      </c>
      <c r="M228">
        <f t="shared" si="16"/>
        <v>0</v>
      </c>
    </row>
    <row r="229" spans="7:13" x14ac:dyDescent="0.25">
      <c r="G229" t="str">
        <v>inline 5%</v>
      </c>
      <c r="I229">
        <f t="shared" si="16"/>
        <v>3</v>
      </c>
      <c r="J229">
        <f t="shared" si="16"/>
        <v>0</v>
      </c>
      <c r="K229">
        <f t="shared" si="16"/>
        <v>0</v>
      </c>
      <c r="L229">
        <f t="shared" si="16"/>
        <v>0</v>
      </c>
      <c r="M229">
        <f t="shared" si="16"/>
        <v>0</v>
      </c>
    </row>
    <row r="230" spans="7:13" x14ac:dyDescent="0.25">
      <c r="G230" t="str">
        <v>comments 100%</v>
      </c>
      <c r="I230">
        <f t="shared" si="16"/>
        <v>1</v>
      </c>
      <c r="J230">
        <f t="shared" si="16"/>
        <v>0</v>
      </c>
      <c r="K230">
        <f t="shared" si="16"/>
        <v>0</v>
      </c>
      <c r="L230">
        <f t="shared" si="16"/>
        <v>0</v>
      </c>
      <c r="M230">
        <f t="shared" si="16"/>
        <v>0</v>
      </c>
    </row>
    <row r="231" spans="7:13" x14ac:dyDescent="0.25">
      <c r="G231" t="str">
        <v>inline 50%</v>
      </c>
      <c r="I231">
        <f t="shared" si="16"/>
        <v>0</v>
      </c>
      <c r="J231">
        <f t="shared" si="16"/>
        <v>2</v>
      </c>
      <c r="K231">
        <f t="shared" si="16"/>
        <v>0</v>
      </c>
      <c r="L231">
        <f t="shared" si="16"/>
        <v>0</v>
      </c>
      <c r="M231">
        <f t="shared" si="16"/>
        <v>0</v>
      </c>
    </row>
    <row r="232" spans="7:13" x14ac:dyDescent="0.25">
      <c r="G232" t="str">
        <v>in md 100%</v>
      </c>
      <c r="I232">
        <f t="shared" si="16"/>
        <v>1</v>
      </c>
      <c r="J232">
        <f t="shared" si="16"/>
        <v>0</v>
      </c>
      <c r="K232">
        <f t="shared" si="16"/>
        <v>0</v>
      </c>
      <c r="L232">
        <f t="shared" si="16"/>
        <v>0</v>
      </c>
      <c r="M232">
        <f t="shared" si="16"/>
        <v>0</v>
      </c>
    </row>
    <row r="238" spans="7:13" x14ac:dyDescent="0.25">
      <c r="I238" t="str">
        <f t="shared" ref="I238:M238" si="17">I$2</f>
        <v>adalfarus</v>
      </c>
      <c r="J238" t="str">
        <f t="shared" si="17"/>
        <v>Giesbrt</v>
      </c>
      <c r="K238" t="str">
        <f t="shared" si="17"/>
        <v>Fa4953</v>
      </c>
      <c r="L238" t="str">
        <f t="shared" si="17"/>
        <v>TheCodeJak</v>
      </c>
      <c r="M238" t="str">
        <f t="shared" si="17"/>
        <v>MNcode24</v>
      </c>
    </row>
    <row r="239" spans="7:13" x14ac:dyDescent="0.25">
      <c r="G239" t="s">
        <v>233</v>
      </c>
      <c r="H239">
        <f>SUM(I201:M201)</f>
        <v>8688</v>
      </c>
      <c r="I239" s="16">
        <f>I201/$H239</f>
        <v>0.44734116022099446</v>
      </c>
      <c r="J239" s="16">
        <f t="shared" ref="J239:M239" si="18">J201/$H239</f>
        <v>0.34317449355432783</v>
      </c>
      <c r="K239" s="16">
        <f t="shared" si="18"/>
        <v>0.10094383057090239</v>
      </c>
      <c r="L239" s="16">
        <f t="shared" si="18"/>
        <v>0.10854051565377532</v>
      </c>
      <c r="M239" s="16">
        <f t="shared" si="18"/>
        <v>0</v>
      </c>
    </row>
  </sheetData>
  <mergeCells count="1">
    <mergeCell ref="A1:D1"/>
  </mergeCells>
  <hyperlinks>
    <hyperlink ref="A3" r:id="rId1" location="diff-de34b31f2f5b611f824ebc1e2b8805b0c6047f5991059794dbc665cb75738572R3" xr:uid="{EECF93C3-23E3-4566-998C-4C214829336D}"/>
    <hyperlink ref="A7" r:id="rId2" location="diff-2e5ad92c43aa96cc3a9cef6c6aec998b216f1379c43b1f651013d25e55989312" xr:uid="{3252FA97-82AC-49E4-AF3C-98DDFC2AF961}"/>
    <hyperlink ref="A9" r:id="rId3" location="diff-2e5ad92c43aa96cc3a9cef6c6aec998b216f1379c43b1f651013d25e55989312" display="Made some smaller changes to the gridview" xr:uid="{21D444DC-CDF5-4FE1-B2F9-07BCB7B41B9D}"/>
    <hyperlink ref="A11" r:id="rId4" location="diff-1f206686c3054ef191a0af5efce624f9735343a9c995897b295caf9a09566047" xr:uid="{98A75F3B-00A0-4496-93C0-015A4227A5BC}"/>
    <hyperlink ref="A15" r:id="rId5" location="diff-ebfe5d91a7a5c94f406db01dcfd918df96920666147aead9424f7485600974ce" display="added base structure for ..." xr:uid="{5AD29428-3A88-404C-84DD-A5BF231F077B}"/>
    <hyperlink ref="A18" r:id="rId6" location="diff-acc8dd38fd22df5f73d37cc21057624272a3b57ca4a77619f6222bb7324d835b" xr:uid="{3FD03B5C-1B54-4F98-A19D-D6730FC152A9}"/>
    <hyperlink ref="A22" r:id="rId7" location="diff-c7cae56b122b1279c1580d7603c1f10ceca6ba3e677310ecf9ece20f250a555f" xr:uid="{81F89C16-0E5C-4949-8A21-59CD9C6E28B3}"/>
    <hyperlink ref="A28" r:id="rId8" location="diff-2e5ad92c43aa96cc3a9cef6c6aec998b216f1379c43b1f651013d25e55989312" xr:uid="{128BC125-D931-4B98-975F-FA8F5618BD0B}"/>
    <hyperlink ref="A29" r:id="rId9" location="diff-b335630551682c19a781afebcf4d07bf978fb1f8ac04c6bf87428ed5106870f5" xr:uid="{FE4659F6-2970-4238-B391-D93626E91E4D}"/>
    <hyperlink ref="A31" r:id="rId10" xr:uid="{B6E8F3A1-0F2B-4FDE-AFD9-F584E89B35BA}"/>
    <hyperlink ref="A35" r:id="rId11" location="diff-4b4e5aedbbb65e605b71eff795aafee2e1363ff7b02ea1110d0c29f73854ef9b" xr:uid="{64A0F175-749C-4956-BD49-A9B0A6C87013}"/>
    <hyperlink ref="A36" r:id="rId12" location="diff-8c86fe1dccd9fa33874649ecdb94b100ba17b9a344f0b64b343c93565a1d1b61" xr:uid="{55C9BCC4-9D86-4C8E-A405-C75CBCA37978}"/>
    <hyperlink ref="A37" r:id="rId13" location="diff-8c86fe1dccd9fa33874649ecdb94b100ba17b9a344f0b64b343c93565a1d1b61" xr:uid="{258E7277-F4C4-47A0-9C41-C8812B495DAF}"/>
    <hyperlink ref="A38" r:id="rId14" location="diff-24a3fe5c783755412cb9de83238b4dfd0699345bf50dcadc3ec23c6749361592" xr:uid="{BFD3B569-D5C6-422C-84E1-7F4AA8A68744}"/>
    <hyperlink ref="A41" r:id="rId15" location="diff-3d2678f49f03c05fe20e8802e3516e3d8c9dd5bce813e0845552a9d793e7593d" xr:uid="{123DAC12-35F9-4441-81E3-D6B431C3BF80}"/>
    <hyperlink ref="A42" r:id="rId16" location="diff-7193f7df8c6f35c6f42d6f9db6deb3bf3d1a1000927552b84c901eca5b9b37e0" xr:uid="{D797A1C0-AD1D-44EC-9523-DCE63CBC652C}"/>
    <hyperlink ref="A43" r:id="rId17" location="diff-40c55730b9514e3da9867e2fbb856d7a9506c78cedd35f9c83955a83340286ad" xr:uid="{CFBAD435-50E3-49D4-9579-5F6E11506405}"/>
    <hyperlink ref="A44" r:id="rId18" location="diff-637e49ef799bb51094751e67276f1dfeaeb31048cd7e0de7c90fef139d184c88" xr:uid="{8EBCA02C-10BC-423A-B06E-3F3D019D27BF}"/>
    <hyperlink ref="A45" r:id="rId19" location="diff-a1d5d057c4c4b392925846d0544f8b71df64ecc2bac126f0dcee62e92c5b140c" xr:uid="{D194C6DC-B311-4431-8224-9126E506DA90}"/>
    <hyperlink ref="A46" r:id="rId20" location="diff-3fdf98ec195d31efe04cc194bce0c329a7a8eb16b4bd15981a425720ede2e865" xr:uid="{95DB232A-2DCA-4BFA-9A87-B1F3D665A31F}"/>
    <hyperlink ref="A48" r:id="rId21" location="diff-2c329cbf92051c1f1943a769088e02ab9dc27e4cd1acfd64a40eb5b0e11d9f47" xr:uid="{86601FCB-693F-4AF3-8694-A92A720A3B33}"/>
    <hyperlink ref="A49" r:id="rId22" location="diff-9ae3ffe0889e8ae822cc5d6e5e0b97c0c53c176cf13fa2985fbc09a926ba205c" xr:uid="{7BAD77C8-6FFC-44E3-B725-A046ADF7D521}"/>
    <hyperlink ref="A51" r:id="rId23" location="diff-9ae3ffe0889e8ae822cc5d6e5e0b97c0c53c176cf13fa2985fbc09a926ba205c" xr:uid="{A4AACB38-876A-4D45-9828-F123E3FA412E}"/>
    <hyperlink ref="A52" r:id="rId24" location="diff-acc8dd38fd22df5f73d37cc21057624272a3b57ca4a77619f6222bb7324d835b" xr:uid="{3C5D70A8-FC28-4613-AE59-1FB56C4A1C5A}"/>
    <hyperlink ref="A53" r:id="rId25" xr:uid="{3B9A6651-F941-4CD5-8CE7-0EB562E9FFBC}"/>
    <hyperlink ref="A54" r:id="rId26" location="diff-f6a0595a74bda66d3fe7abd99097fbeeec0b819b4002b5b2e4a16db08dc7449b" xr:uid="{932FB24D-A9D2-4E8F-BBC6-BD72AF390DCB}"/>
    <hyperlink ref="A55" r:id="rId27" xr:uid="{53FC06BA-E4A2-42E9-B9D4-769C4C5F1D0B}"/>
    <hyperlink ref="A56" r:id="rId28" location="diff-de34b31f2f5b611f824ebc1e2b8805b0c6047f5991059794dbc665cb75738572" xr:uid="{F49BD2AA-7928-4E5F-A6BD-7897D5E8DCE5}"/>
    <hyperlink ref="A57" r:id="rId29" location="diff-de34b31f2f5b611f824ebc1e2b8805b0c6047f5991059794dbc665cb75738572" xr:uid="{0FCE6162-5905-4959-AB61-68967ABDAB60}"/>
    <hyperlink ref="A58" r:id="rId30" location="diff-4b4e5aedbbb65e605b71eff795aafee2e1363ff7b02ea1110d0c29f73854ef9b" xr:uid="{4CAAF2B9-F989-4EE8-B012-3ECBC7D68488}"/>
    <hyperlink ref="A59" r:id="rId31" xr:uid="{F2945EE3-C3DB-4F62-8FA5-EDB32C442299}"/>
    <hyperlink ref="A62" r:id="rId32" xr:uid="{033EE9B5-7B5C-4EC8-A3B3-CA4BB757B601}"/>
    <hyperlink ref="A64" r:id="rId33" location="diff-238355d8264ccb94e06a4ddfcd20ec081a3aff7f3338ab3bdeb1d706a9a682db" xr:uid="{865A38C6-0786-486C-8CD1-21DE9859FD2E}"/>
    <hyperlink ref="A66" r:id="rId34" xr:uid="{2A5ACD16-55FF-4EF7-B38B-87E5F7630BD3}"/>
    <hyperlink ref="A69" r:id="rId35" xr:uid="{5B338969-DD40-4105-A28D-AE6A27867E2D}"/>
    <hyperlink ref="A70" r:id="rId36" xr:uid="{E86949A2-FBFF-4BC8-A8CD-B2883516F624}"/>
    <hyperlink ref="A72" r:id="rId37" xr:uid="{F45FF930-E4FB-4DDD-A16E-2E52DB05309E}"/>
    <hyperlink ref="A74" r:id="rId38" xr:uid="{BD671DC2-A14D-4310-B3B0-A1F80EB422D5}"/>
    <hyperlink ref="A75" r:id="rId39" xr:uid="{63C6309F-ECA8-4FCC-88E0-AADDCA740D75}"/>
    <hyperlink ref="B75" r:id="rId40" xr:uid="{924DFD50-A667-4CAA-BF1E-A250E044D5ED}"/>
    <hyperlink ref="A76" r:id="rId41" location="diff-2e5ad92c43aa96cc3a9cef6c6aec998b216f1379c43b1f651013d25e55989312" xr:uid="{FC9BFA9B-F84F-4561-B302-CF28A3F2B84B}"/>
    <hyperlink ref="A77" r:id="rId42" xr:uid="{A788F553-D9D0-44D7-B1CF-455B97ECE86B}"/>
    <hyperlink ref="A78" r:id="rId43" location="diff-f992ea86b64d9658669b260a9ba54638567dfcece5ab481a24daa756980aaaba" xr:uid="{1028E990-D905-4413-88B5-2869FB654844}"/>
    <hyperlink ref="A79" r:id="rId44" location="diff-745b76dfac54a92f874117e7c871c43517832e1c7317878f6a2c27dcd02833d8" xr:uid="{A5D01E51-812E-472C-96A5-111830107489}"/>
    <hyperlink ref="A80" r:id="rId45" location="diff-e3bac435a7b5ddcfb569ca4b5aff8c38ff0227b76fcf3e671a6765f413475662" xr:uid="{7DC34BD7-6CE3-4E06-947E-718BF39CA354}"/>
    <hyperlink ref="A81" r:id="rId46" location="diff-db9fecdcf3b91791d25ad0a51f014de7526055c55c2c653c2f9599d039d16b59" xr:uid="{CFBAAA7F-58B4-424B-9280-8A655DB1462B}"/>
    <hyperlink ref="A82" r:id="rId47" xr:uid="{FD8FC4C2-1E96-4E45-A283-7D9512F6D15C}"/>
    <hyperlink ref="A85" r:id="rId48" location="diff-5dc1f67ea74ac3807217f02723fcf024e8ab6562a67610b66de8f57f0d5ef59e" xr:uid="{9C076EAC-7F1E-4D1E-A1F1-2F6F43DB3E73}"/>
    <hyperlink ref="A86" r:id="rId49" location="diff-f992ea86b64d9658669b260a9ba54638567dfcece5ab481a24daa756980aaaba" xr:uid="{5CCA0DDD-61E4-4E27-880D-24B33E1D1394}"/>
    <hyperlink ref="A88" r:id="rId50" location="diff-4c56686a2ba30f91f6012dc3c42912034baba676593d27445a50444f4e27aecb" xr:uid="{187601A4-925E-430E-AC92-79E21FDF3CB5}"/>
    <hyperlink ref="A92" r:id="rId51" location="diff-637e49ef799bb51094751e67276f1dfeaeb31048cd7e0de7c90fef139d184c88" xr:uid="{DE70295C-A534-4238-99A2-20844BBF02B2}"/>
    <hyperlink ref="A93" r:id="rId52" location="diff-acc8dd38fd22df5f73d37cc21057624272a3b57ca4a77619f6222bb7324d835b" xr:uid="{30211D90-6DDF-46BC-AF51-A4937D04B7CD}"/>
    <hyperlink ref="A94" r:id="rId53" location="diff-4d7c51b1efe9043e44439a949dfd92e5827321b34082903477fd04876edb7552" xr:uid="{7B32070D-3F21-419E-A4AE-CB0FFCC800B3}"/>
    <hyperlink ref="A95" r:id="rId54" xr:uid="{B9C706A2-12AB-4191-8154-6AF0FF26E6D0}"/>
    <hyperlink ref="A97" r:id="rId55" location="diff-e4f12f881ad46f5c2645b7d2e7e1481c2d02260597fe5c21bf0a896acf246f67" xr:uid="{E5FB0512-E9D9-43DF-978D-FA39B56D828B}"/>
    <hyperlink ref="A99" r:id="rId56" location="diff-7193f7df8c6f35c6f42d6f9db6deb3bf3d1a1000927552b84c901eca5b9b37e0" xr:uid="{0D67263D-DC79-443B-AEB8-164521F1F2B6}"/>
    <hyperlink ref="A100" r:id="rId57" location="diff-745b76dfac54a92f874117e7c871c43517832e1c7317878f6a2c27dcd02833d8" xr:uid="{1B5DCDBC-927B-42E7-BCCE-46B9D37A3D60}"/>
    <hyperlink ref="A102" r:id="rId58" location="diff-0a75b5baeefd7100979852b66c5b991b1ca6899e6aa9113446fe3e4e12227e8a" xr:uid="{C16EEB7F-375A-48B7-B50D-6AB7D05FB329}"/>
    <hyperlink ref="A106" r:id="rId59" location="diff-180245d8d70a3d4d89bf9c4e9c302e8b1eeba14f7a889845b01f5c9517c58d0b" xr:uid="{EDEDE6F4-989B-4C7C-ADE5-77239833B41E}"/>
    <hyperlink ref="A107" r:id="rId60" location="diff-745b76dfac54a92f874117e7c871c43517832e1c7317878f6a2c27dcd02833d8" xr:uid="{2562C15B-AE77-4EF1-ABED-4229C34B796F}"/>
    <hyperlink ref="A109" r:id="rId61" location="diff-258547fade7732f3b1e46423c14e420dff8fe6f915c509c8da3835407659bb84" xr:uid="{C2BD0943-6091-46AB-B5F0-0ABA3FA4F348}"/>
    <hyperlink ref="A110" r:id="rId62" location="diff-e4f12f881ad46f5c2645b7d2e7e1481c2d02260597fe5c21bf0a896acf246f67" xr:uid="{D19498D4-0B76-4CB0-99AC-20FA564C08F4}"/>
    <hyperlink ref="A112" r:id="rId63" location="diff-2505545878fb91f5fab31ccb4a739ef732e2aee04022ef5db3ac5a8b7c49f373" xr:uid="{B90C2066-4FDB-402A-A35E-C24F060FD2E6}"/>
    <hyperlink ref="A114" r:id="rId64" location="diff-745b76dfac54a92f874117e7c871c43517832e1c7317878f6a2c27dcd02833d8" xr:uid="{957053A0-5189-4CC8-9640-29D38D859B3A}"/>
    <hyperlink ref="A115" r:id="rId65" location="diff-8c2bc872776a83a7d003095f186473b0377116bdda555cf7ebf1b972f494ced5" xr:uid="{E0AD54CA-2E8E-4979-82E7-DC8D41399689}"/>
    <hyperlink ref="A116" r:id="rId66" location="diff-3a235471b7ff25259208f227e9b180126896058393b4f1d9987e18466b40b489" xr:uid="{275965AE-DE16-4F14-97F3-F96C33441A0B}"/>
    <hyperlink ref="A117" r:id="rId67" location="diff-8c2bc872776a83a7d003095f186473b0377116bdda555cf7ebf1b972f494ced5" xr:uid="{B81D461E-1E17-452A-9867-55A61BDA1CC7}"/>
    <hyperlink ref="A118" r:id="rId68" location="diff-8c2bc872776a83a7d003095f186473b0377116bdda555cf7ebf1b972f494ced5" xr:uid="{8420B170-89BE-49CD-AB9C-84DBBB67E0D7}"/>
    <hyperlink ref="A119" r:id="rId69" location="diff-3fdf9bea8045b4b6835f1f4ec4a1a34e6630f8c680b027e15cf1102bf0d398f4" xr:uid="{163DBE57-3DFD-4805-AF75-ADB3D106BB39}"/>
    <hyperlink ref="A122" r:id="rId70" location="diff-8463039c1ef85c54766e7eeb3f0bb1217489c98d9e533580f42ea028ca845009" xr:uid="{BBE68280-A51C-4541-8E59-53B89742042D}"/>
    <hyperlink ref="A123" r:id="rId71" location="diff-e4f12f881ad46f5c2645b7d2e7e1481c2d02260597fe5c21bf0a896acf246f67" xr:uid="{7DEBC34E-A38C-4BF5-B609-0F72DA94FB33}"/>
    <hyperlink ref="A125" r:id="rId72" location="diff-3fdf98ec195d31efe04cc194bce0c329a7a8eb16b4bd15981a425720ede2e865" xr:uid="{3BEDE6C2-C8DB-49E7-9F70-24D72A632667}"/>
    <hyperlink ref="A136" r:id="rId73" location="diff-e4f12f881ad46f5c2645b7d2e7e1481c2d02260597fe5c21bf0a896acf246f67" xr:uid="{49CD8D8C-713B-4C11-B970-F0C2BF11BF82}"/>
    <hyperlink ref="A137" r:id="rId74" location="diff-3a235471b7ff25259208f227e9b180126896058393b4f1d9987e18466b40b489" xr:uid="{2BC1AE5D-DA0A-4755-924D-7CF73E9BFCB8}"/>
    <hyperlink ref="A142" r:id="rId75" location="diff-2e5ad92c43aa96cc3a9cef6c6aec998b216f1379c43b1f651013d25e55989312" xr:uid="{84FBE33C-7C88-4D4C-AA85-3444BC03DEF9}"/>
    <hyperlink ref="A145" r:id="rId76" location="diff-745b76dfac54a92f874117e7c871c43517832e1c7317878f6a2c27dcd02833d8" xr:uid="{4C3390EB-D51A-4B2A-B805-9CAD918B56A4}"/>
    <hyperlink ref="A147" r:id="rId77" location="diff-2e5ad92c43aa96cc3a9cef6c6aec998b216f1379c43b1f651013d25e55989312" xr:uid="{3CDAA216-2754-4C62-9AD4-8788CD36438C}"/>
    <hyperlink ref="A148" r:id="rId78" location="diff-8c2bc872776a83a7d003095f186473b0377116bdda555cf7ebf1b972f494ced5" xr:uid="{9C81CB2C-11B2-499A-B23B-72E2A8E92749}"/>
    <hyperlink ref="A151" r:id="rId79" xr:uid="{CC60FEDE-DDCB-4A46-85BF-67DA42D035E1}"/>
    <hyperlink ref="A153" r:id="rId80" location="diff-2e5ad92c43aa96cc3a9cef6c6aec998b216f1379c43b1f651013d25e55989312" xr:uid="{5EA4EB06-D47B-408D-99A8-FEB3FC820B17}"/>
  </hyperlinks>
  <pageMargins left="0.7" right="0.7" top="0.75" bottom="0.75" header="0.3" footer="0.3"/>
  <pageSetup paperSize="9" orientation="portrait" horizontalDpi="0" verticalDpi="0" r:id="rId81"/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E18" sqref="E18"/>
    </sheetView>
  </sheetViews>
  <sheetFormatPr baseColWidth="10" defaultColWidth="11.42578125" defaultRowHeight="15" x14ac:dyDescent="0.25"/>
  <sheetData>
    <row r="1" spans="1:1" x14ac:dyDescent="0.25">
      <c r="A1" s="1" t="s">
        <v>1</v>
      </c>
    </row>
    <row r="3" spans="1:1" x14ac:dyDescent="0.25">
      <c r="A3" t="s">
        <v>2</v>
      </c>
    </row>
    <row r="4" spans="1:1" x14ac:dyDescent="0.25">
      <c r="A4" t="s">
        <v>9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7</v>
      </c>
    </row>
    <row r="9" spans="1:1" x14ac:dyDescent="0.25">
      <c r="A9" t="s">
        <v>6</v>
      </c>
    </row>
    <row r="10" spans="1:1" x14ac:dyDescent="0.25">
      <c r="A10" t="s">
        <v>8</v>
      </c>
    </row>
    <row r="11" spans="1:1" x14ac:dyDescent="0.25">
      <c r="A11" t="s">
        <v>10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Tätigkeitsdokumentation</vt:lpstr>
      <vt:lpstr>Ausfüllhinweise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2025-01-21T19:12:45Z</dcterms:modified>
</cp:coreProperties>
</file>