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tables/table1.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Ex2.xml" ContentType="application/vnd.ms-office.chartex+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1.xml" ContentType="application/vnd.openxmlformats-officedocument.drawing+xml"/>
  <Override PartName="/xl/tables/table2.xml" ContentType="application/vnd.openxmlformats-officedocument.spreadsheetml.table+xml"/>
  <Override PartName="/xl/drawings/drawing1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nwoch\Downloads\"/>
    </mc:Choice>
  </mc:AlternateContent>
  <xr:revisionPtr revIDLastSave="0" documentId="13_ncr:1_{A52E6C8C-64ED-4958-A839-8E4937F8AF01}" xr6:coauthVersionLast="47" xr6:coauthVersionMax="47" xr10:uidLastSave="{00000000-0000-0000-0000-000000000000}"/>
  <bookViews>
    <workbookView xWindow="0" yWindow="0" windowWidth="19170" windowHeight="10080" firstSheet="6" activeTab="9" xr2:uid="{E9656CD7-2AFD-46C2-90FD-5C7DE0CA410C}"/>
  </bookViews>
  <sheets>
    <sheet name="Revenue by Channel" sheetId="7" r:id="rId1"/>
    <sheet name="Regional Performance" sheetId="8" r:id="rId2"/>
    <sheet name="Opportunity Count" sheetId="10" r:id="rId3"/>
    <sheet name="Top Partners" sheetId="11" r:id="rId4"/>
    <sheet name="Sales cylcle Duration by Channe" sheetId="12" r:id="rId5"/>
    <sheet name="Monthly Trends" sheetId="13" r:id="rId6"/>
    <sheet name="Segment Analysis" sheetId="14" r:id="rId7"/>
    <sheet name="Conversion Rate" sheetId="16" r:id="rId8"/>
    <sheet name="Business Insight" sheetId="15" r:id="rId9"/>
    <sheet name="Dashboard" sheetId="23" r:id="rId10"/>
    <sheet name="Merged Fact" sheetId="6" r:id="rId11"/>
    <sheet name="Schema" sheetId="17" r:id="rId12"/>
    <sheet name="Account" sheetId="1" r:id="rId13"/>
    <sheet name="Opportunity" sheetId="2" r:id="rId14"/>
    <sheet name="Partner" sheetId="3" r:id="rId15"/>
    <sheet name="Product" sheetId="4" r:id="rId16"/>
    <sheet name="Sales Stage" sheetId="5" r:id="rId17"/>
  </sheets>
  <definedNames>
    <definedName name="_xlchart.v2.0" hidden="1">'Regional Performance'!$A$5:$A$7</definedName>
    <definedName name="_xlchart.v2.1" hidden="1">'Regional Performance'!$B$2:$B$4</definedName>
    <definedName name="_xlchart.v2.2" hidden="1">'Regional Performance'!$B$5:$B$7</definedName>
    <definedName name="_xlchart.v2.3" hidden="1">'Regional Performance'!$C$2:$C$4</definedName>
    <definedName name="_xlchart.v2.4" hidden="1">'Regional Performance'!$C$5:$C$7</definedName>
    <definedName name="_xlchart.v2.5" hidden="1">'Regional Performance'!$A$5:$A$7</definedName>
    <definedName name="_xlchart.v2.6" hidden="1">'Regional Performance'!$B$2:$B$4</definedName>
    <definedName name="_xlchart.v2.7" hidden="1">'Regional Performance'!$B$5:$B$7</definedName>
    <definedName name="_xlchart.v2.8" hidden="1">'Regional Performance'!$C$2:$C$4</definedName>
    <definedName name="_xlchart.v2.9" hidden="1">'Regional Performance'!$C$5:$C$7</definedName>
    <definedName name="_xlcn.WorksheetConnection_OpportunityTracking11.xlsxTable11" hidden="1">Table1[]</definedName>
    <definedName name="_xlcn.WorksheetConnection_OpportunityTracking11.xlsxTable111" hidden="1">Table11[]</definedName>
    <definedName name="_xlcn.WorksheetConnection_OpportunityTracking11.xlsxTable21" hidden="1">Table2[]</definedName>
    <definedName name="_xlcn.WorksheetConnection_OpportunityTracking11.xlsxTable51" hidden="1">Table5[]</definedName>
    <definedName name="_xlcn.WorksheetConnection_OpportunityTracking11.xlsxTable71" hidden="1">Table7[]</definedName>
    <definedName name="Slicer_Channel">#N/A</definedName>
    <definedName name="Slicer_Channel1">#N/A</definedName>
    <definedName name="Slicer_Region">#N/A</definedName>
    <definedName name="Slicer_Region1">#N/A</definedName>
    <definedName name="Slicer_Segment">#N/A</definedName>
  </definedNames>
  <calcPr calcId="191029"/>
  <pivotCaches>
    <pivotCache cacheId="0" r:id="rId18"/>
    <pivotCache cacheId="1" r:id="rId19"/>
  </pivotCaches>
  <extLst>
    <ext xmlns:x14="http://schemas.microsoft.com/office/spreadsheetml/2009/9/main" uri="{876F7934-8845-4945-9796-88D515C7AA90}">
      <x14:pivotCaches>
        <pivotCache cacheId="2" r:id="rId20"/>
      </x14:pivotCaches>
    </ext>
    <ext xmlns:x14="http://schemas.microsoft.com/office/spreadsheetml/2009/9/main" uri="{BBE1A952-AA13-448e-AADC-164F8A28A991}">
      <x14:slicerCaches>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7" name="Table7" connection="WorksheetConnection_Opportunity Tracking (1) (1).xlsx!Table7"/>
          <x15:modelTable id="Table5" name="Table5" connection="WorksheetConnection_Opportunity Tracking (1) (1).xlsx!Table5"/>
          <x15:modelTable id="Table2" name="Table2" connection="WorksheetConnection_Opportunity Tracking (1) (1).xlsx!Table2"/>
          <x15:modelTable id="Table11" name="Table11" connection="WorksheetConnection_Opportunity Tracking (1) (1).xlsx!Table11"/>
          <x15:modelTable id="Table1" name="Table1" connection="WorksheetConnection_Opportunity Tracking (1) (1).xlsx!Table1"/>
        </x15:modelTables>
        <x15:modelRelationships>
          <x15:modelRelationship fromTable="Table1" fromColumn="Account ID" toTable="Table7" toColumn="Account ID"/>
          <x15:modelRelationship fromTable="Table1" fromColumn="Opportunity ID" toTable="Table2" toColumn="Opportunity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16" l="1"/>
  <c r="F5" i="1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J391" i="6"/>
  <c r="J392" i="6"/>
  <c r="J393" i="6"/>
  <c r="J394" i="6"/>
  <c r="J395" i="6"/>
  <c r="J396" i="6"/>
  <c r="J397" i="6"/>
  <c r="J398" i="6"/>
  <c r="J399" i="6"/>
  <c r="J400" i="6"/>
  <c r="J401" i="6"/>
  <c r="J402" i="6"/>
  <c r="J403" i="6"/>
  <c r="J404" i="6"/>
  <c r="J405" i="6"/>
  <c r="J406" i="6"/>
  <c r="J407" i="6"/>
  <c r="J408" i="6"/>
  <c r="J409" i="6"/>
  <c r="J410" i="6"/>
  <c r="J411" i="6"/>
  <c r="J412" i="6"/>
  <c r="J413" i="6"/>
  <c r="J414" i="6"/>
  <c r="J415" i="6"/>
  <c r="J416" i="6"/>
  <c r="J417" i="6"/>
  <c r="J418" i="6"/>
  <c r="J419" i="6"/>
  <c r="J420" i="6"/>
  <c r="J421" i="6"/>
  <c r="J422" i="6"/>
  <c r="J423" i="6"/>
  <c r="J424" i="6"/>
  <c r="J425" i="6"/>
  <c r="J426" i="6"/>
  <c r="J427" i="6"/>
  <c r="J428" i="6"/>
  <c r="J429" i="6"/>
  <c r="J430" i="6"/>
  <c r="J431" i="6"/>
  <c r="J432" i="6"/>
  <c r="J433" i="6"/>
  <c r="J434" i="6"/>
  <c r="J435" i="6"/>
  <c r="J436" i="6"/>
  <c r="J437" i="6"/>
  <c r="J438" i="6"/>
  <c r="J439" i="6"/>
  <c r="J440" i="6"/>
  <c r="J441" i="6"/>
  <c r="J442" i="6"/>
  <c r="J443" i="6"/>
  <c r="J444" i="6"/>
  <c r="J445" i="6"/>
  <c r="J446" i="6"/>
  <c r="J447" i="6"/>
  <c r="J448" i="6"/>
  <c r="J449" i="6"/>
  <c r="J450" i="6"/>
  <c r="J451" i="6"/>
  <c r="J452" i="6"/>
  <c r="J453" i="6"/>
  <c r="J454" i="6"/>
  <c r="J455"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5" i="6"/>
  <c r="J486" i="6"/>
  <c r="J487" i="6"/>
  <c r="J488" i="6"/>
  <c r="J2"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2" i="6"/>
  <c r="N3" i="6"/>
  <c r="R3" i="6" s="1"/>
  <c r="N4" i="6"/>
  <c r="R4" i="6" s="1"/>
  <c r="N5" i="6"/>
  <c r="R5" i="6" s="1"/>
  <c r="N6" i="6"/>
  <c r="R6" i="6" s="1"/>
  <c r="N7" i="6"/>
  <c r="R7" i="6" s="1"/>
  <c r="N8" i="6"/>
  <c r="R8" i="6" s="1"/>
  <c r="N9" i="6"/>
  <c r="R9" i="6" s="1"/>
  <c r="N10" i="6"/>
  <c r="R10" i="6" s="1"/>
  <c r="N11" i="6"/>
  <c r="R11" i="6" s="1"/>
  <c r="N12" i="6"/>
  <c r="R12" i="6" s="1"/>
  <c r="N13" i="6"/>
  <c r="R13" i="6" s="1"/>
  <c r="N14" i="6"/>
  <c r="R14" i="6" s="1"/>
  <c r="N15" i="6"/>
  <c r="R15" i="6" s="1"/>
  <c r="N16" i="6"/>
  <c r="R16" i="6" s="1"/>
  <c r="N17" i="6"/>
  <c r="R17" i="6" s="1"/>
  <c r="N18" i="6"/>
  <c r="R18" i="6" s="1"/>
  <c r="N19" i="6"/>
  <c r="R19" i="6" s="1"/>
  <c r="N20" i="6"/>
  <c r="R20" i="6" s="1"/>
  <c r="N21" i="6"/>
  <c r="R21" i="6" s="1"/>
  <c r="N22" i="6"/>
  <c r="R22" i="6" s="1"/>
  <c r="N23" i="6"/>
  <c r="R23" i="6" s="1"/>
  <c r="N24" i="6"/>
  <c r="R24" i="6" s="1"/>
  <c r="N25" i="6"/>
  <c r="R25" i="6" s="1"/>
  <c r="N26" i="6"/>
  <c r="R26" i="6" s="1"/>
  <c r="N27" i="6"/>
  <c r="R27" i="6" s="1"/>
  <c r="N28" i="6"/>
  <c r="R28" i="6" s="1"/>
  <c r="N29" i="6"/>
  <c r="R29" i="6" s="1"/>
  <c r="N30" i="6"/>
  <c r="R30" i="6" s="1"/>
  <c r="N31" i="6"/>
  <c r="R31" i="6" s="1"/>
  <c r="N32" i="6"/>
  <c r="R32" i="6" s="1"/>
  <c r="N33" i="6"/>
  <c r="R33" i="6" s="1"/>
  <c r="N34" i="6"/>
  <c r="R34" i="6" s="1"/>
  <c r="N35" i="6"/>
  <c r="R35" i="6" s="1"/>
  <c r="N36" i="6"/>
  <c r="R36" i="6" s="1"/>
  <c r="N37" i="6"/>
  <c r="R37" i="6" s="1"/>
  <c r="N38" i="6"/>
  <c r="R38" i="6" s="1"/>
  <c r="N39" i="6"/>
  <c r="R39" i="6" s="1"/>
  <c r="N40" i="6"/>
  <c r="R40" i="6" s="1"/>
  <c r="N41" i="6"/>
  <c r="R41" i="6" s="1"/>
  <c r="N42" i="6"/>
  <c r="R42" i="6" s="1"/>
  <c r="N43" i="6"/>
  <c r="R43" i="6" s="1"/>
  <c r="N44" i="6"/>
  <c r="R44" i="6" s="1"/>
  <c r="N45" i="6"/>
  <c r="R45" i="6" s="1"/>
  <c r="N46" i="6"/>
  <c r="R46" i="6" s="1"/>
  <c r="N47" i="6"/>
  <c r="R47" i="6" s="1"/>
  <c r="N48" i="6"/>
  <c r="R48" i="6" s="1"/>
  <c r="N49" i="6"/>
  <c r="R49" i="6" s="1"/>
  <c r="N50" i="6"/>
  <c r="R50" i="6" s="1"/>
  <c r="N51" i="6"/>
  <c r="R51" i="6" s="1"/>
  <c r="N52" i="6"/>
  <c r="R52" i="6" s="1"/>
  <c r="N53" i="6"/>
  <c r="R53" i="6" s="1"/>
  <c r="N54" i="6"/>
  <c r="R54" i="6" s="1"/>
  <c r="N55" i="6"/>
  <c r="R55" i="6" s="1"/>
  <c r="N56" i="6"/>
  <c r="R56" i="6" s="1"/>
  <c r="N57" i="6"/>
  <c r="R57" i="6" s="1"/>
  <c r="N58" i="6"/>
  <c r="R58" i="6" s="1"/>
  <c r="N59" i="6"/>
  <c r="R59" i="6" s="1"/>
  <c r="N60" i="6"/>
  <c r="R60" i="6" s="1"/>
  <c r="N61" i="6"/>
  <c r="R61" i="6" s="1"/>
  <c r="N62" i="6"/>
  <c r="R62" i="6" s="1"/>
  <c r="N63" i="6"/>
  <c r="R63" i="6" s="1"/>
  <c r="N64" i="6"/>
  <c r="R64" i="6" s="1"/>
  <c r="N65" i="6"/>
  <c r="R65" i="6" s="1"/>
  <c r="N66" i="6"/>
  <c r="R66" i="6" s="1"/>
  <c r="N67" i="6"/>
  <c r="R67" i="6" s="1"/>
  <c r="N68" i="6"/>
  <c r="R68" i="6" s="1"/>
  <c r="N69" i="6"/>
  <c r="R69" i="6" s="1"/>
  <c r="N70" i="6"/>
  <c r="R70" i="6" s="1"/>
  <c r="N71" i="6"/>
  <c r="R71" i="6" s="1"/>
  <c r="N72" i="6"/>
  <c r="R72" i="6" s="1"/>
  <c r="N73" i="6"/>
  <c r="R73" i="6" s="1"/>
  <c r="N74" i="6"/>
  <c r="R74" i="6" s="1"/>
  <c r="N75" i="6"/>
  <c r="R75" i="6" s="1"/>
  <c r="N76" i="6"/>
  <c r="R76" i="6" s="1"/>
  <c r="N77" i="6"/>
  <c r="R77" i="6" s="1"/>
  <c r="N78" i="6"/>
  <c r="R78" i="6" s="1"/>
  <c r="N79" i="6"/>
  <c r="R79" i="6" s="1"/>
  <c r="N80" i="6"/>
  <c r="R80" i="6" s="1"/>
  <c r="N81" i="6"/>
  <c r="R81" i="6" s="1"/>
  <c r="N82" i="6"/>
  <c r="R82" i="6" s="1"/>
  <c r="N83" i="6"/>
  <c r="R83" i="6" s="1"/>
  <c r="N84" i="6"/>
  <c r="R84" i="6" s="1"/>
  <c r="N85" i="6"/>
  <c r="R85" i="6" s="1"/>
  <c r="N86" i="6"/>
  <c r="R86" i="6" s="1"/>
  <c r="N87" i="6"/>
  <c r="R87" i="6" s="1"/>
  <c r="N88" i="6"/>
  <c r="R88" i="6" s="1"/>
  <c r="N89" i="6"/>
  <c r="R89" i="6" s="1"/>
  <c r="N90" i="6"/>
  <c r="R90" i="6" s="1"/>
  <c r="N91" i="6"/>
  <c r="R91" i="6" s="1"/>
  <c r="N92" i="6"/>
  <c r="R92" i="6" s="1"/>
  <c r="N93" i="6"/>
  <c r="R93" i="6" s="1"/>
  <c r="N94" i="6"/>
  <c r="R94" i="6" s="1"/>
  <c r="N95" i="6"/>
  <c r="R95" i="6" s="1"/>
  <c r="N96" i="6"/>
  <c r="R96" i="6" s="1"/>
  <c r="N97" i="6"/>
  <c r="R97" i="6" s="1"/>
  <c r="N98" i="6"/>
  <c r="R98" i="6" s="1"/>
  <c r="N99" i="6"/>
  <c r="R99" i="6" s="1"/>
  <c r="N100" i="6"/>
  <c r="R100" i="6" s="1"/>
  <c r="N101" i="6"/>
  <c r="R101" i="6" s="1"/>
  <c r="N102" i="6"/>
  <c r="R102" i="6" s="1"/>
  <c r="N103" i="6"/>
  <c r="R103" i="6" s="1"/>
  <c r="N104" i="6"/>
  <c r="R104" i="6" s="1"/>
  <c r="N105" i="6"/>
  <c r="R105" i="6" s="1"/>
  <c r="N106" i="6"/>
  <c r="R106" i="6" s="1"/>
  <c r="N107" i="6"/>
  <c r="R107" i="6" s="1"/>
  <c r="N108" i="6"/>
  <c r="R108" i="6" s="1"/>
  <c r="N109" i="6"/>
  <c r="R109" i="6" s="1"/>
  <c r="N110" i="6"/>
  <c r="R110" i="6" s="1"/>
  <c r="N111" i="6"/>
  <c r="R111" i="6" s="1"/>
  <c r="N112" i="6"/>
  <c r="R112" i="6" s="1"/>
  <c r="N113" i="6"/>
  <c r="R113" i="6" s="1"/>
  <c r="N114" i="6"/>
  <c r="R114" i="6" s="1"/>
  <c r="N115" i="6"/>
  <c r="R115" i="6" s="1"/>
  <c r="N116" i="6"/>
  <c r="R116" i="6" s="1"/>
  <c r="N117" i="6"/>
  <c r="R117" i="6" s="1"/>
  <c r="N118" i="6"/>
  <c r="R118" i="6" s="1"/>
  <c r="N119" i="6"/>
  <c r="R119" i="6" s="1"/>
  <c r="N120" i="6"/>
  <c r="R120" i="6" s="1"/>
  <c r="N121" i="6"/>
  <c r="R121" i="6" s="1"/>
  <c r="N122" i="6"/>
  <c r="R122" i="6" s="1"/>
  <c r="N123" i="6"/>
  <c r="R123" i="6" s="1"/>
  <c r="N124" i="6"/>
  <c r="R124" i="6" s="1"/>
  <c r="N125" i="6"/>
  <c r="R125" i="6" s="1"/>
  <c r="N126" i="6"/>
  <c r="R126" i="6" s="1"/>
  <c r="N127" i="6"/>
  <c r="R127" i="6" s="1"/>
  <c r="N128" i="6"/>
  <c r="R128" i="6" s="1"/>
  <c r="N129" i="6"/>
  <c r="R129" i="6" s="1"/>
  <c r="N130" i="6"/>
  <c r="R130" i="6" s="1"/>
  <c r="N131" i="6"/>
  <c r="R131" i="6" s="1"/>
  <c r="N132" i="6"/>
  <c r="R132" i="6" s="1"/>
  <c r="N133" i="6"/>
  <c r="R133" i="6" s="1"/>
  <c r="N134" i="6"/>
  <c r="R134" i="6" s="1"/>
  <c r="N135" i="6"/>
  <c r="R135" i="6" s="1"/>
  <c r="N136" i="6"/>
  <c r="R136" i="6" s="1"/>
  <c r="N137" i="6"/>
  <c r="R137" i="6" s="1"/>
  <c r="N138" i="6"/>
  <c r="R138" i="6" s="1"/>
  <c r="N139" i="6"/>
  <c r="R139" i="6" s="1"/>
  <c r="N140" i="6"/>
  <c r="R140" i="6" s="1"/>
  <c r="N141" i="6"/>
  <c r="R141" i="6" s="1"/>
  <c r="N142" i="6"/>
  <c r="R142" i="6" s="1"/>
  <c r="N143" i="6"/>
  <c r="R143" i="6" s="1"/>
  <c r="N144" i="6"/>
  <c r="R144" i="6" s="1"/>
  <c r="N145" i="6"/>
  <c r="R145" i="6" s="1"/>
  <c r="N146" i="6"/>
  <c r="R146" i="6" s="1"/>
  <c r="N147" i="6"/>
  <c r="R147" i="6" s="1"/>
  <c r="N148" i="6"/>
  <c r="R148" i="6" s="1"/>
  <c r="N149" i="6"/>
  <c r="R149" i="6" s="1"/>
  <c r="N150" i="6"/>
  <c r="R150" i="6" s="1"/>
  <c r="N151" i="6"/>
  <c r="R151" i="6" s="1"/>
  <c r="N152" i="6"/>
  <c r="R152" i="6" s="1"/>
  <c r="N153" i="6"/>
  <c r="R153" i="6" s="1"/>
  <c r="N154" i="6"/>
  <c r="R154" i="6" s="1"/>
  <c r="N155" i="6"/>
  <c r="R155" i="6" s="1"/>
  <c r="N156" i="6"/>
  <c r="R156" i="6" s="1"/>
  <c r="N157" i="6"/>
  <c r="R157" i="6" s="1"/>
  <c r="N158" i="6"/>
  <c r="R158" i="6" s="1"/>
  <c r="N159" i="6"/>
  <c r="R159" i="6" s="1"/>
  <c r="N160" i="6"/>
  <c r="R160" i="6" s="1"/>
  <c r="N161" i="6"/>
  <c r="R161" i="6" s="1"/>
  <c r="N162" i="6"/>
  <c r="R162" i="6" s="1"/>
  <c r="N163" i="6"/>
  <c r="R163" i="6" s="1"/>
  <c r="N164" i="6"/>
  <c r="R164" i="6" s="1"/>
  <c r="N165" i="6"/>
  <c r="R165" i="6" s="1"/>
  <c r="N166" i="6"/>
  <c r="R166" i="6" s="1"/>
  <c r="N167" i="6"/>
  <c r="R167" i="6" s="1"/>
  <c r="N168" i="6"/>
  <c r="R168" i="6" s="1"/>
  <c r="N169" i="6"/>
  <c r="R169" i="6" s="1"/>
  <c r="N170" i="6"/>
  <c r="R170" i="6" s="1"/>
  <c r="N171" i="6"/>
  <c r="R171" i="6" s="1"/>
  <c r="N172" i="6"/>
  <c r="R172" i="6" s="1"/>
  <c r="N173" i="6"/>
  <c r="R173" i="6" s="1"/>
  <c r="N174" i="6"/>
  <c r="R174" i="6" s="1"/>
  <c r="N175" i="6"/>
  <c r="R175" i="6" s="1"/>
  <c r="N176" i="6"/>
  <c r="R176" i="6" s="1"/>
  <c r="N177" i="6"/>
  <c r="R177" i="6" s="1"/>
  <c r="N178" i="6"/>
  <c r="R178" i="6" s="1"/>
  <c r="N179" i="6"/>
  <c r="R179" i="6" s="1"/>
  <c r="N180" i="6"/>
  <c r="R180" i="6" s="1"/>
  <c r="N181" i="6"/>
  <c r="R181" i="6" s="1"/>
  <c r="N182" i="6"/>
  <c r="R182" i="6" s="1"/>
  <c r="N183" i="6"/>
  <c r="R183" i="6" s="1"/>
  <c r="N184" i="6"/>
  <c r="R184" i="6" s="1"/>
  <c r="N185" i="6"/>
  <c r="R185" i="6" s="1"/>
  <c r="N186" i="6"/>
  <c r="R186" i="6" s="1"/>
  <c r="N187" i="6"/>
  <c r="R187" i="6" s="1"/>
  <c r="N188" i="6"/>
  <c r="R188" i="6" s="1"/>
  <c r="N189" i="6"/>
  <c r="R189" i="6" s="1"/>
  <c r="N190" i="6"/>
  <c r="R190" i="6" s="1"/>
  <c r="N191" i="6"/>
  <c r="R191" i="6" s="1"/>
  <c r="N192" i="6"/>
  <c r="R192" i="6" s="1"/>
  <c r="N193" i="6"/>
  <c r="R193" i="6" s="1"/>
  <c r="N194" i="6"/>
  <c r="R194" i="6" s="1"/>
  <c r="N195" i="6"/>
  <c r="R195" i="6" s="1"/>
  <c r="N196" i="6"/>
  <c r="R196" i="6" s="1"/>
  <c r="N197" i="6"/>
  <c r="R197" i="6" s="1"/>
  <c r="N198" i="6"/>
  <c r="R198" i="6" s="1"/>
  <c r="N199" i="6"/>
  <c r="R199" i="6" s="1"/>
  <c r="N200" i="6"/>
  <c r="R200" i="6" s="1"/>
  <c r="N201" i="6"/>
  <c r="R201" i="6" s="1"/>
  <c r="N202" i="6"/>
  <c r="R202" i="6" s="1"/>
  <c r="N203" i="6"/>
  <c r="R203" i="6" s="1"/>
  <c r="N204" i="6"/>
  <c r="R204" i="6" s="1"/>
  <c r="N205" i="6"/>
  <c r="R205" i="6" s="1"/>
  <c r="N206" i="6"/>
  <c r="R206" i="6" s="1"/>
  <c r="N207" i="6"/>
  <c r="R207" i="6" s="1"/>
  <c r="N208" i="6"/>
  <c r="R208" i="6" s="1"/>
  <c r="N209" i="6"/>
  <c r="R209" i="6" s="1"/>
  <c r="N210" i="6"/>
  <c r="R210" i="6" s="1"/>
  <c r="N211" i="6"/>
  <c r="R211" i="6" s="1"/>
  <c r="N212" i="6"/>
  <c r="R212" i="6" s="1"/>
  <c r="N213" i="6"/>
  <c r="R213" i="6" s="1"/>
  <c r="N214" i="6"/>
  <c r="R214" i="6" s="1"/>
  <c r="N215" i="6"/>
  <c r="R215" i="6" s="1"/>
  <c r="N216" i="6"/>
  <c r="R216" i="6" s="1"/>
  <c r="N217" i="6"/>
  <c r="R217" i="6" s="1"/>
  <c r="N218" i="6"/>
  <c r="R218" i="6" s="1"/>
  <c r="N219" i="6"/>
  <c r="R219" i="6" s="1"/>
  <c r="N220" i="6"/>
  <c r="R220" i="6" s="1"/>
  <c r="N221" i="6"/>
  <c r="R221" i="6" s="1"/>
  <c r="N222" i="6"/>
  <c r="R222" i="6" s="1"/>
  <c r="N223" i="6"/>
  <c r="R223" i="6" s="1"/>
  <c r="N224" i="6"/>
  <c r="R224" i="6" s="1"/>
  <c r="N225" i="6"/>
  <c r="R225" i="6" s="1"/>
  <c r="N226" i="6"/>
  <c r="R226" i="6" s="1"/>
  <c r="N227" i="6"/>
  <c r="R227" i="6" s="1"/>
  <c r="N228" i="6"/>
  <c r="R228" i="6" s="1"/>
  <c r="N229" i="6"/>
  <c r="R229" i="6" s="1"/>
  <c r="N230" i="6"/>
  <c r="R230" i="6" s="1"/>
  <c r="N231" i="6"/>
  <c r="R231" i="6" s="1"/>
  <c r="N232" i="6"/>
  <c r="R232" i="6" s="1"/>
  <c r="N233" i="6"/>
  <c r="R233" i="6" s="1"/>
  <c r="N234" i="6"/>
  <c r="R234" i="6" s="1"/>
  <c r="N235" i="6"/>
  <c r="R235" i="6" s="1"/>
  <c r="N236" i="6"/>
  <c r="R236" i="6" s="1"/>
  <c r="N237" i="6"/>
  <c r="R237" i="6" s="1"/>
  <c r="N238" i="6"/>
  <c r="R238" i="6" s="1"/>
  <c r="N239" i="6"/>
  <c r="R239" i="6" s="1"/>
  <c r="N240" i="6"/>
  <c r="R240" i="6" s="1"/>
  <c r="N241" i="6"/>
  <c r="R241" i="6" s="1"/>
  <c r="N242" i="6"/>
  <c r="R242" i="6" s="1"/>
  <c r="N243" i="6"/>
  <c r="R243" i="6" s="1"/>
  <c r="N244" i="6"/>
  <c r="R244" i="6" s="1"/>
  <c r="N245" i="6"/>
  <c r="R245" i="6" s="1"/>
  <c r="N246" i="6"/>
  <c r="R246" i="6" s="1"/>
  <c r="N247" i="6"/>
  <c r="R247" i="6" s="1"/>
  <c r="N248" i="6"/>
  <c r="R248" i="6" s="1"/>
  <c r="N249" i="6"/>
  <c r="R249" i="6" s="1"/>
  <c r="N250" i="6"/>
  <c r="R250" i="6" s="1"/>
  <c r="N251" i="6"/>
  <c r="R251" i="6" s="1"/>
  <c r="N252" i="6"/>
  <c r="R252" i="6" s="1"/>
  <c r="N253" i="6"/>
  <c r="R253" i="6" s="1"/>
  <c r="N254" i="6"/>
  <c r="R254" i="6" s="1"/>
  <c r="N255" i="6"/>
  <c r="R255" i="6" s="1"/>
  <c r="N256" i="6"/>
  <c r="R256" i="6" s="1"/>
  <c r="N257" i="6"/>
  <c r="R257" i="6" s="1"/>
  <c r="N258" i="6"/>
  <c r="R258" i="6" s="1"/>
  <c r="N259" i="6"/>
  <c r="R259" i="6" s="1"/>
  <c r="N260" i="6"/>
  <c r="R260" i="6" s="1"/>
  <c r="N261" i="6"/>
  <c r="R261" i="6" s="1"/>
  <c r="N262" i="6"/>
  <c r="R262" i="6" s="1"/>
  <c r="N263" i="6"/>
  <c r="R263" i="6" s="1"/>
  <c r="N264" i="6"/>
  <c r="R264" i="6" s="1"/>
  <c r="N265" i="6"/>
  <c r="R265" i="6" s="1"/>
  <c r="N266" i="6"/>
  <c r="R266" i="6" s="1"/>
  <c r="N267" i="6"/>
  <c r="R267" i="6" s="1"/>
  <c r="N268" i="6"/>
  <c r="R268" i="6" s="1"/>
  <c r="N269" i="6"/>
  <c r="R269" i="6" s="1"/>
  <c r="N270" i="6"/>
  <c r="R270" i="6" s="1"/>
  <c r="N271" i="6"/>
  <c r="R271" i="6" s="1"/>
  <c r="N272" i="6"/>
  <c r="R272" i="6" s="1"/>
  <c r="N273" i="6"/>
  <c r="R273" i="6" s="1"/>
  <c r="N274" i="6"/>
  <c r="R274" i="6" s="1"/>
  <c r="N275" i="6"/>
  <c r="R275" i="6" s="1"/>
  <c r="N276" i="6"/>
  <c r="R276" i="6" s="1"/>
  <c r="N277" i="6"/>
  <c r="R277" i="6" s="1"/>
  <c r="N278" i="6"/>
  <c r="R278" i="6" s="1"/>
  <c r="N279" i="6"/>
  <c r="R279" i="6" s="1"/>
  <c r="N280" i="6"/>
  <c r="R280" i="6" s="1"/>
  <c r="N281" i="6"/>
  <c r="R281" i="6" s="1"/>
  <c r="N282" i="6"/>
  <c r="R282" i="6" s="1"/>
  <c r="N283" i="6"/>
  <c r="R283" i="6" s="1"/>
  <c r="N284" i="6"/>
  <c r="R284" i="6" s="1"/>
  <c r="N285" i="6"/>
  <c r="R285" i="6" s="1"/>
  <c r="N286" i="6"/>
  <c r="R286" i="6" s="1"/>
  <c r="N287" i="6"/>
  <c r="R287" i="6" s="1"/>
  <c r="N288" i="6"/>
  <c r="R288" i="6" s="1"/>
  <c r="N289" i="6"/>
  <c r="R289" i="6" s="1"/>
  <c r="N290" i="6"/>
  <c r="R290" i="6" s="1"/>
  <c r="N291" i="6"/>
  <c r="R291" i="6" s="1"/>
  <c r="N292" i="6"/>
  <c r="R292" i="6" s="1"/>
  <c r="N293" i="6"/>
  <c r="R293" i="6" s="1"/>
  <c r="N294" i="6"/>
  <c r="R294" i="6" s="1"/>
  <c r="N295" i="6"/>
  <c r="R295" i="6" s="1"/>
  <c r="N296" i="6"/>
  <c r="R296" i="6" s="1"/>
  <c r="N297" i="6"/>
  <c r="R297" i="6" s="1"/>
  <c r="N298" i="6"/>
  <c r="R298" i="6" s="1"/>
  <c r="N299" i="6"/>
  <c r="R299" i="6" s="1"/>
  <c r="N300" i="6"/>
  <c r="R300" i="6" s="1"/>
  <c r="N301" i="6"/>
  <c r="R301" i="6" s="1"/>
  <c r="N302" i="6"/>
  <c r="R302" i="6" s="1"/>
  <c r="N303" i="6"/>
  <c r="R303" i="6" s="1"/>
  <c r="N304" i="6"/>
  <c r="R304" i="6" s="1"/>
  <c r="N305" i="6"/>
  <c r="R305" i="6" s="1"/>
  <c r="N306" i="6"/>
  <c r="R306" i="6" s="1"/>
  <c r="N307" i="6"/>
  <c r="R307" i="6" s="1"/>
  <c r="N308" i="6"/>
  <c r="R308" i="6" s="1"/>
  <c r="N309" i="6"/>
  <c r="R309" i="6" s="1"/>
  <c r="N310" i="6"/>
  <c r="R310" i="6" s="1"/>
  <c r="N311" i="6"/>
  <c r="R311" i="6" s="1"/>
  <c r="N312" i="6"/>
  <c r="R312" i="6" s="1"/>
  <c r="N313" i="6"/>
  <c r="R313" i="6" s="1"/>
  <c r="N314" i="6"/>
  <c r="R314" i="6" s="1"/>
  <c r="N315" i="6"/>
  <c r="R315" i="6" s="1"/>
  <c r="N316" i="6"/>
  <c r="R316" i="6" s="1"/>
  <c r="N317" i="6"/>
  <c r="R317" i="6" s="1"/>
  <c r="N318" i="6"/>
  <c r="R318" i="6" s="1"/>
  <c r="N319" i="6"/>
  <c r="R319" i="6" s="1"/>
  <c r="N320" i="6"/>
  <c r="R320" i="6" s="1"/>
  <c r="N321" i="6"/>
  <c r="R321" i="6" s="1"/>
  <c r="N322" i="6"/>
  <c r="R322" i="6" s="1"/>
  <c r="N323" i="6"/>
  <c r="R323" i="6" s="1"/>
  <c r="N324" i="6"/>
  <c r="R324" i="6" s="1"/>
  <c r="N325" i="6"/>
  <c r="R325" i="6" s="1"/>
  <c r="N326" i="6"/>
  <c r="R326" i="6" s="1"/>
  <c r="N327" i="6"/>
  <c r="R327" i="6" s="1"/>
  <c r="N328" i="6"/>
  <c r="R328" i="6" s="1"/>
  <c r="N329" i="6"/>
  <c r="R329" i="6" s="1"/>
  <c r="N330" i="6"/>
  <c r="R330" i="6" s="1"/>
  <c r="N331" i="6"/>
  <c r="R331" i="6" s="1"/>
  <c r="N332" i="6"/>
  <c r="R332" i="6" s="1"/>
  <c r="N333" i="6"/>
  <c r="R333" i="6" s="1"/>
  <c r="N334" i="6"/>
  <c r="R334" i="6" s="1"/>
  <c r="N335" i="6"/>
  <c r="R335" i="6" s="1"/>
  <c r="N336" i="6"/>
  <c r="R336" i="6" s="1"/>
  <c r="N337" i="6"/>
  <c r="R337" i="6" s="1"/>
  <c r="N338" i="6"/>
  <c r="R338" i="6" s="1"/>
  <c r="N339" i="6"/>
  <c r="R339" i="6" s="1"/>
  <c r="N340" i="6"/>
  <c r="R340" i="6" s="1"/>
  <c r="N341" i="6"/>
  <c r="R341" i="6" s="1"/>
  <c r="N342" i="6"/>
  <c r="R342" i="6" s="1"/>
  <c r="N343" i="6"/>
  <c r="R343" i="6" s="1"/>
  <c r="N344" i="6"/>
  <c r="R344" i="6" s="1"/>
  <c r="N345" i="6"/>
  <c r="R345" i="6" s="1"/>
  <c r="N346" i="6"/>
  <c r="R346" i="6" s="1"/>
  <c r="N347" i="6"/>
  <c r="R347" i="6" s="1"/>
  <c r="N348" i="6"/>
  <c r="R348" i="6" s="1"/>
  <c r="N349" i="6"/>
  <c r="R349" i="6" s="1"/>
  <c r="N350" i="6"/>
  <c r="R350" i="6" s="1"/>
  <c r="N351" i="6"/>
  <c r="R351" i="6" s="1"/>
  <c r="N352" i="6"/>
  <c r="R352" i="6" s="1"/>
  <c r="N353" i="6"/>
  <c r="R353" i="6" s="1"/>
  <c r="N354" i="6"/>
  <c r="R354" i="6" s="1"/>
  <c r="N355" i="6"/>
  <c r="R355" i="6" s="1"/>
  <c r="N356" i="6"/>
  <c r="R356" i="6" s="1"/>
  <c r="N357" i="6"/>
  <c r="R357" i="6" s="1"/>
  <c r="N358" i="6"/>
  <c r="R358" i="6" s="1"/>
  <c r="N359" i="6"/>
  <c r="R359" i="6" s="1"/>
  <c r="N360" i="6"/>
  <c r="R360" i="6" s="1"/>
  <c r="N361" i="6"/>
  <c r="R361" i="6" s="1"/>
  <c r="N362" i="6"/>
  <c r="R362" i="6" s="1"/>
  <c r="N363" i="6"/>
  <c r="R363" i="6" s="1"/>
  <c r="N364" i="6"/>
  <c r="R364" i="6" s="1"/>
  <c r="N365" i="6"/>
  <c r="R365" i="6" s="1"/>
  <c r="N366" i="6"/>
  <c r="R366" i="6" s="1"/>
  <c r="N367" i="6"/>
  <c r="R367" i="6" s="1"/>
  <c r="N368" i="6"/>
  <c r="R368" i="6" s="1"/>
  <c r="N369" i="6"/>
  <c r="R369" i="6" s="1"/>
  <c r="N370" i="6"/>
  <c r="R370" i="6" s="1"/>
  <c r="N371" i="6"/>
  <c r="R371" i="6" s="1"/>
  <c r="N372" i="6"/>
  <c r="R372" i="6" s="1"/>
  <c r="N373" i="6"/>
  <c r="R373" i="6" s="1"/>
  <c r="N374" i="6"/>
  <c r="R374" i="6" s="1"/>
  <c r="N375" i="6"/>
  <c r="R375" i="6" s="1"/>
  <c r="N376" i="6"/>
  <c r="R376" i="6" s="1"/>
  <c r="N377" i="6"/>
  <c r="R377" i="6" s="1"/>
  <c r="N378" i="6"/>
  <c r="R378" i="6" s="1"/>
  <c r="N379" i="6"/>
  <c r="R379" i="6" s="1"/>
  <c r="N380" i="6"/>
  <c r="R380" i="6" s="1"/>
  <c r="N381" i="6"/>
  <c r="R381" i="6" s="1"/>
  <c r="N382" i="6"/>
  <c r="R382" i="6" s="1"/>
  <c r="N383" i="6"/>
  <c r="R383" i="6" s="1"/>
  <c r="N384" i="6"/>
  <c r="R384" i="6" s="1"/>
  <c r="N385" i="6"/>
  <c r="R385" i="6" s="1"/>
  <c r="N386" i="6"/>
  <c r="R386" i="6" s="1"/>
  <c r="N387" i="6"/>
  <c r="R387" i="6" s="1"/>
  <c r="N388" i="6"/>
  <c r="R388" i="6" s="1"/>
  <c r="N389" i="6"/>
  <c r="R389" i="6" s="1"/>
  <c r="N390" i="6"/>
  <c r="R390" i="6" s="1"/>
  <c r="N391" i="6"/>
  <c r="R391" i="6" s="1"/>
  <c r="N392" i="6"/>
  <c r="R392" i="6" s="1"/>
  <c r="N393" i="6"/>
  <c r="R393" i="6" s="1"/>
  <c r="N394" i="6"/>
  <c r="R394" i="6" s="1"/>
  <c r="N395" i="6"/>
  <c r="R395" i="6" s="1"/>
  <c r="N396" i="6"/>
  <c r="R396" i="6" s="1"/>
  <c r="N397" i="6"/>
  <c r="R397" i="6" s="1"/>
  <c r="N398" i="6"/>
  <c r="R398" i="6" s="1"/>
  <c r="N399" i="6"/>
  <c r="R399" i="6" s="1"/>
  <c r="N400" i="6"/>
  <c r="R400" i="6" s="1"/>
  <c r="N401" i="6"/>
  <c r="R401" i="6" s="1"/>
  <c r="N402" i="6"/>
  <c r="R402" i="6" s="1"/>
  <c r="N403" i="6"/>
  <c r="R403" i="6" s="1"/>
  <c r="N404" i="6"/>
  <c r="R404" i="6" s="1"/>
  <c r="N405" i="6"/>
  <c r="R405" i="6" s="1"/>
  <c r="N406" i="6"/>
  <c r="R406" i="6" s="1"/>
  <c r="N407" i="6"/>
  <c r="R407" i="6" s="1"/>
  <c r="N408" i="6"/>
  <c r="R408" i="6" s="1"/>
  <c r="N409" i="6"/>
  <c r="R409" i="6" s="1"/>
  <c r="N410" i="6"/>
  <c r="R410" i="6" s="1"/>
  <c r="N411" i="6"/>
  <c r="R411" i="6" s="1"/>
  <c r="N412" i="6"/>
  <c r="R412" i="6" s="1"/>
  <c r="N413" i="6"/>
  <c r="R413" i="6" s="1"/>
  <c r="N414" i="6"/>
  <c r="R414" i="6" s="1"/>
  <c r="N415" i="6"/>
  <c r="R415" i="6" s="1"/>
  <c r="N416" i="6"/>
  <c r="R416" i="6" s="1"/>
  <c r="N417" i="6"/>
  <c r="R417" i="6" s="1"/>
  <c r="N418" i="6"/>
  <c r="R418" i="6" s="1"/>
  <c r="N419" i="6"/>
  <c r="R419" i="6" s="1"/>
  <c r="N420" i="6"/>
  <c r="R420" i="6" s="1"/>
  <c r="N421" i="6"/>
  <c r="R421" i="6" s="1"/>
  <c r="N422" i="6"/>
  <c r="R422" i="6" s="1"/>
  <c r="N423" i="6"/>
  <c r="R423" i="6" s="1"/>
  <c r="N424" i="6"/>
  <c r="R424" i="6" s="1"/>
  <c r="N425" i="6"/>
  <c r="R425" i="6" s="1"/>
  <c r="N426" i="6"/>
  <c r="R426" i="6" s="1"/>
  <c r="N427" i="6"/>
  <c r="R427" i="6" s="1"/>
  <c r="N428" i="6"/>
  <c r="R428" i="6" s="1"/>
  <c r="N429" i="6"/>
  <c r="R429" i="6" s="1"/>
  <c r="N430" i="6"/>
  <c r="R430" i="6" s="1"/>
  <c r="N431" i="6"/>
  <c r="R431" i="6" s="1"/>
  <c r="N432" i="6"/>
  <c r="R432" i="6" s="1"/>
  <c r="N433" i="6"/>
  <c r="R433" i="6" s="1"/>
  <c r="N434" i="6"/>
  <c r="R434" i="6" s="1"/>
  <c r="N435" i="6"/>
  <c r="R435" i="6" s="1"/>
  <c r="N436" i="6"/>
  <c r="R436" i="6" s="1"/>
  <c r="N437" i="6"/>
  <c r="R437" i="6" s="1"/>
  <c r="N438" i="6"/>
  <c r="R438" i="6" s="1"/>
  <c r="N439" i="6"/>
  <c r="R439" i="6" s="1"/>
  <c r="N440" i="6"/>
  <c r="R440" i="6" s="1"/>
  <c r="N441" i="6"/>
  <c r="R441" i="6" s="1"/>
  <c r="N442" i="6"/>
  <c r="R442" i="6" s="1"/>
  <c r="N443" i="6"/>
  <c r="R443" i="6" s="1"/>
  <c r="N444" i="6"/>
  <c r="R444" i="6" s="1"/>
  <c r="N445" i="6"/>
  <c r="R445" i="6" s="1"/>
  <c r="N446" i="6"/>
  <c r="R446" i="6" s="1"/>
  <c r="N447" i="6"/>
  <c r="R447" i="6" s="1"/>
  <c r="N448" i="6"/>
  <c r="R448" i="6" s="1"/>
  <c r="N449" i="6"/>
  <c r="R449" i="6" s="1"/>
  <c r="N450" i="6"/>
  <c r="R450" i="6" s="1"/>
  <c r="N451" i="6"/>
  <c r="R451" i="6" s="1"/>
  <c r="N452" i="6"/>
  <c r="R452" i="6" s="1"/>
  <c r="N453" i="6"/>
  <c r="R453" i="6" s="1"/>
  <c r="N454" i="6"/>
  <c r="R454" i="6" s="1"/>
  <c r="N455" i="6"/>
  <c r="R455" i="6" s="1"/>
  <c r="N456" i="6"/>
  <c r="R456" i="6" s="1"/>
  <c r="N457" i="6"/>
  <c r="R457" i="6" s="1"/>
  <c r="N458" i="6"/>
  <c r="R458" i="6" s="1"/>
  <c r="N459" i="6"/>
  <c r="R459" i="6" s="1"/>
  <c r="N460" i="6"/>
  <c r="R460" i="6" s="1"/>
  <c r="N461" i="6"/>
  <c r="R461" i="6" s="1"/>
  <c r="N462" i="6"/>
  <c r="R462" i="6" s="1"/>
  <c r="N463" i="6"/>
  <c r="R463" i="6" s="1"/>
  <c r="N464" i="6"/>
  <c r="R464" i="6" s="1"/>
  <c r="N465" i="6"/>
  <c r="R465" i="6" s="1"/>
  <c r="N466" i="6"/>
  <c r="R466" i="6" s="1"/>
  <c r="N467" i="6"/>
  <c r="R467" i="6" s="1"/>
  <c r="N468" i="6"/>
  <c r="R468" i="6" s="1"/>
  <c r="N469" i="6"/>
  <c r="R469" i="6" s="1"/>
  <c r="N470" i="6"/>
  <c r="R470" i="6" s="1"/>
  <c r="N471" i="6"/>
  <c r="R471" i="6" s="1"/>
  <c r="N472" i="6"/>
  <c r="R472" i="6" s="1"/>
  <c r="N473" i="6"/>
  <c r="R473" i="6" s="1"/>
  <c r="N474" i="6"/>
  <c r="R474" i="6" s="1"/>
  <c r="N475" i="6"/>
  <c r="R475" i="6" s="1"/>
  <c r="N476" i="6"/>
  <c r="R476" i="6" s="1"/>
  <c r="N477" i="6"/>
  <c r="R477" i="6" s="1"/>
  <c r="N478" i="6"/>
  <c r="R478" i="6" s="1"/>
  <c r="N479" i="6"/>
  <c r="R479" i="6" s="1"/>
  <c r="N480" i="6"/>
  <c r="R480" i="6" s="1"/>
  <c r="N481" i="6"/>
  <c r="R481" i="6" s="1"/>
  <c r="N482" i="6"/>
  <c r="R482" i="6" s="1"/>
  <c r="N483" i="6"/>
  <c r="R483" i="6" s="1"/>
  <c r="N484" i="6"/>
  <c r="R484" i="6" s="1"/>
  <c r="N485" i="6"/>
  <c r="R485" i="6" s="1"/>
  <c r="N486" i="6"/>
  <c r="R486" i="6" s="1"/>
  <c r="N487" i="6"/>
  <c r="R487" i="6" s="1"/>
  <c r="N488" i="6"/>
  <c r="R488" i="6" s="1"/>
  <c r="N2" i="6"/>
  <c r="R2" i="6" s="1"/>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3" i="6"/>
  <c r="M4" i="6"/>
  <c r="M5" i="6"/>
  <c r="M6" i="6"/>
  <c r="M7" i="6"/>
  <c r="M8" i="6"/>
  <c r="M9" i="6"/>
  <c r="M10" i="6"/>
  <c r="M11" i="6"/>
  <c r="M12" i="6"/>
  <c r="M13" i="6"/>
  <c r="M2" i="6"/>
  <c r="Q13" i="6"/>
  <c r="S13" i="6" s="1"/>
  <c r="Q14" i="6"/>
  <c r="S14" i="6" s="1"/>
  <c r="Q15" i="6"/>
  <c r="S15" i="6" s="1"/>
  <c r="Q16" i="6"/>
  <c r="S16" i="6" s="1"/>
  <c r="Q17" i="6"/>
  <c r="S17" i="6" s="1"/>
  <c r="Q18" i="6"/>
  <c r="S18" i="6" s="1"/>
  <c r="Q19" i="6"/>
  <c r="S19" i="6" s="1"/>
  <c r="Q20" i="6"/>
  <c r="S20" i="6" s="1"/>
  <c r="Q21" i="6"/>
  <c r="S21" i="6" s="1"/>
  <c r="Q22" i="6"/>
  <c r="S22" i="6" s="1"/>
  <c r="Q23" i="6"/>
  <c r="S23" i="6" s="1"/>
  <c r="Q24" i="6"/>
  <c r="S24" i="6" s="1"/>
  <c r="Q25" i="6"/>
  <c r="S25" i="6" s="1"/>
  <c r="Q26" i="6"/>
  <c r="S26" i="6" s="1"/>
  <c r="Q27" i="6"/>
  <c r="S27" i="6" s="1"/>
  <c r="Q28" i="6"/>
  <c r="S28" i="6" s="1"/>
  <c r="Q29" i="6"/>
  <c r="S29" i="6" s="1"/>
  <c r="Q30" i="6"/>
  <c r="S30" i="6" s="1"/>
  <c r="Q31" i="6"/>
  <c r="S31" i="6" s="1"/>
  <c r="Q32" i="6"/>
  <c r="S32" i="6" s="1"/>
  <c r="Q33" i="6"/>
  <c r="S33" i="6" s="1"/>
  <c r="Q34" i="6"/>
  <c r="S34" i="6" s="1"/>
  <c r="Q35" i="6"/>
  <c r="S35" i="6" s="1"/>
  <c r="Q36" i="6"/>
  <c r="S36" i="6" s="1"/>
  <c r="Q37" i="6"/>
  <c r="S37" i="6" s="1"/>
  <c r="Q38" i="6"/>
  <c r="S38" i="6" s="1"/>
  <c r="Q39" i="6"/>
  <c r="S39" i="6" s="1"/>
  <c r="Q40" i="6"/>
  <c r="S40" i="6" s="1"/>
  <c r="Q41" i="6"/>
  <c r="S41" i="6" s="1"/>
  <c r="Q42" i="6"/>
  <c r="S42" i="6" s="1"/>
  <c r="Q43" i="6"/>
  <c r="S43" i="6" s="1"/>
  <c r="Q44" i="6"/>
  <c r="S44" i="6" s="1"/>
  <c r="Q45" i="6"/>
  <c r="S45" i="6" s="1"/>
  <c r="Q46" i="6"/>
  <c r="S46" i="6" s="1"/>
  <c r="Q47" i="6"/>
  <c r="S47" i="6" s="1"/>
  <c r="Q48" i="6"/>
  <c r="S48" i="6" s="1"/>
  <c r="Q49" i="6"/>
  <c r="S49" i="6" s="1"/>
  <c r="Q50" i="6"/>
  <c r="S50" i="6" s="1"/>
  <c r="Q51" i="6"/>
  <c r="S51" i="6" s="1"/>
  <c r="Q52" i="6"/>
  <c r="S52" i="6" s="1"/>
  <c r="Q53" i="6"/>
  <c r="S53" i="6" s="1"/>
  <c r="Q54" i="6"/>
  <c r="S54" i="6" s="1"/>
  <c r="Q55" i="6"/>
  <c r="S55" i="6" s="1"/>
  <c r="Q56" i="6"/>
  <c r="S56" i="6" s="1"/>
  <c r="Q57" i="6"/>
  <c r="S57" i="6" s="1"/>
  <c r="Q58" i="6"/>
  <c r="S58" i="6" s="1"/>
  <c r="Q59" i="6"/>
  <c r="S59" i="6" s="1"/>
  <c r="Q60" i="6"/>
  <c r="S60" i="6" s="1"/>
  <c r="Q61" i="6"/>
  <c r="S61" i="6" s="1"/>
  <c r="Q62" i="6"/>
  <c r="S62" i="6" s="1"/>
  <c r="Q63" i="6"/>
  <c r="S63" i="6" s="1"/>
  <c r="Q64" i="6"/>
  <c r="S64" i="6" s="1"/>
  <c r="Q65" i="6"/>
  <c r="S65" i="6" s="1"/>
  <c r="Q66" i="6"/>
  <c r="S66" i="6" s="1"/>
  <c r="Q67" i="6"/>
  <c r="S67" i="6" s="1"/>
  <c r="Q68" i="6"/>
  <c r="S68" i="6" s="1"/>
  <c r="Q69" i="6"/>
  <c r="S69" i="6" s="1"/>
  <c r="Q70" i="6"/>
  <c r="S70" i="6" s="1"/>
  <c r="Q71" i="6"/>
  <c r="S71" i="6" s="1"/>
  <c r="Q72" i="6"/>
  <c r="S72" i="6" s="1"/>
  <c r="Q73" i="6"/>
  <c r="S73" i="6" s="1"/>
  <c r="Q74" i="6"/>
  <c r="S74" i="6" s="1"/>
  <c r="Q75" i="6"/>
  <c r="S75" i="6" s="1"/>
  <c r="Q76" i="6"/>
  <c r="S76" i="6" s="1"/>
  <c r="Q77" i="6"/>
  <c r="S77" i="6" s="1"/>
  <c r="Q78" i="6"/>
  <c r="S78" i="6" s="1"/>
  <c r="Q79" i="6"/>
  <c r="S79" i="6" s="1"/>
  <c r="Q80" i="6"/>
  <c r="S80" i="6" s="1"/>
  <c r="Q81" i="6"/>
  <c r="S81" i="6" s="1"/>
  <c r="Q82" i="6"/>
  <c r="S82" i="6" s="1"/>
  <c r="Q83" i="6"/>
  <c r="S83" i="6" s="1"/>
  <c r="Q84" i="6"/>
  <c r="S84" i="6" s="1"/>
  <c r="Q85" i="6"/>
  <c r="S85" i="6" s="1"/>
  <c r="Q86" i="6"/>
  <c r="S86" i="6" s="1"/>
  <c r="Q87" i="6"/>
  <c r="S87" i="6" s="1"/>
  <c r="Q88" i="6"/>
  <c r="S88" i="6" s="1"/>
  <c r="Q89" i="6"/>
  <c r="S89" i="6" s="1"/>
  <c r="Q90" i="6"/>
  <c r="S90" i="6" s="1"/>
  <c r="Q91" i="6"/>
  <c r="S91" i="6" s="1"/>
  <c r="Q92" i="6"/>
  <c r="S92" i="6" s="1"/>
  <c r="Q93" i="6"/>
  <c r="S93" i="6" s="1"/>
  <c r="Q94" i="6"/>
  <c r="S94" i="6" s="1"/>
  <c r="Q95" i="6"/>
  <c r="S95" i="6" s="1"/>
  <c r="Q96" i="6"/>
  <c r="S96" i="6" s="1"/>
  <c r="Q97" i="6"/>
  <c r="S97" i="6" s="1"/>
  <c r="Q98" i="6"/>
  <c r="S98" i="6" s="1"/>
  <c r="Q99" i="6"/>
  <c r="S99" i="6" s="1"/>
  <c r="Q100" i="6"/>
  <c r="S100" i="6" s="1"/>
  <c r="Q101" i="6"/>
  <c r="S101" i="6" s="1"/>
  <c r="Q102" i="6"/>
  <c r="S102" i="6" s="1"/>
  <c r="Q103" i="6"/>
  <c r="S103" i="6" s="1"/>
  <c r="Q104" i="6"/>
  <c r="S104" i="6" s="1"/>
  <c r="Q105" i="6"/>
  <c r="S105" i="6" s="1"/>
  <c r="Q106" i="6"/>
  <c r="S106" i="6" s="1"/>
  <c r="Q107" i="6"/>
  <c r="S107" i="6" s="1"/>
  <c r="Q108" i="6"/>
  <c r="S108" i="6" s="1"/>
  <c r="Q109" i="6"/>
  <c r="S109" i="6" s="1"/>
  <c r="Q110" i="6"/>
  <c r="S110" i="6" s="1"/>
  <c r="Q111" i="6"/>
  <c r="S111" i="6" s="1"/>
  <c r="Q112" i="6"/>
  <c r="S112" i="6" s="1"/>
  <c r="Q113" i="6"/>
  <c r="S113" i="6" s="1"/>
  <c r="Q114" i="6"/>
  <c r="S114" i="6" s="1"/>
  <c r="Q115" i="6"/>
  <c r="S115" i="6" s="1"/>
  <c r="Q116" i="6"/>
  <c r="S116" i="6" s="1"/>
  <c r="Q117" i="6"/>
  <c r="S117" i="6" s="1"/>
  <c r="Q118" i="6"/>
  <c r="S118" i="6" s="1"/>
  <c r="Q119" i="6"/>
  <c r="S119" i="6" s="1"/>
  <c r="Q120" i="6"/>
  <c r="S120" i="6" s="1"/>
  <c r="Q121" i="6"/>
  <c r="S121" i="6" s="1"/>
  <c r="Q122" i="6"/>
  <c r="S122" i="6" s="1"/>
  <c r="Q123" i="6"/>
  <c r="S123" i="6" s="1"/>
  <c r="Q124" i="6"/>
  <c r="S124" i="6" s="1"/>
  <c r="Q125" i="6"/>
  <c r="S125" i="6" s="1"/>
  <c r="Q126" i="6"/>
  <c r="S126" i="6" s="1"/>
  <c r="Q127" i="6"/>
  <c r="S127" i="6" s="1"/>
  <c r="Q128" i="6"/>
  <c r="S128" i="6" s="1"/>
  <c r="Q129" i="6"/>
  <c r="S129" i="6" s="1"/>
  <c r="Q130" i="6"/>
  <c r="S130" i="6" s="1"/>
  <c r="Q131" i="6"/>
  <c r="S131" i="6" s="1"/>
  <c r="Q132" i="6"/>
  <c r="S132" i="6" s="1"/>
  <c r="Q133" i="6"/>
  <c r="S133" i="6" s="1"/>
  <c r="Q134" i="6"/>
  <c r="S134" i="6" s="1"/>
  <c r="Q135" i="6"/>
  <c r="S135" i="6" s="1"/>
  <c r="Q136" i="6"/>
  <c r="S136" i="6" s="1"/>
  <c r="Q137" i="6"/>
  <c r="S137" i="6" s="1"/>
  <c r="Q138" i="6"/>
  <c r="S138" i="6" s="1"/>
  <c r="Q139" i="6"/>
  <c r="S139" i="6" s="1"/>
  <c r="Q140" i="6"/>
  <c r="S140" i="6" s="1"/>
  <c r="Q141" i="6"/>
  <c r="S141" i="6" s="1"/>
  <c r="Q142" i="6"/>
  <c r="S142" i="6" s="1"/>
  <c r="Q143" i="6"/>
  <c r="S143" i="6" s="1"/>
  <c r="Q144" i="6"/>
  <c r="S144" i="6" s="1"/>
  <c r="Q145" i="6"/>
  <c r="S145" i="6" s="1"/>
  <c r="Q146" i="6"/>
  <c r="S146" i="6" s="1"/>
  <c r="Q147" i="6"/>
  <c r="S147" i="6" s="1"/>
  <c r="Q148" i="6"/>
  <c r="S148" i="6" s="1"/>
  <c r="Q149" i="6"/>
  <c r="S149" i="6" s="1"/>
  <c r="Q150" i="6"/>
  <c r="S150" i="6" s="1"/>
  <c r="Q151" i="6"/>
  <c r="S151" i="6" s="1"/>
  <c r="Q152" i="6"/>
  <c r="S152" i="6" s="1"/>
  <c r="Q153" i="6"/>
  <c r="S153" i="6" s="1"/>
  <c r="Q154" i="6"/>
  <c r="S154" i="6" s="1"/>
  <c r="Q155" i="6"/>
  <c r="S155" i="6" s="1"/>
  <c r="Q156" i="6"/>
  <c r="S156" i="6" s="1"/>
  <c r="Q157" i="6"/>
  <c r="S157" i="6" s="1"/>
  <c r="Q158" i="6"/>
  <c r="S158" i="6" s="1"/>
  <c r="Q159" i="6"/>
  <c r="S159" i="6" s="1"/>
  <c r="Q160" i="6"/>
  <c r="S160" i="6" s="1"/>
  <c r="Q161" i="6"/>
  <c r="S161" i="6" s="1"/>
  <c r="Q162" i="6"/>
  <c r="S162" i="6" s="1"/>
  <c r="Q163" i="6"/>
  <c r="S163" i="6" s="1"/>
  <c r="Q164" i="6"/>
  <c r="S164" i="6" s="1"/>
  <c r="Q165" i="6"/>
  <c r="S165" i="6" s="1"/>
  <c r="Q166" i="6"/>
  <c r="S166" i="6" s="1"/>
  <c r="Q167" i="6"/>
  <c r="S167" i="6" s="1"/>
  <c r="Q168" i="6"/>
  <c r="S168" i="6" s="1"/>
  <c r="Q169" i="6"/>
  <c r="S169" i="6" s="1"/>
  <c r="Q170" i="6"/>
  <c r="S170" i="6" s="1"/>
  <c r="Q171" i="6"/>
  <c r="S171" i="6" s="1"/>
  <c r="Q172" i="6"/>
  <c r="S172" i="6" s="1"/>
  <c r="Q173" i="6"/>
  <c r="S173" i="6" s="1"/>
  <c r="Q174" i="6"/>
  <c r="S174" i="6" s="1"/>
  <c r="Q175" i="6"/>
  <c r="S175" i="6" s="1"/>
  <c r="Q176" i="6"/>
  <c r="S176" i="6" s="1"/>
  <c r="Q177" i="6"/>
  <c r="S177" i="6" s="1"/>
  <c r="Q178" i="6"/>
  <c r="S178" i="6" s="1"/>
  <c r="Q179" i="6"/>
  <c r="S179" i="6" s="1"/>
  <c r="Q180" i="6"/>
  <c r="S180" i="6" s="1"/>
  <c r="Q181" i="6"/>
  <c r="S181" i="6" s="1"/>
  <c r="Q182" i="6"/>
  <c r="S182" i="6" s="1"/>
  <c r="Q183" i="6"/>
  <c r="S183" i="6" s="1"/>
  <c r="Q184" i="6"/>
  <c r="S184" i="6" s="1"/>
  <c r="Q185" i="6"/>
  <c r="S185" i="6" s="1"/>
  <c r="Q186" i="6"/>
  <c r="S186" i="6" s="1"/>
  <c r="Q187" i="6"/>
  <c r="S187" i="6" s="1"/>
  <c r="Q188" i="6"/>
  <c r="S188" i="6" s="1"/>
  <c r="Q189" i="6"/>
  <c r="S189" i="6" s="1"/>
  <c r="Q190" i="6"/>
  <c r="S190" i="6" s="1"/>
  <c r="Q191" i="6"/>
  <c r="S191" i="6" s="1"/>
  <c r="Q192" i="6"/>
  <c r="S192" i="6" s="1"/>
  <c r="Q193" i="6"/>
  <c r="S193" i="6" s="1"/>
  <c r="Q194" i="6"/>
  <c r="S194" i="6" s="1"/>
  <c r="Q195" i="6"/>
  <c r="S195" i="6" s="1"/>
  <c r="Q196" i="6"/>
  <c r="S196" i="6" s="1"/>
  <c r="Q197" i="6"/>
  <c r="S197" i="6" s="1"/>
  <c r="Q198" i="6"/>
  <c r="S198" i="6" s="1"/>
  <c r="Q199" i="6"/>
  <c r="S199" i="6" s="1"/>
  <c r="Q200" i="6"/>
  <c r="S200" i="6" s="1"/>
  <c r="Q201" i="6"/>
  <c r="S201" i="6" s="1"/>
  <c r="Q202" i="6"/>
  <c r="S202" i="6" s="1"/>
  <c r="Q203" i="6"/>
  <c r="S203" i="6" s="1"/>
  <c r="Q204" i="6"/>
  <c r="S204" i="6" s="1"/>
  <c r="Q205" i="6"/>
  <c r="S205" i="6" s="1"/>
  <c r="Q206" i="6"/>
  <c r="S206" i="6" s="1"/>
  <c r="Q207" i="6"/>
  <c r="S207" i="6" s="1"/>
  <c r="Q208" i="6"/>
  <c r="S208" i="6" s="1"/>
  <c r="Q209" i="6"/>
  <c r="S209" i="6" s="1"/>
  <c r="Q210" i="6"/>
  <c r="S210" i="6" s="1"/>
  <c r="Q211" i="6"/>
  <c r="S211" i="6" s="1"/>
  <c r="Q212" i="6"/>
  <c r="S212" i="6" s="1"/>
  <c r="Q213" i="6"/>
  <c r="S213" i="6" s="1"/>
  <c r="Q214" i="6"/>
  <c r="S214" i="6" s="1"/>
  <c r="Q215" i="6"/>
  <c r="S215" i="6" s="1"/>
  <c r="Q216" i="6"/>
  <c r="S216" i="6" s="1"/>
  <c r="Q217" i="6"/>
  <c r="S217" i="6" s="1"/>
  <c r="Q218" i="6"/>
  <c r="S218" i="6" s="1"/>
  <c r="Q219" i="6"/>
  <c r="S219" i="6" s="1"/>
  <c r="Q220" i="6"/>
  <c r="S220" i="6" s="1"/>
  <c r="Q221" i="6"/>
  <c r="S221" i="6" s="1"/>
  <c r="Q222" i="6"/>
  <c r="S222" i="6" s="1"/>
  <c r="Q223" i="6"/>
  <c r="S223" i="6" s="1"/>
  <c r="Q224" i="6"/>
  <c r="S224" i="6" s="1"/>
  <c r="Q225" i="6"/>
  <c r="S225" i="6" s="1"/>
  <c r="Q226" i="6"/>
  <c r="S226" i="6" s="1"/>
  <c r="Q227" i="6"/>
  <c r="S227" i="6" s="1"/>
  <c r="Q228" i="6"/>
  <c r="S228" i="6" s="1"/>
  <c r="Q229" i="6"/>
  <c r="S229" i="6" s="1"/>
  <c r="Q230" i="6"/>
  <c r="S230" i="6" s="1"/>
  <c r="Q231" i="6"/>
  <c r="S231" i="6" s="1"/>
  <c r="Q232" i="6"/>
  <c r="S232" i="6" s="1"/>
  <c r="Q233" i="6"/>
  <c r="S233" i="6" s="1"/>
  <c r="Q234" i="6"/>
  <c r="S234" i="6" s="1"/>
  <c r="Q235" i="6"/>
  <c r="S235" i="6" s="1"/>
  <c r="Q236" i="6"/>
  <c r="S236" i="6" s="1"/>
  <c r="Q237" i="6"/>
  <c r="S237" i="6" s="1"/>
  <c r="Q238" i="6"/>
  <c r="S238" i="6" s="1"/>
  <c r="Q239" i="6"/>
  <c r="S239" i="6" s="1"/>
  <c r="Q240" i="6"/>
  <c r="S240" i="6" s="1"/>
  <c r="Q241" i="6"/>
  <c r="S241" i="6" s="1"/>
  <c r="Q242" i="6"/>
  <c r="S242" i="6" s="1"/>
  <c r="Q243" i="6"/>
  <c r="S243" i="6" s="1"/>
  <c r="Q244" i="6"/>
  <c r="S244" i="6" s="1"/>
  <c r="Q245" i="6"/>
  <c r="S245" i="6" s="1"/>
  <c r="Q246" i="6"/>
  <c r="S246" i="6" s="1"/>
  <c r="Q247" i="6"/>
  <c r="S247" i="6" s="1"/>
  <c r="Q248" i="6"/>
  <c r="S248" i="6" s="1"/>
  <c r="Q249" i="6"/>
  <c r="S249" i="6" s="1"/>
  <c r="Q250" i="6"/>
  <c r="S250" i="6" s="1"/>
  <c r="Q251" i="6"/>
  <c r="S251" i="6" s="1"/>
  <c r="Q252" i="6"/>
  <c r="S252" i="6" s="1"/>
  <c r="Q253" i="6"/>
  <c r="S253" i="6" s="1"/>
  <c r="Q254" i="6"/>
  <c r="S254" i="6" s="1"/>
  <c r="Q255" i="6"/>
  <c r="S255" i="6" s="1"/>
  <c r="Q256" i="6"/>
  <c r="S256" i="6" s="1"/>
  <c r="Q257" i="6"/>
  <c r="S257" i="6" s="1"/>
  <c r="Q258" i="6"/>
  <c r="S258" i="6" s="1"/>
  <c r="Q259" i="6"/>
  <c r="S259" i="6" s="1"/>
  <c r="Q260" i="6"/>
  <c r="S260" i="6" s="1"/>
  <c r="Q261" i="6"/>
  <c r="S261" i="6" s="1"/>
  <c r="Q262" i="6"/>
  <c r="S262" i="6" s="1"/>
  <c r="Q263" i="6"/>
  <c r="S263" i="6" s="1"/>
  <c r="Q264" i="6"/>
  <c r="S264" i="6" s="1"/>
  <c r="Q265" i="6"/>
  <c r="S265" i="6" s="1"/>
  <c r="Q266" i="6"/>
  <c r="S266" i="6" s="1"/>
  <c r="Q267" i="6"/>
  <c r="S267" i="6" s="1"/>
  <c r="Q268" i="6"/>
  <c r="S268" i="6" s="1"/>
  <c r="Q269" i="6"/>
  <c r="S269" i="6" s="1"/>
  <c r="Q270" i="6"/>
  <c r="S270" i="6" s="1"/>
  <c r="Q271" i="6"/>
  <c r="S271" i="6" s="1"/>
  <c r="Q272" i="6"/>
  <c r="S272" i="6" s="1"/>
  <c r="Q273" i="6"/>
  <c r="S273" i="6" s="1"/>
  <c r="Q274" i="6"/>
  <c r="S274" i="6" s="1"/>
  <c r="Q275" i="6"/>
  <c r="S275" i="6" s="1"/>
  <c r="Q276" i="6"/>
  <c r="S276" i="6" s="1"/>
  <c r="Q277" i="6"/>
  <c r="S277" i="6" s="1"/>
  <c r="Q278" i="6"/>
  <c r="S278" i="6" s="1"/>
  <c r="Q279" i="6"/>
  <c r="S279" i="6" s="1"/>
  <c r="Q280" i="6"/>
  <c r="S280" i="6" s="1"/>
  <c r="Q281" i="6"/>
  <c r="S281" i="6" s="1"/>
  <c r="Q282" i="6"/>
  <c r="S282" i="6" s="1"/>
  <c r="Q283" i="6"/>
  <c r="S283" i="6" s="1"/>
  <c r="Q284" i="6"/>
  <c r="S284" i="6" s="1"/>
  <c r="Q285" i="6"/>
  <c r="S285" i="6" s="1"/>
  <c r="Q286" i="6"/>
  <c r="S286" i="6" s="1"/>
  <c r="Q287" i="6"/>
  <c r="S287" i="6" s="1"/>
  <c r="Q288" i="6"/>
  <c r="S288" i="6" s="1"/>
  <c r="Q289" i="6"/>
  <c r="S289" i="6" s="1"/>
  <c r="Q290" i="6"/>
  <c r="S290" i="6" s="1"/>
  <c r="Q291" i="6"/>
  <c r="S291" i="6" s="1"/>
  <c r="Q292" i="6"/>
  <c r="S292" i="6" s="1"/>
  <c r="Q293" i="6"/>
  <c r="S293" i="6" s="1"/>
  <c r="Q294" i="6"/>
  <c r="S294" i="6" s="1"/>
  <c r="Q295" i="6"/>
  <c r="S295" i="6" s="1"/>
  <c r="Q296" i="6"/>
  <c r="S296" i="6" s="1"/>
  <c r="Q297" i="6"/>
  <c r="S297" i="6" s="1"/>
  <c r="Q298" i="6"/>
  <c r="S298" i="6" s="1"/>
  <c r="Q299" i="6"/>
  <c r="S299" i="6" s="1"/>
  <c r="Q300" i="6"/>
  <c r="S300" i="6" s="1"/>
  <c r="Q301" i="6"/>
  <c r="S301" i="6" s="1"/>
  <c r="Q302" i="6"/>
  <c r="S302" i="6" s="1"/>
  <c r="Q303" i="6"/>
  <c r="S303" i="6" s="1"/>
  <c r="Q304" i="6"/>
  <c r="S304" i="6" s="1"/>
  <c r="Q305" i="6"/>
  <c r="S305" i="6" s="1"/>
  <c r="Q306" i="6"/>
  <c r="S306" i="6" s="1"/>
  <c r="Q307" i="6"/>
  <c r="S307" i="6" s="1"/>
  <c r="Q308" i="6"/>
  <c r="S308" i="6" s="1"/>
  <c r="Q309" i="6"/>
  <c r="S309" i="6" s="1"/>
  <c r="Q310" i="6"/>
  <c r="S310" i="6" s="1"/>
  <c r="Q311" i="6"/>
  <c r="S311" i="6" s="1"/>
  <c r="Q312" i="6"/>
  <c r="S312" i="6" s="1"/>
  <c r="Q313" i="6"/>
  <c r="S313" i="6" s="1"/>
  <c r="Q314" i="6"/>
  <c r="S314" i="6" s="1"/>
  <c r="Q315" i="6"/>
  <c r="S315" i="6" s="1"/>
  <c r="Q316" i="6"/>
  <c r="S316" i="6" s="1"/>
  <c r="Q317" i="6"/>
  <c r="S317" i="6" s="1"/>
  <c r="Q318" i="6"/>
  <c r="S318" i="6" s="1"/>
  <c r="Q319" i="6"/>
  <c r="S319" i="6" s="1"/>
  <c r="Q320" i="6"/>
  <c r="S320" i="6" s="1"/>
  <c r="Q321" i="6"/>
  <c r="S321" i="6" s="1"/>
  <c r="Q322" i="6"/>
  <c r="S322" i="6" s="1"/>
  <c r="Q323" i="6"/>
  <c r="S323" i="6" s="1"/>
  <c r="Q324" i="6"/>
  <c r="S324" i="6" s="1"/>
  <c r="Q325" i="6"/>
  <c r="S325" i="6" s="1"/>
  <c r="Q326" i="6"/>
  <c r="S326" i="6" s="1"/>
  <c r="Q327" i="6"/>
  <c r="S327" i="6" s="1"/>
  <c r="Q328" i="6"/>
  <c r="S328" i="6" s="1"/>
  <c r="Q329" i="6"/>
  <c r="S329" i="6" s="1"/>
  <c r="Q330" i="6"/>
  <c r="S330" i="6" s="1"/>
  <c r="Q331" i="6"/>
  <c r="S331" i="6" s="1"/>
  <c r="Q332" i="6"/>
  <c r="S332" i="6" s="1"/>
  <c r="Q333" i="6"/>
  <c r="S333" i="6" s="1"/>
  <c r="Q334" i="6"/>
  <c r="S334" i="6" s="1"/>
  <c r="Q335" i="6"/>
  <c r="S335" i="6" s="1"/>
  <c r="Q336" i="6"/>
  <c r="S336" i="6" s="1"/>
  <c r="Q337" i="6"/>
  <c r="S337" i="6" s="1"/>
  <c r="Q338" i="6"/>
  <c r="S338" i="6" s="1"/>
  <c r="Q339" i="6"/>
  <c r="S339" i="6" s="1"/>
  <c r="Q340" i="6"/>
  <c r="S340" i="6" s="1"/>
  <c r="Q341" i="6"/>
  <c r="S341" i="6" s="1"/>
  <c r="Q342" i="6"/>
  <c r="S342" i="6" s="1"/>
  <c r="Q343" i="6"/>
  <c r="S343" i="6" s="1"/>
  <c r="Q344" i="6"/>
  <c r="S344" i="6" s="1"/>
  <c r="Q345" i="6"/>
  <c r="S345" i="6" s="1"/>
  <c r="Q346" i="6"/>
  <c r="S346" i="6" s="1"/>
  <c r="Q347" i="6"/>
  <c r="S347" i="6" s="1"/>
  <c r="Q348" i="6"/>
  <c r="S348" i="6" s="1"/>
  <c r="Q349" i="6"/>
  <c r="S349" i="6" s="1"/>
  <c r="Q350" i="6"/>
  <c r="S350" i="6" s="1"/>
  <c r="Q351" i="6"/>
  <c r="S351" i="6" s="1"/>
  <c r="Q352" i="6"/>
  <c r="S352" i="6" s="1"/>
  <c r="Q353" i="6"/>
  <c r="S353" i="6" s="1"/>
  <c r="Q354" i="6"/>
  <c r="S354" i="6" s="1"/>
  <c r="Q355" i="6"/>
  <c r="S355" i="6" s="1"/>
  <c r="Q356" i="6"/>
  <c r="S356" i="6" s="1"/>
  <c r="Q357" i="6"/>
  <c r="S357" i="6" s="1"/>
  <c r="Q358" i="6"/>
  <c r="S358" i="6" s="1"/>
  <c r="Q359" i="6"/>
  <c r="S359" i="6" s="1"/>
  <c r="Q360" i="6"/>
  <c r="S360" i="6" s="1"/>
  <c r="Q361" i="6"/>
  <c r="S361" i="6" s="1"/>
  <c r="Q362" i="6"/>
  <c r="S362" i="6" s="1"/>
  <c r="Q363" i="6"/>
  <c r="S363" i="6" s="1"/>
  <c r="Q364" i="6"/>
  <c r="S364" i="6" s="1"/>
  <c r="Q365" i="6"/>
  <c r="S365" i="6" s="1"/>
  <c r="Q366" i="6"/>
  <c r="S366" i="6" s="1"/>
  <c r="Q367" i="6"/>
  <c r="S367" i="6" s="1"/>
  <c r="Q368" i="6"/>
  <c r="S368" i="6" s="1"/>
  <c r="Q369" i="6"/>
  <c r="S369" i="6" s="1"/>
  <c r="Q370" i="6"/>
  <c r="S370" i="6" s="1"/>
  <c r="Q371" i="6"/>
  <c r="S371" i="6" s="1"/>
  <c r="Q372" i="6"/>
  <c r="S372" i="6" s="1"/>
  <c r="Q373" i="6"/>
  <c r="S373" i="6" s="1"/>
  <c r="Q374" i="6"/>
  <c r="S374" i="6" s="1"/>
  <c r="Q375" i="6"/>
  <c r="S375" i="6" s="1"/>
  <c r="Q376" i="6"/>
  <c r="S376" i="6" s="1"/>
  <c r="Q377" i="6"/>
  <c r="S377" i="6" s="1"/>
  <c r="Q378" i="6"/>
  <c r="S378" i="6" s="1"/>
  <c r="Q379" i="6"/>
  <c r="S379" i="6" s="1"/>
  <c r="Q380" i="6"/>
  <c r="S380" i="6" s="1"/>
  <c r="Q381" i="6"/>
  <c r="S381" i="6" s="1"/>
  <c r="Q382" i="6"/>
  <c r="S382" i="6" s="1"/>
  <c r="Q383" i="6"/>
  <c r="S383" i="6" s="1"/>
  <c r="Q384" i="6"/>
  <c r="S384" i="6" s="1"/>
  <c r="Q385" i="6"/>
  <c r="S385" i="6" s="1"/>
  <c r="Q386" i="6"/>
  <c r="S386" i="6" s="1"/>
  <c r="Q387" i="6"/>
  <c r="S387" i="6" s="1"/>
  <c r="Q388" i="6"/>
  <c r="S388" i="6" s="1"/>
  <c r="Q389" i="6"/>
  <c r="S389" i="6" s="1"/>
  <c r="Q390" i="6"/>
  <c r="S390" i="6" s="1"/>
  <c r="Q391" i="6"/>
  <c r="S391" i="6" s="1"/>
  <c r="Q392" i="6"/>
  <c r="S392" i="6" s="1"/>
  <c r="Q393" i="6"/>
  <c r="S393" i="6" s="1"/>
  <c r="Q394" i="6"/>
  <c r="S394" i="6" s="1"/>
  <c r="Q395" i="6"/>
  <c r="S395" i="6" s="1"/>
  <c r="Q396" i="6"/>
  <c r="S396" i="6" s="1"/>
  <c r="Q397" i="6"/>
  <c r="S397" i="6" s="1"/>
  <c r="Q398" i="6"/>
  <c r="S398" i="6" s="1"/>
  <c r="Q399" i="6"/>
  <c r="S399" i="6" s="1"/>
  <c r="Q400" i="6"/>
  <c r="S400" i="6" s="1"/>
  <c r="Q401" i="6"/>
  <c r="S401" i="6" s="1"/>
  <c r="Q402" i="6"/>
  <c r="S402" i="6" s="1"/>
  <c r="Q403" i="6"/>
  <c r="S403" i="6" s="1"/>
  <c r="Q404" i="6"/>
  <c r="S404" i="6" s="1"/>
  <c r="Q405" i="6"/>
  <c r="S405" i="6" s="1"/>
  <c r="Q406" i="6"/>
  <c r="S406" i="6" s="1"/>
  <c r="Q407" i="6"/>
  <c r="S407" i="6" s="1"/>
  <c r="Q408" i="6"/>
  <c r="S408" i="6" s="1"/>
  <c r="Q409" i="6"/>
  <c r="S409" i="6" s="1"/>
  <c r="Q410" i="6"/>
  <c r="S410" i="6" s="1"/>
  <c r="Q411" i="6"/>
  <c r="S411" i="6" s="1"/>
  <c r="Q412" i="6"/>
  <c r="S412" i="6" s="1"/>
  <c r="Q413" i="6"/>
  <c r="S413" i="6" s="1"/>
  <c r="Q414" i="6"/>
  <c r="S414" i="6" s="1"/>
  <c r="Q415" i="6"/>
  <c r="S415" i="6" s="1"/>
  <c r="Q416" i="6"/>
  <c r="S416" i="6" s="1"/>
  <c r="Q417" i="6"/>
  <c r="S417" i="6" s="1"/>
  <c r="Q418" i="6"/>
  <c r="S418" i="6" s="1"/>
  <c r="Q419" i="6"/>
  <c r="S419" i="6" s="1"/>
  <c r="Q420" i="6"/>
  <c r="S420" i="6" s="1"/>
  <c r="Q421" i="6"/>
  <c r="S421" i="6" s="1"/>
  <c r="Q422" i="6"/>
  <c r="S422" i="6" s="1"/>
  <c r="Q423" i="6"/>
  <c r="S423" i="6" s="1"/>
  <c r="Q424" i="6"/>
  <c r="S424" i="6" s="1"/>
  <c r="Q425" i="6"/>
  <c r="S425" i="6" s="1"/>
  <c r="Q426" i="6"/>
  <c r="S426" i="6" s="1"/>
  <c r="Q427" i="6"/>
  <c r="S427" i="6" s="1"/>
  <c r="Q428" i="6"/>
  <c r="S428" i="6" s="1"/>
  <c r="Q429" i="6"/>
  <c r="S429" i="6" s="1"/>
  <c r="Q430" i="6"/>
  <c r="S430" i="6" s="1"/>
  <c r="Q431" i="6"/>
  <c r="S431" i="6" s="1"/>
  <c r="Q432" i="6"/>
  <c r="S432" i="6" s="1"/>
  <c r="Q433" i="6"/>
  <c r="S433" i="6" s="1"/>
  <c r="Q434" i="6"/>
  <c r="S434" i="6" s="1"/>
  <c r="Q435" i="6"/>
  <c r="S435" i="6" s="1"/>
  <c r="Q436" i="6"/>
  <c r="S436" i="6" s="1"/>
  <c r="Q437" i="6"/>
  <c r="S437" i="6" s="1"/>
  <c r="Q438" i="6"/>
  <c r="S438" i="6" s="1"/>
  <c r="Q439" i="6"/>
  <c r="S439" i="6" s="1"/>
  <c r="Q440" i="6"/>
  <c r="S440" i="6" s="1"/>
  <c r="Q441" i="6"/>
  <c r="S441" i="6" s="1"/>
  <c r="Q442" i="6"/>
  <c r="S442" i="6" s="1"/>
  <c r="Q443" i="6"/>
  <c r="S443" i="6" s="1"/>
  <c r="Q444" i="6"/>
  <c r="S444" i="6" s="1"/>
  <c r="Q445" i="6"/>
  <c r="S445" i="6" s="1"/>
  <c r="Q446" i="6"/>
  <c r="S446" i="6" s="1"/>
  <c r="Q447" i="6"/>
  <c r="S447" i="6" s="1"/>
  <c r="Q448" i="6"/>
  <c r="S448" i="6" s="1"/>
  <c r="Q449" i="6"/>
  <c r="S449" i="6" s="1"/>
  <c r="Q450" i="6"/>
  <c r="S450" i="6" s="1"/>
  <c r="Q451" i="6"/>
  <c r="S451" i="6" s="1"/>
  <c r="Q452" i="6"/>
  <c r="S452" i="6" s="1"/>
  <c r="Q453" i="6"/>
  <c r="S453" i="6" s="1"/>
  <c r="Q454" i="6"/>
  <c r="S454" i="6" s="1"/>
  <c r="Q455" i="6"/>
  <c r="S455" i="6" s="1"/>
  <c r="Q456" i="6"/>
  <c r="S456" i="6" s="1"/>
  <c r="Q457" i="6"/>
  <c r="S457" i="6" s="1"/>
  <c r="Q458" i="6"/>
  <c r="S458" i="6" s="1"/>
  <c r="Q459" i="6"/>
  <c r="S459" i="6" s="1"/>
  <c r="Q460" i="6"/>
  <c r="S460" i="6" s="1"/>
  <c r="Q461" i="6"/>
  <c r="S461" i="6" s="1"/>
  <c r="Q462" i="6"/>
  <c r="S462" i="6" s="1"/>
  <c r="Q463" i="6"/>
  <c r="S463" i="6" s="1"/>
  <c r="Q464" i="6"/>
  <c r="S464" i="6" s="1"/>
  <c r="Q465" i="6"/>
  <c r="S465" i="6" s="1"/>
  <c r="Q466" i="6"/>
  <c r="S466" i="6" s="1"/>
  <c r="Q467" i="6"/>
  <c r="S467" i="6" s="1"/>
  <c r="Q468" i="6"/>
  <c r="S468" i="6" s="1"/>
  <c r="Q469" i="6"/>
  <c r="S469" i="6" s="1"/>
  <c r="Q470" i="6"/>
  <c r="S470" i="6" s="1"/>
  <c r="Q471" i="6"/>
  <c r="S471" i="6" s="1"/>
  <c r="Q472" i="6"/>
  <c r="S472" i="6" s="1"/>
  <c r="Q473" i="6"/>
  <c r="S473" i="6" s="1"/>
  <c r="Q474" i="6"/>
  <c r="S474" i="6" s="1"/>
  <c r="Q475" i="6"/>
  <c r="S475" i="6" s="1"/>
  <c r="Q476" i="6"/>
  <c r="S476" i="6" s="1"/>
  <c r="Q477" i="6"/>
  <c r="S477" i="6" s="1"/>
  <c r="Q478" i="6"/>
  <c r="S478" i="6" s="1"/>
  <c r="Q479" i="6"/>
  <c r="S479" i="6" s="1"/>
  <c r="Q480" i="6"/>
  <c r="S480" i="6" s="1"/>
  <c r="Q481" i="6"/>
  <c r="S481" i="6" s="1"/>
  <c r="Q482" i="6"/>
  <c r="S482" i="6" s="1"/>
  <c r="Q483" i="6"/>
  <c r="S483" i="6" s="1"/>
  <c r="Q484" i="6"/>
  <c r="S484" i="6" s="1"/>
  <c r="Q485" i="6"/>
  <c r="S485" i="6" s="1"/>
  <c r="Q486" i="6"/>
  <c r="S486" i="6" s="1"/>
  <c r="Q487" i="6"/>
  <c r="S487" i="6" s="1"/>
  <c r="Q488" i="6"/>
  <c r="S488" i="6" s="1"/>
  <c r="Q3" i="6"/>
  <c r="S3" i="6" s="1"/>
  <c r="Q4" i="6"/>
  <c r="S4" i="6" s="1"/>
  <c r="Q5" i="6"/>
  <c r="S5" i="6" s="1"/>
  <c r="Q6" i="6"/>
  <c r="S6" i="6" s="1"/>
  <c r="Q7" i="6"/>
  <c r="S7" i="6" s="1"/>
  <c r="Q8" i="6"/>
  <c r="S8" i="6" s="1"/>
  <c r="Q9" i="6"/>
  <c r="S9" i="6" s="1"/>
  <c r="Q10" i="6"/>
  <c r="S10" i="6" s="1"/>
  <c r="Q11" i="6"/>
  <c r="S11" i="6" s="1"/>
  <c r="Q12" i="6"/>
  <c r="S12" i="6" s="1"/>
  <c r="Q2" i="6"/>
  <c r="S2" i="6" s="1"/>
  <c r="P3" i="6"/>
  <c r="P4" i="6"/>
  <c r="P5"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P222" i="6"/>
  <c r="P223" i="6"/>
  <c r="P224" i="6"/>
  <c r="P225" i="6"/>
  <c r="P226" i="6"/>
  <c r="P227" i="6"/>
  <c r="P228" i="6"/>
  <c r="P229" i="6"/>
  <c r="P230" i="6"/>
  <c r="P231" i="6"/>
  <c r="P232" i="6"/>
  <c r="P233" i="6"/>
  <c r="P234" i="6"/>
  <c r="P235" i="6"/>
  <c r="P236" i="6"/>
  <c r="P237" i="6"/>
  <c r="P238" i="6"/>
  <c r="P239" i="6"/>
  <c r="P240" i="6"/>
  <c r="P241" i="6"/>
  <c r="P242" i="6"/>
  <c r="P243" i="6"/>
  <c r="P244" i="6"/>
  <c r="P245" i="6"/>
  <c r="P246" i="6"/>
  <c r="P247" i="6"/>
  <c r="P248" i="6"/>
  <c r="P249" i="6"/>
  <c r="P250" i="6"/>
  <c r="P251" i="6"/>
  <c r="P252" i="6"/>
  <c r="P253" i="6"/>
  <c r="P254" i="6"/>
  <c r="P255" i="6"/>
  <c r="P256" i="6"/>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P299" i="6"/>
  <c r="P300" i="6"/>
  <c r="P301" i="6"/>
  <c r="P302" i="6"/>
  <c r="P303" i="6"/>
  <c r="P304" i="6"/>
  <c r="P305" i="6"/>
  <c r="P306" i="6"/>
  <c r="P307" i="6"/>
  <c r="P308" i="6"/>
  <c r="P309" i="6"/>
  <c r="P310" i="6"/>
  <c r="P311" i="6"/>
  <c r="P312" i="6"/>
  <c r="P313" i="6"/>
  <c r="P314" i="6"/>
  <c r="P315" i="6"/>
  <c r="P316" i="6"/>
  <c r="P317" i="6"/>
  <c r="P318" i="6"/>
  <c r="P319" i="6"/>
  <c r="P320" i="6"/>
  <c r="P321" i="6"/>
  <c r="P322" i="6"/>
  <c r="P323" i="6"/>
  <c r="P324" i="6"/>
  <c r="P325" i="6"/>
  <c r="P326"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69" i="6"/>
  <c r="P370" i="6"/>
  <c r="P371" i="6"/>
  <c r="P372" i="6"/>
  <c r="P373" i="6"/>
  <c r="P374" i="6"/>
  <c r="P375" i="6"/>
  <c r="P376" i="6"/>
  <c r="P377" i="6"/>
  <c r="P378" i="6"/>
  <c r="P379" i="6"/>
  <c r="P380" i="6"/>
  <c r="P381" i="6"/>
  <c r="P382" i="6"/>
  <c r="P383" i="6"/>
  <c r="P384" i="6"/>
  <c r="P385" i="6"/>
  <c r="P386" i="6"/>
  <c r="P387" i="6"/>
  <c r="P388" i="6"/>
  <c r="P389" i="6"/>
  <c r="P390" i="6"/>
  <c r="P391" i="6"/>
  <c r="P392" i="6"/>
  <c r="P393" i="6"/>
  <c r="P394" i="6"/>
  <c r="P395" i="6"/>
  <c r="P396" i="6"/>
  <c r="P397" i="6"/>
  <c r="P398" i="6"/>
  <c r="P399" i="6"/>
  <c r="P400" i="6"/>
  <c r="P401" i="6"/>
  <c r="P402" i="6"/>
  <c r="P403" i="6"/>
  <c r="P404" i="6"/>
  <c r="P405" i="6"/>
  <c r="P406" i="6"/>
  <c r="P407" i="6"/>
  <c r="P408" i="6"/>
  <c r="P409" i="6"/>
  <c r="P410" i="6"/>
  <c r="P411" i="6"/>
  <c r="P412" i="6"/>
  <c r="P413" i="6"/>
  <c r="P414" i="6"/>
  <c r="P415" i="6"/>
  <c r="P416" i="6"/>
  <c r="P417" i="6"/>
  <c r="P418" i="6"/>
  <c r="P419" i="6"/>
  <c r="P420" i="6"/>
  <c r="P421" i="6"/>
  <c r="P422" i="6"/>
  <c r="P423" i="6"/>
  <c r="P424" i="6"/>
  <c r="P425" i="6"/>
  <c r="P426" i="6"/>
  <c r="P427" i="6"/>
  <c r="P428" i="6"/>
  <c r="P429" i="6"/>
  <c r="P430" i="6"/>
  <c r="P431" i="6"/>
  <c r="P432" i="6"/>
  <c r="P433" i="6"/>
  <c r="P434" i="6"/>
  <c r="P435" i="6"/>
  <c r="P436" i="6"/>
  <c r="P437" i="6"/>
  <c r="P438" i="6"/>
  <c r="P439" i="6"/>
  <c r="P440" i="6"/>
  <c r="P441" i="6"/>
  <c r="P442" i="6"/>
  <c r="P443" i="6"/>
  <c r="P444" i="6"/>
  <c r="P445" i="6"/>
  <c r="P446" i="6"/>
  <c r="P447" i="6"/>
  <c r="P448" i="6"/>
  <c r="P449" i="6"/>
  <c r="P450" i="6"/>
  <c r="P451" i="6"/>
  <c r="P452" i="6"/>
  <c r="P453" i="6"/>
  <c r="P454" i="6"/>
  <c r="P455" i="6"/>
  <c r="P456" i="6"/>
  <c r="P457" i="6"/>
  <c r="P458" i="6"/>
  <c r="P459" i="6"/>
  <c r="P460" i="6"/>
  <c r="P461" i="6"/>
  <c r="P462" i="6"/>
  <c r="P463" i="6"/>
  <c r="P464" i="6"/>
  <c r="P465" i="6"/>
  <c r="P466" i="6"/>
  <c r="P467" i="6"/>
  <c r="P468" i="6"/>
  <c r="P469" i="6"/>
  <c r="P470" i="6"/>
  <c r="P471" i="6"/>
  <c r="P472" i="6"/>
  <c r="P473" i="6"/>
  <c r="P474" i="6"/>
  <c r="P475" i="6"/>
  <c r="P476" i="6"/>
  <c r="P477" i="6"/>
  <c r="P478" i="6"/>
  <c r="P479" i="6"/>
  <c r="P480" i="6"/>
  <c r="P481" i="6"/>
  <c r="P482" i="6"/>
  <c r="P483" i="6"/>
  <c r="P484" i="6"/>
  <c r="P485" i="6"/>
  <c r="P486" i="6"/>
  <c r="P487" i="6"/>
  <c r="P488" i="6"/>
  <c r="P2"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106" i="6"/>
  <c r="B107" i="6"/>
  <c r="B108" i="6"/>
  <c r="B109" i="6"/>
  <c r="B110" i="6"/>
  <c r="B111" i="6"/>
  <c r="B112" i="6"/>
  <c r="B113" i="6"/>
  <c r="B114" i="6"/>
  <c r="B115" i="6"/>
  <c r="B116" i="6"/>
  <c r="B117" i="6"/>
  <c r="B118" i="6"/>
  <c r="B119" i="6"/>
  <c r="B120" i="6"/>
  <c r="B121" i="6"/>
  <c r="B122" i="6"/>
  <c r="B123" i="6"/>
  <c r="B124" i="6"/>
  <c r="B125" i="6"/>
  <c r="B126" i="6"/>
  <c r="B91" i="6"/>
  <c r="B92" i="6"/>
  <c r="B93" i="6"/>
  <c r="B94" i="6"/>
  <c r="B95" i="6"/>
  <c r="B96" i="6"/>
  <c r="B97" i="6"/>
  <c r="B98" i="6"/>
  <c r="B99" i="6"/>
  <c r="B100" i="6"/>
  <c r="B101" i="6"/>
  <c r="B102" i="6"/>
  <c r="B103" i="6"/>
  <c r="B104" i="6"/>
  <c r="B105" i="6"/>
  <c r="B70" i="6"/>
  <c r="B71" i="6"/>
  <c r="B72" i="6"/>
  <c r="B73" i="6"/>
  <c r="B74" i="6"/>
  <c r="B75" i="6"/>
  <c r="B76" i="6"/>
  <c r="B77" i="6"/>
  <c r="B78" i="6"/>
  <c r="B79" i="6"/>
  <c r="B80" i="6"/>
  <c r="B81" i="6"/>
  <c r="B82" i="6"/>
  <c r="B83" i="6"/>
  <c r="B84" i="6"/>
  <c r="B85" i="6"/>
  <c r="B86" i="6"/>
  <c r="B87" i="6"/>
  <c r="B88" i="6"/>
  <c r="B89" i="6"/>
  <c r="B90" i="6"/>
  <c r="B51" i="6"/>
  <c r="B52" i="6"/>
  <c r="B53" i="6"/>
  <c r="B54" i="6"/>
  <c r="B55" i="6"/>
  <c r="B56" i="6"/>
  <c r="B57" i="6"/>
  <c r="B58" i="6"/>
  <c r="B59" i="6"/>
  <c r="B60" i="6"/>
  <c r="B61" i="6"/>
  <c r="B62" i="6"/>
  <c r="B63" i="6"/>
  <c r="B64" i="6"/>
  <c r="B65" i="6"/>
  <c r="B66" i="6"/>
  <c r="B67" i="6"/>
  <c r="B68" i="6"/>
  <c r="B69" i="6"/>
  <c r="B38" i="6"/>
  <c r="B39" i="6"/>
  <c r="B40" i="6"/>
  <c r="B41" i="6"/>
  <c r="B42" i="6"/>
  <c r="B43" i="6"/>
  <c r="B44" i="6"/>
  <c r="B45" i="6"/>
  <c r="B46" i="6"/>
  <c r="B47" i="6"/>
  <c r="B48" i="6"/>
  <c r="B49" i="6"/>
  <c r="B50" i="6"/>
  <c r="B20" i="6"/>
  <c r="B21" i="6"/>
  <c r="B22" i="6"/>
  <c r="B23" i="6"/>
  <c r="B24" i="6"/>
  <c r="B25" i="6"/>
  <c r="B26" i="6"/>
  <c r="B27" i="6"/>
  <c r="B28" i="6"/>
  <c r="B29" i="6"/>
  <c r="B30" i="6"/>
  <c r="B31" i="6"/>
  <c r="B32" i="6"/>
  <c r="B33" i="6"/>
  <c r="B34" i="6"/>
  <c r="B35" i="6"/>
  <c r="B36" i="6"/>
  <c r="B37" i="6"/>
  <c r="B19" i="6"/>
  <c r="B18" i="6"/>
  <c r="B17" i="6"/>
  <c r="B16" i="6"/>
  <c r="B15" i="6"/>
  <c r="B14" i="6"/>
  <c r="B13" i="6"/>
  <c r="B12" i="6"/>
  <c r="B11" i="6"/>
  <c r="B10" i="6"/>
  <c r="B9" i="6"/>
  <c r="B8" i="6"/>
  <c r="B7" i="6"/>
  <c r="B6" i="6"/>
  <c r="B5" i="6"/>
  <c r="B4" i="6"/>
  <c r="B3" i="6"/>
  <c r="B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0403F2-4765-4ACF-9B73-17C22B41FCEF}"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78F5EF47-B593-4E2F-B6BF-06B43D8CA4C2}" name="WorksheetConnection_Opportunity Tracking (1) (1).xlsx!Table1" type="102" refreshedVersion="8" minRefreshableVersion="5">
    <extLst>
      <ext xmlns:x15="http://schemas.microsoft.com/office/spreadsheetml/2010/11/main" uri="{DE250136-89BD-433C-8126-D09CA5730AF9}">
        <x15:connection id="Table1">
          <x15:rangePr sourceName="_xlcn.WorksheetConnection_OpportunityTracking11.xlsxTable11"/>
        </x15:connection>
      </ext>
    </extLst>
  </connection>
  <connection id="3" xr16:uid="{058810CE-6E03-463C-BD85-16323D38A8BF}" name="WorksheetConnection_Opportunity Tracking (1) (1).xlsx!Table11" type="102" refreshedVersion="8" minRefreshableVersion="5">
    <extLst>
      <ext xmlns:x15="http://schemas.microsoft.com/office/spreadsheetml/2010/11/main" uri="{DE250136-89BD-433C-8126-D09CA5730AF9}">
        <x15:connection id="Table11">
          <x15:rangePr sourceName="_xlcn.WorksheetConnection_OpportunityTracking11.xlsxTable111"/>
        </x15:connection>
      </ext>
    </extLst>
  </connection>
  <connection id="4" xr16:uid="{B338D2A3-A078-4C9C-9DD3-8687F4E4F68C}" name="WorksheetConnection_Opportunity Tracking (1) (1).xlsx!Table2" type="102" refreshedVersion="8" minRefreshableVersion="5">
    <extLst>
      <ext xmlns:x15="http://schemas.microsoft.com/office/spreadsheetml/2010/11/main" uri="{DE250136-89BD-433C-8126-D09CA5730AF9}">
        <x15:connection id="Table2">
          <x15:rangePr sourceName="_xlcn.WorksheetConnection_OpportunityTracking11.xlsxTable21"/>
        </x15:connection>
      </ext>
    </extLst>
  </connection>
  <connection id="5" xr16:uid="{9DA4BE5F-8737-48E4-93EA-EEA0393AA609}" name="WorksheetConnection_Opportunity Tracking (1) (1).xlsx!Table5" type="102" refreshedVersion="8" minRefreshableVersion="5">
    <extLst>
      <ext xmlns:x15="http://schemas.microsoft.com/office/spreadsheetml/2010/11/main" uri="{DE250136-89BD-433C-8126-D09CA5730AF9}">
        <x15:connection id="Table5">
          <x15:rangePr sourceName="_xlcn.WorksheetConnection_OpportunityTracking11.xlsxTable51"/>
        </x15:connection>
      </ext>
    </extLst>
  </connection>
  <connection id="6" xr16:uid="{47C5D7FF-B0D4-4375-88F8-F5431FD55C70}" name="WorksheetConnection_Opportunity Tracking (1) (1).xlsx!Table7" type="102" refreshedVersion="8" minRefreshableVersion="5">
    <extLst>
      <ext xmlns:x15="http://schemas.microsoft.com/office/spreadsheetml/2010/11/main" uri="{DE250136-89BD-433C-8126-D09CA5730AF9}">
        <x15:connection id="Table7">
          <x15:rangePr sourceName="_xlcn.WorksheetConnection_OpportunityTracking11.xlsxTable71"/>
        </x15:connection>
      </ext>
    </extLst>
  </connection>
</connections>
</file>

<file path=xl/sharedStrings.xml><?xml version="1.0" encoding="utf-8"?>
<sst xmlns="http://schemas.openxmlformats.org/spreadsheetml/2006/main" count="2925" uniqueCount="1072">
  <si>
    <t>Account</t>
  </si>
  <si>
    <t>Region</t>
  </si>
  <si>
    <t>Segment</t>
  </si>
  <si>
    <t>Account ID</t>
  </si>
  <si>
    <t>Damkix</t>
  </si>
  <si>
    <t>East</t>
  </si>
  <si>
    <t>Strategic</t>
  </si>
  <si>
    <t>Basetexon</t>
  </si>
  <si>
    <t>zumplus</t>
  </si>
  <si>
    <t>Lanetrans</t>
  </si>
  <si>
    <t>Icecore</t>
  </si>
  <si>
    <t>Small &amp; Medium</t>
  </si>
  <si>
    <t>zamholdings</t>
  </si>
  <si>
    <t>Large</t>
  </si>
  <si>
    <t>Stanfase</t>
  </si>
  <si>
    <t>unifase</t>
  </si>
  <si>
    <t>Trusthigh</t>
  </si>
  <si>
    <t>Lamdexon</t>
  </si>
  <si>
    <t>Redsollane</t>
  </si>
  <si>
    <t>stripcorporation</t>
  </si>
  <si>
    <t>Zoogreen</t>
  </si>
  <si>
    <t>Citycity</t>
  </si>
  <si>
    <t>Zaptechno</t>
  </si>
  <si>
    <t>Scotzuntex</t>
  </si>
  <si>
    <t>stimkix</t>
  </si>
  <si>
    <t>Betaity</t>
  </si>
  <si>
    <t>Triocore</t>
  </si>
  <si>
    <t>Zathcode</t>
  </si>
  <si>
    <t>Acetex</t>
  </si>
  <si>
    <t>Tripplestrip</t>
  </si>
  <si>
    <t>Salttouch</t>
  </si>
  <si>
    <t>O-cone</t>
  </si>
  <si>
    <t>Singlecan</t>
  </si>
  <si>
    <t>Conenix</t>
  </si>
  <si>
    <t>Voltamcore</t>
  </si>
  <si>
    <t>Rounddexon</t>
  </si>
  <si>
    <t>Ventotom</t>
  </si>
  <si>
    <t>Redzim</t>
  </si>
  <si>
    <t>Sandubjob</t>
  </si>
  <si>
    <t>Cityvivahow</t>
  </si>
  <si>
    <t>Anjob</t>
  </si>
  <si>
    <t>freefix</t>
  </si>
  <si>
    <t>Lamelectrics</t>
  </si>
  <si>
    <t>Sumcity</t>
  </si>
  <si>
    <t>Voyavivadax</t>
  </si>
  <si>
    <t>tintechno</t>
  </si>
  <si>
    <t>Dongtech</t>
  </si>
  <si>
    <t>Vivacare</t>
  </si>
  <si>
    <t>Standrill</t>
  </si>
  <si>
    <t>newtex</t>
  </si>
  <si>
    <t>Saltholdings</t>
  </si>
  <si>
    <t>Sanquozim</t>
  </si>
  <si>
    <t>Zerelectronics</t>
  </si>
  <si>
    <t>Zermedia</t>
  </si>
  <si>
    <t>Zoomla</t>
  </si>
  <si>
    <t>Newphase</t>
  </si>
  <si>
    <t>Sailelectrics</t>
  </si>
  <si>
    <t>Ranktouch</t>
  </si>
  <si>
    <t>Ontohouse</t>
  </si>
  <si>
    <t>Rankcom</t>
  </si>
  <si>
    <t>Opecore</t>
  </si>
  <si>
    <t>Jaycorporation</t>
  </si>
  <si>
    <t>techistreet</t>
  </si>
  <si>
    <t>Spanlax</t>
  </si>
  <si>
    <t>Citying</t>
  </si>
  <si>
    <t>Dongfind</t>
  </si>
  <si>
    <t>Indigoice</t>
  </si>
  <si>
    <t>Zamsanfind</t>
  </si>
  <si>
    <t>Runzim</t>
  </si>
  <si>
    <t>Finviacore</t>
  </si>
  <si>
    <t>Truetanin</t>
  </si>
  <si>
    <t>Triosollex</t>
  </si>
  <si>
    <t>sailtouch</t>
  </si>
  <si>
    <t>Y-kaycode</t>
  </si>
  <si>
    <t>Waretrans</t>
  </si>
  <si>
    <t>Tonelectronics</t>
  </si>
  <si>
    <t>Fasecity</t>
  </si>
  <si>
    <t>Matstreet</t>
  </si>
  <si>
    <t>Dentocity</t>
  </si>
  <si>
    <t>Movelux</t>
  </si>
  <si>
    <t>Funtax</t>
  </si>
  <si>
    <t>Solronway</t>
  </si>
  <si>
    <t>Jayin</t>
  </si>
  <si>
    <t>Yearing</t>
  </si>
  <si>
    <t>Anhouse</t>
  </si>
  <si>
    <t>Technocan</t>
  </si>
  <si>
    <t>Geoity</t>
  </si>
  <si>
    <t>Ventocone</t>
  </si>
  <si>
    <t>Hotunidax</t>
  </si>
  <si>
    <t>Techiway</t>
  </si>
  <si>
    <t>Quotelux</t>
  </si>
  <si>
    <t>Unofind</t>
  </si>
  <si>
    <t>Conzumtex</t>
  </si>
  <si>
    <t>sail-con</t>
  </si>
  <si>
    <t>Trustline</t>
  </si>
  <si>
    <t>Fasehotzap</t>
  </si>
  <si>
    <t>Dongdox</t>
  </si>
  <si>
    <t>Zonfind</t>
  </si>
  <si>
    <t>Labcom</t>
  </si>
  <si>
    <t>E-tax</t>
  </si>
  <si>
    <t>doubletam</t>
  </si>
  <si>
    <t>Reddex</t>
  </si>
  <si>
    <t>Zuncore</t>
  </si>
  <si>
    <t>can-house</t>
  </si>
  <si>
    <t>kaycorporation</t>
  </si>
  <si>
    <t>Planetcom</t>
  </si>
  <si>
    <t>statzim</t>
  </si>
  <si>
    <t>dongnix</t>
  </si>
  <si>
    <t>Treegreen</t>
  </si>
  <si>
    <t>Ozersolcon</t>
  </si>
  <si>
    <t>Xxx-ice</t>
  </si>
  <si>
    <t>Isvialax</t>
  </si>
  <si>
    <t>Zimnix</t>
  </si>
  <si>
    <t>Stancorporation</t>
  </si>
  <si>
    <t>Howtom</t>
  </si>
  <si>
    <t>Dong-nix</t>
  </si>
  <si>
    <t>zummaholdings</t>
  </si>
  <si>
    <t>J-hatfan</t>
  </si>
  <si>
    <t>Saillam</t>
  </si>
  <si>
    <t>Qvokaycom</t>
  </si>
  <si>
    <t>Zumtax</t>
  </si>
  <si>
    <t>Zencode</t>
  </si>
  <si>
    <t>Geoflex</t>
  </si>
  <si>
    <t>Fasestreet</t>
  </si>
  <si>
    <t>Ronbam</t>
  </si>
  <si>
    <t>Keytom</t>
  </si>
  <si>
    <t>Betahex</t>
  </si>
  <si>
    <t>Overhigh</t>
  </si>
  <si>
    <t>Ganzit</t>
  </si>
  <si>
    <t>Y-dom</t>
  </si>
  <si>
    <t>zertech</t>
  </si>
  <si>
    <t>Applanet</t>
  </si>
  <si>
    <t>Howfan</t>
  </si>
  <si>
    <t>Newcore</t>
  </si>
  <si>
    <t>Solotouch</t>
  </si>
  <si>
    <t>Zapholding</t>
  </si>
  <si>
    <t>Tamsonace</t>
  </si>
  <si>
    <t>Zamtrans</t>
  </si>
  <si>
    <t>Trustplex</t>
  </si>
  <si>
    <t>Zaamtex</t>
  </si>
  <si>
    <t>Fasetax</t>
  </si>
  <si>
    <t>Unizunbam</t>
  </si>
  <si>
    <t>Domquote</t>
  </si>
  <si>
    <t>Whitecon</t>
  </si>
  <si>
    <t>Beta-corporation</t>
  </si>
  <si>
    <t>Codeunajob</t>
  </si>
  <si>
    <t>Duocane</t>
  </si>
  <si>
    <t>zerplanet</t>
  </si>
  <si>
    <t>Doublecon</t>
  </si>
  <si>
    <t>Zathlux</t>
  </si>
  <si>
    <t>Rankice</t>
  </si>
  <si>
    <t>ventohow</t>
  </si>
  <si>
    <t>Tanhow</t>
  </si>
  <si>
    <t>Donzozing</t>
  </si>
  <si>
    <t>Vivatouch</t>
  </si>
  <si>
    <t>Canzoomtone</t>
  </si>
  <si>
    <t>Subtouch</t>
  </si>
  <si>
    <t>Haytakix</t>
  </si>
  <si>
    <t>Zamtechnology</t>
  </si>
  <si>
    <t>Drillhouse</t>
  </si>
  <si>
    <t>Villafase</t>
  </si>
  <si>
    <t>Canhouse</t>
  </si>
  <si>
    <t>Canlam</t>
  </si>
  <si>
    <t>Groovetom</t>
  </si>
  <si>
    <t>Toughjob</t>
  </si>
  <si>
    <t>Central</t>
  </si>
  <si>
    <t>Mediaplus</t>
  </si>
  <si>
    <t>Zathlex</t>
  </si>
  <si>
    <t>Silzoom</t>
  </si>
  <si>
    <t>Goldenkix</t>
  </si>
  <si>
    <t>Tampdexon</t>
  </si>
  <si>
    <t>Yearhow</t>
  </si>
  <si>
    <t>Soltex</t>
  </si>
  <si>
    <t>zonfase</t>
  </si>
  <si>
    <t>Zummaline</t>
  </si>
  <si>
    <t>vila-tech</t>
  </si>
  <si>
    <t>Zummaphase</t>
  </si>
  <si>
    <t>Quozim</t>
  </si>
  <si>
    <t>X-can</t>
  </si>
  <si>
    <t>singlelane</t>
  </si>
  <si>
    <t>Daltnamdax</t>
  </si>
  <si>
    <t>Lexihigh</t>
  </si>
  <si>
    <t>Transphase</t>
  </si>
  <si>
    <t>Donjob</t>
  </si>
  <si>
    <t>Meddrill</t>
  </si>
  <si>
    <t>Statcom</t>
  </si>
  <si>
    <t>techiplex</t>
  </si>
  <si>
    <t>Zim-holding</t>
  </si>
  <si>
    <t>Techihow</t>
  </si>
  <si>
    <t>Zumhigh</t>
  </si>
  <si>
    <t>Quotelax</t>
  </si>
  <si>
    <t>an-how</t>
  </si>
  <si>
    <t>Voyarondax</t>
  </si>
  <si>
    <t>sailis</t>
  </si>
  <si>
    <t>newfax</t>
  </si>
  <si>
    <t>trankix</t>
  </si>
  <si>
    <t>Goodplex</t>
  </si>
  <si>
    <t>Linesilbam</t>
  </si>
  <si>
    <t>Itzozstrip</t>
  </si>
  <si>
    <t>Latis</t>
  </si>
  <si>
    <t>Technogreen</t>
  </si>
  <si>
    <t>quotefix</t>
  </si>
  <si>
    <t>Zimtexon</t>
  </si>
  <si>
    <t>Runcore</t>
  </si>
  <si>
    <t>Lexiunofax</t>
  </si>
  <si>
    <t>Itgreen</t>
  </si>
  <si>
    <t>Goldentam</t>
  </si>
  <si>
    <t>Strongtech</t>
  </si>
  <si>
    <t>Tranhex</t>
  </si>
  <si>
    <t>U-zamedia</t>
  </si>
  <si>
    <t>Plexkaying</t>
  </si>
  <si>
    <t>Solostrip</t>
  </si>
  <si>
    <t>Inkix</t>
  </si>
  <si>
    <t>Unohothex</t>
  </si>
  <si>
    <t>Linelab</t>
  </si>
  <si>
    <t>Tanflex</t>
  </si>
  <si>
    <t>Ittechi</t>
  </si>
  <si>
    <t>Can-lab</t>
  </si>
  <si>
    <t>Canmedia</t>
  </si>
  <si>
    <t>Silvertrans</t>
  </si>
  <si>
    <t>Vol-find</t>
  </si>
  <si>
    <t>Trancone</t>
  </si>
  <si>
    <t>Labtrans</t>
  </si>
  <si>
    <t>Qvotech</t>
  </si>
  <si>
    <t>Truehouse</t>
  </si>
  <si>
    <t>O-zoom</t>
  </si>
  <si>
    <t>Gravecone</t>
  </si>
  <si>
    <t>Mediatechnology</t>
  </si>
  <si>
    <t>Truetrax</t>
  </si>
  <si>
    <t>Opencare</t>
  </si>
  <si>
    <t>Goldenhigh</t>
  </si>
  <si>
    <t>Sancore</t>
  </si>
  <si>
    <t>Blueredlab</t>
  </si>
  <si>
    <t>finfase</t>
  </si>
  <si>
    <t>Rankfix</t>
  </si>
  <si>
    <t>sumcare</t>
  </si>
  <si>
    <t>Greentone</t>
  </si>
  <si>
    <t>Zoncanline</t>
  </si>
  <si>
    <t>Dontamla</t>
  </si>
  <si>
    <t>Jayhigh</t>
  </si>
  <si>
    <t>Biocane</t>
  </si>
  <si>
    <t>Newhouse</t>
  </si>
  <si>
    <t>Physlane</t>
  </si>
  <si>
    <t>Canfan</t>
  </si>
  <si>
    <t>unacorporation</t>
  </si>
  <si>
    <t>Strongzim</t>
  </si>
  <si>
    <t>Bluecorporation</t>
  </si>
  <si>
    <t>acelex</t>
  </si>
  <si>
    <t>goodzoom</t>
  </si>
  <si>
    <t>Hatzoodom</t>
  </si>
  <si>
    <t>Daltla</t>
  </si>
  <si>
    <t>Treecare</t>
  </si>
  <si>
    <t>Kay-drill</t>
  </si>
  <si>
    <t>Yearzoomhow</t>
  </si>
  <si>
    <t>fixzim</t>
  </si>
  <si>
    <t>Haytechi</t>
  </si>
  <si>
    <t>Blackplex</t>
  </si>
  <si>
    <t>Codebam</t>
  </si>
  <si>
    <t>yearhouse</t>
  </si>
  <si>
    <t>Linedom</t>
  </si>
  <si>
    <t>Ware-core</t>
  </si>
  <si>
    <t>Laquadice</t>
  </si>
  <si>
    <t>konfax</t>
  </si>
  <si>
    <t>Green-taxon</t>
  </si>
  <si>
    <t>Zimtrax</t>
  </si>
  <si>
    <t>fase-lab</t>
  </si>
  <si>
    <t>Goldcone</t>
  </si>
  <si>
    <t>Qvodex</t>
  </si>
  <si>
    <t>u-bam</t>
  </si>
  <si>
    <t>zertrax</t>
  </si>
  <si>
    <t>Truedom</t>
  </si>
  <si>
    <t>Tansuntom</t>
  </si>
  <si>
    <t>Bamron</t>
  </si>
  <si>
    <t>White-tax</t>
  </si>
  <si>
    <t>Indifix</t>
  </si>
  <si>
    <t>Joylux</t>
  </si>
  <si>
    <t>Rancan</t>
  </si>
  <si>
    <t>Geojob</t>
  </si>
  <si>
    <t>Indicore</t>
  </si>
  <si>
    <t>Fasekeydax</t>
  </si>
  <si>
    <t>Hatity</t>
  </si>
  <si>
    <t>K-line</t>
  </si>
  <si>
    <t>Quoex</t>
  </si>
  <si>
    <t>Freshtrans</t>
  </si>
  <si>
    <t>Voyaholdings</t>
  </si>
  <si>
    <t>Overware</t>
  </si>
  <si>
    <t>Dentohigh</t>
  </si>
  <si>
    <t>highdom</t>
  </si>
  <si>
    <t>Danmedia</t>
  </si>
  <si>
    <t>West</t>
  </si>
  <si>
    <t>U-tonlam</t>
  </si>
  <si>
    <t>sancare</t>
  </si>
  <si>
    <t>Zummadom</t>
  </si>
  <si>
    <t>Key-texon</t>
  </si>
  <si>
    <t>Canehouse</t>
  </si>
  <si>
    <t>tempzoom</t>
  </si>
  <si>
    <t>Randrill</t>
  </si>
  <si>
    <t>ronron</t>
  </si>
  <si>
    <t>Zimdex</t>
  </si>
  <si>
    <t>Sanfan</t>
  </si>
  <si>
    <t>Lavollab</t>
  </si>
  <si>
    <t>Trusthex</t>
  </si>
  <si>
    <t>Keystreet</t>
  </si>
  <si>
    <t>Vivaway</t>
  </si>
  <si>
    <t>Goldnimlax</t>
  </si>
  <si>
    <t>Icetech</t>
  </si>
  <si>
    <t>Zaamtech</t>
  </si>
  <si>
    <t>sanstrip</t>
  </si>
  <si>
    <t>Tampfan</t>
  </si>
  <si>
    <t>Zontam</t>
  </si>
  <si>
    <t>Groovetex</t>
  </si>
  <si>
    <t>Saolamfind</t>
  </si>
  <si>
    <t>Inlane</t>
  </si>
  <si>
    <t>Blackjob</t>
  </si>
  <si>
    <t>Matphase</t>
  </si>
  <si>
    <t>Scotdrill</t>
  </si>
  <si>
    <t>Zotlamflex</t>
  </si>
  <si>
    <t>zimstreet</t>
  </si>
  <si>
    <t>Quoline</t>
  </si>
  <si>
    <t>Waresundox</t>
  </si>
  <si>
    <t>solozim</t>
  </si>
  <si>
    <t>overquote</t>
  </si>
  <si>
    <t>opefix</t>
  </si>
  <si>
    <t>Stansolin</t>
  </si>
  <si>
    <t>kinex</t>
  </si>
  <si>
    <t>Gold-fase</t>
  </si>
  <si>
    <t>dripdox</t>
  </si>
  <si>
    <t>Double-holdings</t>
  </si>
  <si>
    <t>Contom</t>
  </si>
  <si>
    <t>Nimtexon</t>
  </si>
  <si>
    <t>Baseis</t>
  </si>
  <si>
    <t>e-can</t>
  </si>
  <si>
    <t>Hayzunity</t>
  </si>
  <si>
    <t>Bamlane</t>
  </si>
  <si>
    <t>Quadfax</t>
  </si>
  <si>
    <t>Kanqvola</t>
  </si>
  <si>
    <t>Doubletechno</t>
  </si>
  <si>
    <t>tindox</t>
  </si>
  <si>
    <t>Mattech</t>
  </si>
  <si>
    <t>Sumgreen</t>
  </si>
  <si>
    <t>Sunbam</t>
  </si>
  <si>
    <t>Zontone</t>
  </si>
  <si>
    <t>Siliconplus</t>
  </si>
  <si>
    <t>Greencorporation</t>
  </si>
  <si>
    <t>Vaiatax</t>
  </si>
  <si>
    <t>Vivatrax</t>
  </si>
  <si>
    <t>Silverelectrics</t>
  </si>
  <si>
    <t>Graveron</t>
  </si>
  <si>
    <t>Latcorporation</t>
  </si>
  <si>
    <t>Damfase</t>
  </si>
  <si>
    <t>Alphadexon</t>
  </si>
  <si>
    <t>Planettone</t>
  </si>
  <si>
    <t>plexholding</t>
  </si>
  <si>
    <t>K-zoom</t>
  </si>
  <si>
    <t>Volelectrics</t>
  </si>
  <si>
    <t>Zathtechi</t>
  </si>
  <si>
    <t>Gogotrax</t>
  </si>
  <si>
    <t>Lotunatrax</t>
  </si>
  <si>
    <t>Stripgreen</t>
  </si>
  <si>
    <t>Basehatbam</t>
  </si>
  <si>
    <t>Key-lex</t>
  </si>
  <si>
    <t>Iscon</t>
  </si>
  <si>
    <t>Transtouch</t>
  </si>
  <si>
    <t>Roncon</t>
  </si>
  <si>
    <t>Name</t>
  </si>
  <si>
    <t>Opportunity ID</t>
  </si>
  <si>
    <t>Rank</t>
  </si>
  <si>
    <t>SizeID</t>
  </si>
  <si>
    <t>Opportunity Size</t>
  </si>
  <si>
    <t>Opportunity #1</t>
  </si>
  <si>
    <t>Small</t>
  </si>
  <si>
    <t>Opportunity #2</t>
  </si>
  <si>
    <t>Opportunity #3</t>
  </si>
  <si>
    <t>Opportunity #4</t>
  </si>
  <si>
    <t>Opportunity #5</t>
  </si>
  <si>
    <t>Opportunity #6</t>
  </si>
  <si>
    <t>Opportunity #7</t>
  </si>
  <si>
    <t>Opportunity #8</t>
  </si>
  <si>
    <t>Opportunity #9</t>
  </si>
  <si>
    <t>Medium</t>
  </si>
  <si>
    <t>Opportunity #10</t>
  </si>
  <si>
    <t>Opportunity #11</t>
  </si>
  <si>
    <t>Opportunity #12</t>
  </si>
  <si>
    <t>Opportunity #13</t>
  </si>
  <si>
    <t>Opportunity #14</t>
  </si>
  <si>
    <t>Opportunity #15</t>
  </si>
  <si>
    <t>Opportunity #16</t>
  </si>
  <si>
    <t>Opportunity #17</t>
  </si>
  <si>
    <t>Opportunity #18</t>
  </si>
  <si>
    <t>Opportunity #19</t>
  </si>
  <si>
    <t>Opportunity #20</t>
  </si>
  <si>
    <t>Opportunity #21</t>
  </si>
  <si>
    <t>Opportunity #22</t>
  </si>
  <si>
    <t>Opportunity #23</t>
  </si>
  <si>
    <t>Opportunity #24</t>
  </si>
  <si>
    <t>Opportunity #25</t>
  </si>
  <si>
    <t>Opportunity #26</t>
  </si>
  <si>
    <t>Opportunity #27</t>
  </si>
  <si>
    <t>Opportunity #28</t>
  </si>
  <si>
    <t>Opportunity #29</t>
  </si>
  <si>
    <t>Opportunity #30</t>
  </si>
  <si>
    <t>Opportunity #31</t>
  </si>
  <si>
    <t>Opportunity #32</t>
  </si>
  <si>
    <t>Opportunity #33</t>
  </si>
  <si>
    <t>Opportunity #34</t>
  </si>
  <si>
    <t>Opportunity #35</t>
  </si>
  <si>
    <t>Opportunity #36</t>
  </si>
  <si>
    <t>Opportunity #37</t>
  </si>
  <si>
    <t>Opportunity #38</t>
  </si>
  <si>
    <t>Opportunity #39</t>
  </si>
  <si>
    <t>Opportunity #40</t>
  </si>
  <si>
    <t>Opportunity #41</t>
  </si>
  <si>
    <t>Opportunity #42</t>
  </si>
  <si>
    <t>Opportunity #43</t>
  </si>
  <si>
    <t>Opportunity #44</t>
  </si>
  <si>
    <t>Opportunity #45</t>
  </si>
  <si>
    <t>Opportunity #46</t>
  </si>
  <si>
    <t>Opportunity #47</t>
  </si>
  <si>
    <t>Opportunity #48</t>
  </si>
  <si>
    <t>Opportunity #49</t>
  </si>
  <si>
    <t>Opportunity #50</t>
  </si>
  <si>
    <t>Opportunity #51</t>
  </si>
  <si>
    <t>Opportunity #52</t>
  </si>
  <si>
    <t>Opportunity #53</t>
  </si>
  <si>
    <t>Opportunity #54</t>
  </si>
  <si>
    <t>Opportunity #55</t>
  </si>
  <si>
    <t>Opportunity #56</t>
  </si>
  <si>
    <t>Opportunity #57</t>
  </si>
  <si>
    <t>Opportunity #58</t>
  </si>
  <si>
    <t>Opportunity #59</t>
  </si>
  <si>
    <t>Opportunity #60</t>
  </si>
  <si>
    <t>Opportunity #61</t>
  </si>
  <si>
    <t>Opportunity #62</t>
  </si>
  <si>
    <t>Opportunity #63</t>
  </si>
  <si>
    <t>Opportunity #64</t>
  </si>
  <si>
    <t>Opportunity #65</t>
  </si>
  <si>
    <t>Opportunity #66</t>
  </si>
  <si>
    <t>Opportunity #67</t>
  </si>
  <si>
    <t>Opportunity #68</t>
  </si>
  <si>
    <t>Opportunity #69</t>
  </si>
  <si>
    <t>Opportunity #70</t>
  </si>
  <si>
    <t>Opportunity #71</t>
  </si>
  <si>
    <t>Opportunity #72</t>
  </si>
  <si>
    <t>Opportunity #73</t>
  </si>
  <si>
    <t>Opportunity #74</t>
  </si>
  <si>
    <t>Opportunity #75</t>
  </si>
  <si>
    <t>Opportunity #76</t>
  </si>
  <si>
    <t>Opportunity #77</t>
  </si>
  <si>
    <t>Opportunity #78</t>
  </si>
  <si>
    <t>Opportunity #79</t>
  </si>
  <si>
    <t>Opportunity #80</t>
  </si>
  <si>
    <t>Opportunity #81</t>
  </si>
  <si>
    <t>Opportunity #82</t>
  </si>
  <si>
    <t>Opportunity #83</t>
  </si>
  <si>
    <t>Opportunity #84</t>
  </si>
  <si>
    <t>Opportunity #85</t>
  </si>
  <si>
    <t>Opportunity #86</t>
  </si>
  <si>
    <t>Opportunity #87</t>
  </si>
  <si>
    <t>Opportunity #88</t>
  </si>
  <si>
    <t>Opportunity #89</t>
  </si>
  <si>
    <t>Opportunity #90</t>
  </si>
  <si>
    <t>Opportunity #91</t>
  </si>
  <si>
    <t>Opportunity #92</t>
  </si>
  <si>
    <t>Opportunity #93</t>
  </si>
  <si>
    <t>Opportunity #94</t>
  </si>
  <si>
    <t>Opportunity #95</t>
  </si>
  <si>
    <t>Opportunity #96</t>
  </si>
  <si>
    <t>Opportunity #97</t>
  </si>
  <si>
    <t>Opportunity #98</t>
  </si>
  <si>
    <t>Opportunity #99</t>
  </si>
  <si>
    <t>Opportunity #100</t>
  </si>
  <si>
    <t>Opportunity #101</t>
  </si>
  <si>
    <t>Opportunity #102</t>
  </si>
  <si>
    <t>Opportunity #103</t>
  </si>
  <si>
    <t>Opportunity #104</t>
  </si>
  <si>
    <t>Opportunity #105</t>
  </si>
  <si>
    <t>Opportunity #106</t>
  </si>
  <si>
    <t>Opportunity #107</t>
  </si>
  <si>
    <t>Opportunity #108</t>
  </si>
  <si>
    <t>Opportunity #109</t>
  </si>
  <si>
    <t>Opportunity #110</t>
  </si>
  <si>
    <t>Opportunity #111</t>
  </si>
  <si>
    <t>Opportunity #112</t>
  </si>
  <si>
    <t>Opportunity #113</t>
  </si>
  <si>
    <t>Opportunity #114</t>
  </si>
  <si>
    <t>Opportunity #115</t>
  </si>
  <si>
    <t>Opportunity #116</t>
  </si>
  <si>
    <t>Opportunity #117</t>
  </si>
  <si>
    <t>Opportunity #118</t>
  </si>
  <si>
    <t>Opportunity #119</t>
  </si>
  <si>
    <t>Opportunity #120</t>
  </si>
  <si>
    <t>Opportunity #121</t>
  </si>
  <si>
    <t>Opportunity #122</t>
  </si>
  <si>
    <t>Opportunity #123</t>
  </si>
  <si>
    <t>Opportunity #124</t>
  </si>
  <si>
    <t>Opportunity #125</t>
  </si>
  <si>
    <t>Opportunity #126</t>
  </si>
  <si>
    <t>Opportunity #127</t>
  </si>
  <si>
    <t>Opportunity #128</t>
  </si>
  <si>
    <t>Opportunity #129</t>
  </si>
  <si>
    <t>Opportunity #130</t>
  </si>
  <si>
    <t>Opportunity #131</t>
  </si>
  <si>
    <t>Opportunity #132</t>
  </si>
  <si>
    <t>Opportunity #133</t>
  </si>
  <si>
    <t>Opportunity #134</t>
  </si>
  <si>
    <t>Opportunity #135</t>
  </si>
  <si>
    <t>Opportunity #136</t>
  </si>
  <si>
    <t>Opportunity #137</t>
  </si>
  <si>
    <t>Opportunity #138</t>
  </si>
  <si>
    <t>Opportunity #139</t>
  </si>
  <si>
    <t>Opportunity #140</t>
  </si>
  <si>
    <t>Opportunity #141</t>
  </si>
  <si>
    <t>Opportunity #142</t>
  </si>
  <si>
    <t>Opportunity #143</t>
  </si>
  <si>
    <t>Opportunity #144</t>
  </si>
  <si>
    <t>Opportunity #145</t>
  </si>
  <si>
    <t>Opportunity #146</t>
  </si>
  <si>
    <t>Opportunity #147</t>
  </si>
  <si>
    <t>Opportunity #148</t>
  </si>
  <si>
    <t>Opportunity #149</t>
  </si>
  <si>
    <t>Opportunity #150</t>
  </si>
  <si>
    <t>Opportunity #151</t>
  </si>
  <si>
    <t>Opportunity #152</t>
  </si>
  <si>
    <t>Opportunity #153</t>
  </si>
  <si>
    <t>Opportunity #154</t>
  </si>
  <si>
    <t>Opportunity #155</t>
  </si>
  <si>
    <t>Opportunity #156</t>
  </si>
  <si>
    <t>Opportunity #157</t>
  </si>
  <si>
    <t>Opportunity #158</t>
  </si>
  <si>
    <t>Opportunity #159</t>
  </si>
  <si>
    <t>Opportunity #160</t>
  </si>
  <si>
    <t>Opportunity #161</t>
  </si>
  <si>
    <t>Opportunity #162</t>
  </si>
  <si>
    <t>Opportunity #163</t>
  </si>
  <si>
    <t>Opportunity #164</t>
  </si>
  <si>
    <t>Opportunity #165</t>
  </si>
  <si>
    <t>Opportunity #166</t>
  </si>
  <si>
    <t>Opportunity #167</t>
  </si>
  <si>
    <t>Opportunity #168</t>
  </si>
  <si>
    <t>Opportunity #169</t>
  </si>
  <si>
    <t>Opportunity #170</t>
  </si>
  <si>
    <t>Opportunity #171</t>
  </si>
  <si>
    <t>Opportunity #172</t>
  </si>
  <si>
    <t>Opportunity #173</t>
  </si>
  <si>
    <t>Opportunity #174</t>
  </si>
  <si>
    <t>Opportunity #175</t>
  </si>
  <si>
    <t>Opportunity #176</t>
  </si>
  <si>
    <t>Opportunity #177</t>
  </si>
  <si>
    <t>Opportunity #178</t>
  </si>
  <si>
    <t>Opportunity #179</t>
  </si>
  <si>
    <t>Opportunity #180</t>
  </si>
  <si>
    <t>Opportunity #181</t>
  </si>
  <si>
    <t>Opportunity #182</t>
  </si>
  <si>
    <t>Opportunity #183</t>
  </si>
  <si>
    <t>Opportunity #184</t>
  </si>
  <si>
    <t>Opportunity #185</t>
  </si>
  <si>
    <t>Opportunity #186</t>
  </si>
  <si>
    <t>Opportunity #187</t>
  </si>
  <si>
    <t>Opportunity #188</t>
  </si>
  <si>
    <t>Opportunity #189</t>
  </si>
  <si>
    <t>Opportunity #190</t>
  </si>
  <si>
    <t>Opportunity #191</t>
  </si>
  <si>
    <t>Opportunity #192</t>
  </si>
  <si>
    <t>Opportunity #193</t>
  </si>
  <si>
    <t>Opportunity #194</t>
  </si>
  <si>
    <t>Opportunity #195</t>
  </si>
  <si>
    <t>Opportunity #196</t>
  </si>
  <si>
    <t>Opportunity #197</t>
  </si>
  <si>
    <t>Opportunity #198</t>
  </si>
  <si>
    <t>Opportunity #199</t>
  </si>
  <si>
    <t>Opportunity #200</t>
  </si>
  <si>
    <t>Opportunity #201</t>
  </si>
  <si>
    <t>Opportunity #202</t>
  </si>
  <si>
    <t>Opportunity #203</t>
  </si>
  <si>
    <t>Opportunity #204</t>
  </si>
  <si>
    <t>Opportunity #205</t>
  </si>
  <si>
    <t>Opportunity #206</t>
  </si>
  <si>
    <t>Opportunity #207</t>
  </si>
  <si>
    <t>Opportunity #208</t>
  </si>
  <si>
    <t>Opportunity #209</t>
  </si>
  <si>
    <t>Opportunity #210</t>
  </si>
  <si>
    <t>Opportunity #211</t>
  </si>
  <si>
    <t>Opportunity #212</t>
  </si>
  <si>
    <t>Opportunity #213</t>
  </si>
  <si>
    <t>Opportunity #214</t>
  </si>
  <si>
    <t>Opportunity #215</t>
  </si>
  <si>
    <t>Opportunity #216</t>
  </si>
  <si>
    <t>Opportunity #217</t>
  </si>
  <si>
    <t>Opportunity #218</t>
  </si>
  <si>
    <t>Opportunity #219</t>
  </si>
  <si>
    <t>Opportunity #220</t>
  </si>
  <si>
    <t>Opportunity #221</t>
  </si>
  <si>
    <t>Opportunity #222</t>
  </si>
  <si>
    <t>Opportunity #223</t>
  </si>
  <si>
    <t>Opportunity #224</t>
  </si>
  <si>
    <t>Opportunity #225</t>
  </si>
  <si>
    <t>Opportunity #226</t>
  </si>
  <si>
    <t>Opportunity #227</t>
  </si>
  <si>
    <t>Opportunity #228</t>
  </si>
  <si>
    <t>Opportunity #229</t>
  </si>
  <si>
    <t>Opportunity #230</t>
  </si>
  <si>
    <t>Opportunity #231</t>
  </si>
  <si>
    <t>Opportunity #232</t>
  </si>
  <si>
    <t>Opportunity #233</t>
  </si>
  <si>
    <t>Opportunity #234</t>
  </si>
  <si>
    <t>Opportunity #235</t>
  </si>
  <si>
    <t>Opportunity #236</t>
  </si>
  <si>
    <t>Opportunity #237</t>
  </si>
  <si>
    <t>Opportunity #238</t>
  </si>
  <si>
    <t>Opportunity #239</t>
  </si>
  <si>
    <t>Opportunity #240</t>
  </si>
  <si>
    <t>Opportunity #241</t>
  </si>
  <si>
    <t>Opportunity #242</t>
  </si>
  <si>
    <t>Opportunity #243</t>
  </si>
  <si>
    <t>Opportunity #244</t>
  </si>
  <si>
    <t>Opportunity #245</t>
  </si>
  <si>
    <t>Opportunity #246</t>
  </si>
  <si>
    <t>Opportunity #247</t>
  </si>
  <si>
    <t>Opportunity #248</t>
  </si>
  <si>
    <t>Opportunity #249</t>
  </si>
  <si>
    <t>Opportunity #250</t>
  </si>
  <si>
    <t>Opportunity #251</t>
  </si>
  <si>
    <t>Opportunity #252</t>
  </si>
  <si>
    <t>Opportunity #253</t>
  </si>
  <si>
    <t>Opportunity #254</t>
  </si>
  <si>
    <t>Opportunity #255</t>
  </si>
  <si>
    <t>Opportunity #256</t>
  </si>
  <si>
    <t>Opportunity #257</t>
  </si>
  <si>
    <t>Opportunity #258</t>
  </si>
  <si>
    <t>Opportunity #259</t>
  </si>
  <si>
    <t>Opportunity #260</t>
  </si>
  <si>
    <t>Opportunity #261</t>
  </si>
  <si>
    <t>Opportunity #262</t>
  </si>
  <si>
    <t>Opportunity #263</t>
  </si>
  <si>
    <t>Opportunity #264</t>
  </si>
  <si>
    <t>Opportunity #265</t>
  </si>
  <si>
    <t>Opportunity #266</t>
  </si>
  <si>
    <t>Opportunity #267</t>
  </si>
  <si>
    <t>Opportunity #268</t>
  </si>
  <si>
    <t>Opportunity #269</t>
  </si>
  <si>
    <t>Opportunity #270</t>
  </si>
  <si>
    <t>Opportunity #271</t>
  </si>
  <si>
    <t>Opportunity #272</t>
  </si>
  <si>
    <t>Opportunity #273</t>
  </si>
  <si>
    <t>Opportunity #274</t>
  </si>
  <si>
    <t>Opportunity #275</t>
  </si>
  <si>
    <t>Opportunity #276</t>
  </si>
  <si>
    <t>Opportunity #277</t>
  </si>
  <si>
    <t>Opportunity #278</t>
  </si>
  <si>
    <t>Opportunity #279</t>
  </si>
  <si>
    <t>Opportunity #280</t>
  </si>
  <si>
    <t>Opportunity #281</t>
  </si>
  <si>
    <t>Opportunity #282</t>
  </si>
  <si>
    <t>Opportunity #283</t>
  </si>
  <si>
    <t>Opportunity #284</t>
  </si>
  <si>
    <t>Opportunity #285</t>
  </si>
  <si>
    <t>Opportunity #286</t>
  </si>
  <si>
    <t>Opportunity #287</t>
  </si>
  <si>
    <t>Opportunity #288</t>
  </si>
  <si>
    <t>Opportunity #289</t>
  </si>
  <si>
    <t>Opportunity #290</t>
  </si>
  <si>
    <t>Opportunity #291</t>
  </si>
  <si>
    <t>Opportunity #292</t>
  </si>
  <si>
    <t>Opportunity #293</t>
  </si>
  <si>
    <t>Opportunity #294</t>
  </si>
  <si>
    <t>Opportunity #295</t>
  </si>
  <si>
    <t>Opportunity #296</t>
  </si>
  <si>
    <t>Opportunity #297</t>
  </si>
  <si>
    <t>Opportunity #298</t>
  </si>
  <si>
    <t>Opportunity #299</t>
  </si>
  <si>
    <t>Opportunity #300</t>
  </si>
  <si>
    <t>Opportunity #301</t>
  </si>
  <si>
    <t>Opportunity #302</t>
  </si>
  <si>
    <t>Opportunity #303</t>
  </si>
  <si>
    <t>Opportunity #304</t>
  </si>
  <si>
    <t>Opportunity #305</t>
  </si>
  <si>
    <t>Opportunity #306</t>
  </si>
  <si>
    <t>Opportunity #307</t>
  </si>
  <si>
    <t>Opportunity #308</t>
  </si>
  <si>
    <t>Opportunity #309</t>
  </si>
  <si>
    <t>Opportunity #310</t>
  </si>
  <si>
    <t>Opportunity #311</t>
  </si>
  <si>
    <t>Opportunity #312</t>
  </si>
  <si>
    <t>Opportunity #313</t>
  </si>
  <si>
    <t>Opportunity #314</t>
  </si>
  <si>
    <t>Opportunity #315</t>
  </si>
  <si>
    <t>Opportunity #316</t>
  </si>
  <si>
    <t>Opportunity #317</t>
  </si>
  <si>
    <t>Opportunity #318</t>
  </si>
  <si>
    <t>Opportunity #319</t>
  </si>
  <si>
    <t>Opportunity #320</t>
  </si>
  <si>
    <t>Opportunity #321</t>
  </si>
  <si>
    <t>Opportunity #322</t>
  </si>
  <si>
    <t>Opportunity #323</t>
  </si>
  <si>
    <t>Opportunity #324</t>
  </si>
  <si>
    <t>Opportunity #325</t>
  </si>
  <si>
    <t>Opportunity #326</t>
  </si>
  <si>
    <t>Opportunity #327</t>
  </si>
  <si>
    <t>Opportunity #328</t>
  </si>
  <si>
    <t>Opportunity #329</t>
  </si>
  <si>
    <t>Opportunity #330</t>
  </si>
  <si>
    <t>Opportunity #331</t>
  </si>
  <si>
    <t>Opportunity #332</t>
  </si>
  <si>
    <t>Opportunity #333</t>
  </si>
  <si>
    <t>Opportunity #334</t>
  </si>
  <si>
    <t>Opportunity #335</t>
  </si>
  <si>
    <t>Opportunity #336</t>
  </si>
  <si>
    <t>Opportunity #337</t>
  </si>
  <si>
    <t>Opportunity #338</t>
  </si>
  <si>
    <t>Opportunity #339</t>
  </si>
  <si>
    <t>Opportunity #340</t>
  </si>
  <si>
    <t>Opportunity #341</t>
  </si>
  <si>
    <t>Opportunity #342</t>
  </si>
  <si>
    <t>Opportunity #343</t>
  </si>
  <si>
    <t>Opportunity #344</t>
  </si>
  <si>
    <t>Opportunity #345</t>
  </si>
  <si>
    <t>Opportunity #346</t>
  </si>
  <si>
    <t>Opportunity #347</t>
  </si>
  <si>
    <t>Opportunity #348</t>
  </si>
  <si>
    <t>Opportunity #349</t>
  </si>
  <si>
    <t>Opportunity #350</t>
  </si>
  <si>
    <t>Opportunity #351</t>
  </si>
  <si>
    <t>Opportunity #352</t>
  </si>
  <si>
    <t>Opportunity #353</t>
  </si>
  <si>
    <t>Opportunity #354</t>
  </si>
  <si>
    <t>Opportunity #355</t>
  </si>
  <si>
    <t>Opportunity #356</t>
  </si>
  <si>
    <t>Opportunity #357</t>
  </si>
  <si>
    <t>Opportunity #358</t>
  </si>
  <si>
    <t>Opportunity #359</t>
  </si>
  <si>
    <t>Opportunity #360</t>
  </si>
  <si>
    <t>Opportunity #361</t>
  </si>
  <si>
    <t>Opportunity #362</t>
  </si>
  <si>
    <t>Opportunity #363</t>
  </si>
  <si>
    <t>Opportunity #364</t>
  </si>
  <si>
    <t>Opportunity #365</t>
  </si>
  <si>
    <t>Opportunity #366</t>
  </si>
  <si>
    <t>Opportunity #367</t>
  </si>
  <si>
    <t>Opportunity #368</t>
  </si>
  <si>
    <t>Opportunity #369</t>
  </si>
  <si>
    <t>Opportunity #370</t>
  </si>
  <si>
    <t>Opportunity #371</t>
  </si>
  <si>
    <t>Opportunity #372</t>
  </si>
  <si>
    <t>Opportunity #373</t>
  </si>
  <si>
    <t>Opportunity #374</t>
  </si>
  <si>
    <t>Opportunity #375</t>
  </si>
  <si>
    <t>Opportunity #376</t>
  </si>
  <si>
    <t>Opportunity #377</t>
  </si>
  <si>
    <t>Opportunity #378</t>
  </si>
  <si>
    <t>Opportunity #379</t>
  </si>
  <si>
    <t>Opportunity #380</t>
  </si>
  <si>
    <t>Opportunity #381</t>
  </si>
  <si>
    <t>Opportunity #382</t>
  </si>
  <si>
    <t>Opportunity #383</t>
  </si>
  <si>
    <t>Opportunity #384</t>
  </si>
  <si>
    <t>Opportunity #385</t>
  </si>
  <si>
    <t>Opportunity #386</t>
  </si>
  <si>
    <t>Opportunity #387</t>
  </si>
  <si>
    <t>Opportunity #388</t>
  </si>
  <si>
    <t>Opportunity #389</t>
  </si>
  <si>
    <t>Opportunity #390</t>
  </si>
  <si>
    <t>Opportunity #391</t>
  </si>
  <si>
    <t>Opportunity #392</t>
  </si>
  <si>
    <t>Opportunity #393</t>
  </si>
  <si>
    <t>Opportunity #394</t>
  </si>
  <si>
    <t>Opportunity #395</t>
  </si>
  <si>
    <t>Opportunity #396</t>
  </si>
  <si>
    <t>Opportunity #397</t>
  </si>
  <si>
    <t>Opportunity #398</t>
  </si>
  <si>
    <t>Opportunity #399</t>
  </si>
  <si>
    <t>Opportunity #400</t>
  </si>
  <si>
    <t>Opportunity #401</t>
  </si>
  <si>
    <t>Opportunity #402</t>
  </si>
  <si>
    <t>Opportunity #403</t>
  </si>
  <si>
    <t>Opportunity #404</t>
  </si>
  <si>
    <t>Opportunity #405</t>
  </si>
  <si>
    <t>Opportunity #406</t>
  </si>
  <si>
    <t>Opportunity #407</t>
  </si>
  <si>
    <t>Opportunity #408</t>
  </si>
  <si>
    <t>Opportunity #409</t>
  </si>
  <si>
    <t>Opportunity #410</t>
  </si>
  <si>
    <t>Opportunity #411</t>
  </si>
  <si>
    <t>Opportunity #412</t>
  </si>
  <si>
    <t>Opportunity #413</t>
  </si>
  <si>
    <t>Opportunity #414</t>
  </si>
  <si>
    <t>Opportunity #415</t>
  </si>
  <si>
    <t>Opportunity #416</t>
  </si>
  <si>
    <t>Opportunity #417</t>
  </si>
  <si>
    <t>Opportunity #418</t>
  </si>
  <si>
    <t>Opportunity #419</t>
  </si>
  <si>
    <t>Opportunity #420</t>
  </si>
  <si>
    <t>Opportunity #421</t>
  </si>
  <si>
    <t>Opportunity #422</t>
  </si>
  <si>
    <t>Opportunity #423</t>
  </si>
  <si>
    <t>Opportunity #424</t>
  </si>
  <si>
    <t>Opportunity #425</t>
  </si>
  <si>
    <t>Opportunity #426</t>
  </si>
  <si>
    <t>Opportunity #427</t>
  </si>
  <si>
    <t>Opportunity #428</t>
  </si>
  <si>
    <t>Opportunity #429</t>
  </si>
  <si>
    <t>Opportunity #430</t>
  </si>
  <si>
    <t>Opportunity #431</t>
  </si>
  <si>
    <t>Opportunity #432</t>
  </si>
  <si>
    <t>Opportunity #433</t>
  </si>
  <si>
    <t>Opportunity #434</t>
  </si>
  <si>
    <t>Opportunity #435</t>
  </si>
  <si>
    <t>Opportunity #436</t>
  </si>
  <si>
    <t>Opportunity #437</t>
  </si>
  <si>
    <t>Opportunity #438</t>
  </si>
  <si>
    <t>Opportunity #439</t>
  </si>
  <si>
    <t>Opportunity #440</t>
  </si>
  <si>
    <t>Opportunity #441</t>
  </si>
  <si>
    <t>Opportunity #442</t>
  </si>
  <si>
    <t>Opportunity #443</t>
  </si>
  <si>
    <t>Opportunity #444</t>
  </si>
  <si>
    <t>Opportunity #445</t>
  </si>
  <si>
    <t>Opportunity #446</t>
  </si>
  <si>
    <t>Opportunity #447</t>
  </si>
  <si>
    <t>Opportunity #448</t>
  </si>
  <si>
    <t>Opportunity #449</t>
  </si>
  <si>
    <t>Opportunity #450</t>
  </si>
  <si>
    <t>Opportunity #451</t>
  </si>
  <si>
    <t>Opportunity #452</t>
  </si>
  <si>
    <t>Opportunity #453</t>
  </si>
  <si>
    <t>Opportunity #454</t>
  </si>
  <si>
    <t>Opportunity #455</t>
  </si>
  <si>
    <t>Opportunity #456</t>
  </si>
  <si>
    <t>Opportunity #457</t>
  </si>
  <si>
    <t>Opportunity #458</t>
  </si>
  <si>
    <t>Opportunity #459</t>
  </si>
  <si>
    <t>Opportunity #460</t>
  </si>
  <si>
    <t>Opportunity #461</t>
  </si>
  <si>
    <t>Opportunity #462</t>
  </si>
  <si>
    <t>Opportunity #463</t>
  </si>
  <si>
    <t>Opportunity #464</t>
  </si>
  <si>
    <t>Opportunity #465</t>
  </si>
  <si>
    <t>Opportunity #466</t>
  </si>
  <si>
    <t>Opportunity #467</t>
  </si>
  <si>
    <t>Opportunity #468</t>
  </si>
  <si>
    <t>Opportunity #469</t>
  </si>
  <si>
    <t>Opportunity #470</t>
  </si>
  <si>
    <t>Opportunity #471</t>
  </si>
  <si>
    <t>Opportunity #472</t>
  </si>
  <si>
    <t>Opportunity #473</t>
  </si>
  <si>
    <t>Opportunity #474</t>
  </si>
  <si>
    <t>Opportunity #475</t>
  </si>
  <si>
    <t>Opportunity #476</t>
  </si>
  <si>
    <t>Opportunity #477</t>
  </si>
  <si>
    <t>Opportunity #478</t>
  </si>
  <si>
    <t>Opportunity #479</t>
  </si>
  <si>
    <t>Opportunity #480</t>
  </si>
  <si>
    <t>Opportunity #481</t>
  </si>
  <si>
    <t>Opportunity #482</t>
  </si>
  <si>
    <t>Opportunity #483</t>
  </si>
  <si>
    <t>Opportunity #484</t>
  </si>
  <si>
    <t>Opportunity #485</t>
  </si>
  <si>
    <t>Opportunity #486</t>
  </si>
  <si>
    <t>Partner</t>
  </si>
  <si>
    <t>Partner ID</t>
  </si>
  <si>
    <t>Partner Driven</t>
  </si>
  <si>
    <t>Daltdexon</t>
  </si>
  <si>
    <t>Yes</t>
  </si>
  <si>
    <t>Zonronzap</t>
  </si>
  <si>
    <t>Joblamcon</t>
  </si>
  <si>
    <t>Rank-com</t>
  </si>
  <si>
    <t>Operon</t>
  </si>
  <si>
    <t>fasetone</t>
  </si>
  <si>
    <t>Hayit</t>
  </si>
  <si>
    <t>Sontaxon</t>
  </si>
  <si>
    <t>Canezap</t>
  </si>
  <si>
    <t>Damlane</t>
  </si>
  <si>
    <t>Ice-find</t>
  </si>
  <si>
    <t>Is-technology</t>
  </si>
  <si>
    <t>Free-electronics</t>
  </si>
  <si>
    <t>Quofase</t>
  </si>
  <si>
    <t>Dantech</t>
  </si>
  <si>
    <t>plex-holdings</t>
  </si>
  <si>
    <t>Stimsanlux</t>
  </si>
  <si>
    <t>Dripstrip</t>
  </si>
  <si>
    <t>sumdrill</t>
  </si>
  <si>
    <t>bamtone</t>
  </si>
  <si>
    <t>Direct</t>
  </si>
  <si>
    <t>No</t>
  </si>
  <si>
    <t>Goldenstreet</t>
  </si>
  <si>
    <t>quotechi</t>
  </si>
  <si>
    <t>Medfax</t>
  </si>
  <si>
    <t>Quadzoom</t>
  </si>
  <si>
    <t>kan-dom</t>
  </si>
  <si>
    <t>zonstrip</t>
  </si>
  <si>
    <t>Quadtex</t>
  </si>
  <si>
    <t>Nimdax</t>
  </si>
  <si>
    <t>Quadsoloace</t>
  </si>
  <si>
    <t>Dentojob</t>
  </si>
  <si>
    <t>Ventolane</t>
  </si>
  <si>
    <t>Dalttouch</t>
  </si>
  <si>
    <t>Unaquoing</t>
  </si>
  <si>
    <t>Konktom</t>
  </si>
  <si>
    <t>Tamhow</t>
  </si>
  <si>
    <t>Suntaxon</t>
  </si>
  <si>
    <t>Mathredex</t>
  </si>
  <si>
    <t>Vaiadocon</t>
  </si>
  <si>
    <t>Bamgreen</t>
  </si>
  <si>
    <t>biotom</t>
  </si>
  <si>
    <t>Triohow</t>
  </si>
  <si>
    <t>Redunilux</t>
  </si>
  <si>
    <t>Quo-planet</t>
  </si>
  <si>
    <t>Zotcare</t>
  </si>
  <si>
    <t>Zoomtone</t>
  </si>
  <si>
    <t>Konkdom</t>
  </si>
  <si>
    <t>Intechi</t>
  </si>
  <si>
    <t>Duo-tech</t>
  </si>
  <si>
    <t>Hotlam</t>
  </si>
  <si>
    <t>Hotlane</t>
  </si>
  <si>
    <t>Quotein</t>
  </si>
  <si>
    <t>Plexsolfix</t>
  </si>
  <si>
    <t>movedex</t>
  </si>
  <si>
    <t>ice-lex</t>
  </si>
  <si>
    <t>Planethouse</t>
  </si>
  <si>
    <t>Xx-trans</t>
  </si>
  <si>
    <t>Fincom</t>
  </si>
  <si>
    <t>Zaamphase</t>
  </si>
  <si>
    <t>Stanfan</t>
  </si>
  <si>
    <t>Acegreen</t>
  </si>
  <si>
    <t>Drillelectronics</t>
  </si>
  <si>
    <t>biglax</t>
  </si>
  <si>
    <t>Vivastreet</t>
  </si>
  <si>
    <t>Konzozdax</t>
  </si>
  <si>
    <t>Flexlax</t>
  </si>
  <si>
    <t>Trioice</t>
  </si>
  <si>
    <t>Zummedtech</t>
  </si>
  <si>
    <t>Doublestreet</t>
  </si>
  <si>
    <t>tamptrax</t>
  </si>
  <si>
    <t>ronplex</t>
  </si>
  <si>
    <t>Hottouch</t>
  </si>
  <si>
    <t>Indikaylax</t>
  </si>
  <si>
    <t>Jaytam</t>
  </si>
  <si>
    <t>Plextom</t>
  </si>
  <si>
    <t>Songreen</t>
  </si>
  <si>
    <t>Yearhouse</t>
  </si>
  <si>
    <t>Ganjacore</t>
  </si>
  <si>
    <t>Strongzone</t>
  </si>
  <si>
    <t>Kanlam</t>
  </si>
  <si>
    <t>Duotechi</t>
  </si>
  <si>
    <t>Jobice</t>
  </si>
  <si>
    <t>Fixplus</t>
  </si>
  <si>
    <t>Funcane</t>
  </si>
  <si>
    <t>Flexzim</t>
  </si>
  <si>
    <t>Y-anplex</t>
  </si>
  <si>
    <t>Donuniace</t>
  </si>
  <si>
    <t>mediaphase</t>
  </si>
  <si>
    <t>Redplanet</t>
  </si>
  <si>
    <t>Saltstreet</t>
  </si>
  <si>
    <t>Lamtafan</t>
  </si>
  <si>
    <t>lanequote</t>
  </si>
  <si>
    <t>Bigcore</t>
  </si>
  <si>
    <t>Hotaphex</t>
  </si>
  <si>
    <t>Indiity</t>
  </si>
  <si>
    <t>Movestreet</t>
  </si>
  <si>
    <t>gravedrill</t>
  </si>
  <si>
    <t>Tripplenix</t>
  </si>
  <si>
    <t>plexdax</t>
  </si>
  <si>
    <t>Product Code</t>
  </si>
  <si>
    <t>Product ID</t>
  </si>
  <si>
    <t>Abbas</t>
  </si>
  <si>
    <t>Basium</t>
  </si>
  <si>
    <t>Campana</t>
  </si>
  <si>
    <t>Decimus</t>
  </si>
  <si>
    <t>Eligo</t>
  </si>
  <si>
    <t>Fatum</t>
  </si>
  <si>
    <t>Gratus</t>
  </si>
  <si>
    <t>Habitus</t>
  </si>
  <si>
    <t>Ignis</t>
  </si>
  <si>
    <t>Juvenis</t>
  </si>
  <si>
    <t>Lacuna</t>
  </si>
  <si>
    <t>Magis</t>
  </si>
  <si>
    <t>Nimis</t>
  </si>
  <si>
    <t>Omins</t>
  </si>
  <si>
    <t>Paratus</t>
  </si>
  <si>
    <t>Quanti</t>
  </si>
  <si>
    <t>Recolo</t>
  </si>
  <si>
    <t>Sato</t>
  </si>
  <si>
    <t>Talus</t>
  </si>
  <si>
    <t>Umbra</t>
  </si>
  <si>
    <t>Vero</t>
  </si>
  <si>
    <t>Aqua</t>
  </si>
  <si>
    <t>Bellus</t>
  </si>
  <si>
    <t>Carmen</t>
  </si>
  <si>
    <t>Maximus</t>
  </si>
  <si>
    <t>Probability</t>
  </si>
  <si>
    <t>Sales Stage</t>
  </si>
  <si>
    <t>Sales Stage ID</t>
  </si>
  <si>
    <t>Lead</t>
  </si>
  <si>
    <t>Qualify</t>
  </si>
  <si>
    <t>Solution</t>
  </si>
  <si>
    <t>Proposal</t>
  </si>
  <si>
    <t>Finalize</t>
  </si>
  <si>
    <t>ProductRevenue</t>
  </si>
  <si>
    <t>Opportunity Days</t>
  </si>
  <si>
    <t>Year</t>
  </si>
  <si>
    <t>Month_Number</t>
  </si>
  <si>
    <t>Month</t>
  </si>
  <si>
    <t>Nov</t>
  </si>
  <si>
    <t>Aug</t>
  </si>
  <si>
    <t>Jun</t>
  </si>
  <si>
    <t>May</t>
  </si>
  <si>
    <t>Apr</t>
  </si>
  <si>
    <t>Mar</t>
  </si>
  <si>
    <t>Feb</t>
  </si>
  <si>
    <t>Dec</t>
  </si>
  <si>
    <t>Oct</t>
  </si>
  <si>
    <t>Jul</t>
  </si>
  <si>
    <t>Jan</t>
  </si>
  <si>
    <t>Sep</t>
  </si>
  <si>
    <t>Channel</t>
  </si>
  <si>
    <t>Row Labels</t>
  </si>
  <si>
    <t>Grand Total</t>
  </si>
  <si>
    <t>Sum of ProductRevenue</t>
  </si>
  <si>
    <t>Sum of FactoredProductRevenue</t>
  </si>
  <si>
    <t>Column Labels</t>
  </si>
  <si>
    <t>Deal Status</t>
  </si>
  <si>
    <t>Closed</t>
  </si>
  <si>
    <t>Open</t>
  </si>
  <si>
    <t>Count of Opportunity ID</t>
  </si>
  <si>
    <t>Conversion Rate</t>
  </si>
  <si>
    <t>Channels</t>
  </si>
  <si>
    <t>Regions</t>
  </si>
  <si>
    <t>Are there specific regions where one channel outperforms the other?</t>
  </si>
  <si>
    <t>Average of Opportunity Days</t>
  </si>
  <si>
    <t>1. How does revenue compare between the direct and partner sales channels?</t>
  </si>
  <si>
    <t>2. Which channel contributes the most opportunities and revenue?</t>
  </si>
  <si>
    <t>3. Are there specific regions where one channel outperforms the other?</t>
  </si>
  <si>
    <t>4. What are the regions that generate the highest revenue for each sales channel?</t>
  </si>
  <si>
    <t>5. Are there untapped regions with growth potential for specific channels?</t>
  </si>
  <si>
    <t>6. What are the conversion rates for opportunities to closed deals for each channel?</t>
  </si>
  <si>
    <t>7. Which channel has a higher success rate in converting opportunities?</t>
  </si>
  <si>
    <t>8. Are there significant variations in the sales cycle duration?</t>
  </si>
  <si>
    <t>9. Is there an optimal channel mix that leads to higher revenue overall?</t>
  </si>
  <si>
    <t>10. Which channels are complementary, and which ones might compete?</t>
  </si>
  <si>
    <t>11. Which partners are consistently driving the most revenue?</t>
  </si>
  <si>
    <t>12. Are there specific deal size and region combinations that show potential?</t>
  </si>
  <si>
    <t>13. How does customer segmentation (industry, company size) impact channel effectiveness?</t>
  </si>
  <si>
    <t>14. Are there seasonal patterns in opportunity creation and revenue generation for each channel?</t>
  </si>
  <si>
    <t>15. How can the company align sales efforts with these trends?</t>
  </si>
  <si>
    <t>Revenue by Channel</t>
  </si>
  <si>
    <t>Opportunity Count</t>
  </si>
  <si>
    <t>Regional Performance</t>
  </si>
  <si>
    <t>Sales Cycle Duration</t>
  </si>
  <si>
    <t>Revenue By Channel</t>
  </si>
  <si>
    <t>Top partners</t>
  </si>
  <si>
    <t>Segment Analysis</t>
  </si>
  <si>
    <t>Monthly Trends</t>
  </si>
  <si>
    <t>Dashboard + all sheets</t>
  </si>
  <si>
    <t>See Analysis Sheet</t>
  </si>
  <si>
    <t>Insight Summary</t>
  </si>
  <si>
    <t>Deal status</t>
  </si>
  <si>
    <t>Partner channel generates over 69% of total revenue, significantly outperforming Direct.</t>
  </si>
  <si>
    <t>East leads in Partner revenue, while Central has stronger Direct revenue.</t>
  </si>
  <si>
    <t>Neither channel outperforms; both show similar pipeline progress and close rates.</t>
  </si>
  <si>
    <t>Partner deals take longer to close on average than Direct deals.</t>
  </si>
  <si>
    <t>A hybrid strategy: Direct for shorter cycles, Partner for high-value strategic wins.</t>
  </si>
  <si>
    <t>Strategic and Large segments contribute most, especially via Partner channel.</t>
  </si>
  <si>
    <t>Business and Insight Summary</t>
  </si>
  <si>
    <t>Partner contributes the most revenue and has a comparable or higher opportunity count</t>
  </si>
  <si>
    <t>Partner dominates in East, Direct performs relatively better in Central.</t>
  </si>
  <si>
    <t>The west region has low Partner revenue opportunity to expand partner efforts.</t>
  </si>
  <si>
    <t>Both channels have low conversion 3%, likely due to no 100% probability deals in the dataset.</t>
  </si>
  <si>
    <t>Channels appear complementary  each performs better in different regions.</t>
  </si>
  <si>
    <t>Sontaxon and Joblamcon constantly generates the highest revenue.</t>
  </si>
  <si>
    <t>Large deals are more common in East, small-medium deals dominate in Central.</t>
  </si>
  <si>
    <t>Revenue peaks in Q3 for both channels, lowest activity in early Q1.</t>
  </si>
  <si>
    <t>Focus Partner teams in East and Strategic accounts, time campaigns around Q3.</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</si>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</sst>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g"/>
    <numFmt numFmtId="166" formatCode="\$#,##0;\(\$#,##0\);\$#,##0"/>
  </numFmts>
  <fonts count="11">
    <font>
      <sz val="11"/>
      <color theme="1"/>
      <name val="Century Gothic"/>
      <family val="2"/>
      <scheme val="minor"/>
    </font>
    <font>
      <sz val="11"/>
      <color indexed="8"/>
      <name val="Calibri"/>
      <family val="2"/>
    </font>
    <font>
      <sz val="11"/>
      <color theme="1"/>
      <name val="Century Gothic"/>
      <family val="2"/>
      <scheme val="minor"/>
    </font>
    <font>
      <b/>
      <sz val="11"/>
      <color theme="1"/>
      <name val="Century Gothic"/>
      <family val="2"/>
      <scheme val="minor"/>
    </font>
    <font>
      <sz val="10"/>
      <color theme="1"/>
      <name val="Arial Unicode MS"/>
    </font>
    <font>
      <b/>
      <sz val="18"/>
      <color theme="1"/>
      <name val="Century Gothic"/>
      <family val="2"/>
      <scheme val="minor"/>
    </font>
    <font>
      <u/>
      <sz val="11"/>
      <color theme="10"/>
      <name val="Century Gothic"/>
      <family val="2"/>
      <scheme val="minor"/>
    </font>
    <font>
      <b/>
      <sz val="12"/>
      <color theme="1"/>
      <name val="Century Gothic"/>
      <family val="2"/>
      <scheme val="minor"/>
    </font>
    <font>
      <sz val="14"/>
      <color theme="1"/>
      <name val="Century Gothic"/>
      <family val="2"/>
      <scheme val="minor"/>
    </font>
    <font>
      <sz val="16"/>
      <color theme="1"/>
      <name val="Century Gothic"/>
      <family val="2"/>
      <scheme val="minor"/>
    </font>
    <font>
      <u/>
      <sz val="14"/>
      <color theme="10"/>
      <name val="Century Gothic"/>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6" fillId="0" borderId="0" applyNumberFormat="0" applyFill="0" applyBorder="0" applyAlignment="0" applyProtection="0"/>
  </cellStyleXfs>
  <cellXfs count="29">
    <xf numFmtId="0" fontId="0" fillId="0" borderId="0" xfId="0"/>
    <xf numFmtId="0" fontId="1" fillId="0" borderId="0" xfId="0" applyFont="1"/>
    <xf numFmtId="164" fontId="1" fillId="0" borderId="0" xfId="0" applyNumberFormat="1" applyFont="1"/>
    <xf numFmtId="166" fontId="1" fillId="0" borderId="0" xfId="0" applyNumberFormat="1" applyFont="1"/>
    <xf numFmtId="1" fontId="1" fillId="0" borderId="0" xfId="0" applyNumberFormat="1" applyFont="1"/>
    <xf numFmtId="9" fontId="0" fillId="0" borderId="0" xfId="1" applyFont="1"/>
    <xf numFmtId="0" fontId="0" fillId="0" borderId="0" xfId="0" pivotButton="1"/>
    <xf numFmtId="0" fontId="0" fillId="0" borderId="0" xfId="0" applyAlignment="1">
      <alignment horizontal="left"/>
    </xf>
    <xf numFmtId="166" fontId="0" fillId="0" borderId="0" xfId="0" applyNumberFormat="1"/>
    <xf numFmtId="0" fontId="3" fillId="0" borderId="0" xfId="0" applyFont="1"/>
    <xf numFmtId="9" fontId="3" fillId="0" borderId="0" xfId="1" applyFont="1"/>
    <xf numFmtId="0" fontId="3" fillId="0" borderId="0" xfId="0" applyFont="1" applyAlignment="1">
      <alignment horizontal="center" vertical="center" wrapText="1"/>
    </xf>
    <xf numFmtId="0" fontId="0" fillId="0" borderId="0" xfId="0" applyAlignment="1">
      <alignment vertical="center" wrapText="1"/>
    </xf>
    <xf numFmtId="9" fontId="4" fillId="0" borderId="0" xfId="1" applyFont="1" applyAlignment="1">
      <alignment vertical="center" wrapText="1"/>
    </xf>
    <xf numFmtId="1" fontId="0" fillId="0" borderId="0" xfId="0" applyNumberFormat="1"/>
    <xf numFmtId="0" fontId="5" fillId="0" borderId="0" xfId="0" applyFont="1" applyAlignment="1">
      <alignment vertical="center"/>
    </xf>
    <xf numFmtId="0" fontId="0" fillId="2" borderId="0" xfId="0" applyFill="1"/>
    <xf numFmtId="0" fontId="0" fillId="2" borderId="0" xfId="0" applyFill="1" applyAlignment="1">
      <alignment horizontal="left"/>
    </xf>
    <xf numFmtId="9" fontId="0" fillId="2" borderId="0" xfId="1" applyFont="1" applyFill="1"/>
    <xf numFmtId="0" fontId="0" fillId="3" borderId="0" xfId="0" applyFill="1"/>
    <xf numFmtId="0" fontId="7" fillId="3" borderId="0" xfId="0" applyFont="1" applyFill="1"/>
    <xf numFmtId="0" fontId="5" fillId="0" borderId="0" xfId="0" applyFont="1"/>
    <xf numFmtId="0" fontId="8" fillId="0" borderId="0" xfId="0" applyFont="1" applyAlignment="1">
      <alignment horizontal="left" vertical="center" indent="1"/>
    </xf>
    <xf numFmtId="0" fontId="9" fillId="0" borderId="0" xfId="0" applyFont="1" applyAlignment="1">
      <alignment horizontal="left" vertical="center" indent="1"/>
    </xf>
    <xf numFmtId="0" fontId="8" fillId="0" borderId="0" xfId="0" applyFont="1"/>
    <xf numFmtId="0" fontId="10" fillId="0" borderId="0" xfId="2" applyFont="1"/>
    <xf numFmtId="0" fontId="3" fillId="3" borderId="0" xfId="0" applyFont="1" applyFill="1"/>
    <xf numFmtId="0" fontId="0" fillId="0" borderId="0" xfId="0" applyNumberFormat="1"/>
    <xf numFmtId="0" fontId="0" fillId="2" borderId="0" xfId="0" applyNumberFormat="1" applyFill="1"/>
  </cellXfs>
  <cellStyles count="3">
    <cellStyle name="Hyperlink" xfId="2" builtinId="8"/>
    <cellStyle name="Normal" xfId="0" builtinId="0"/>
    <cellStyle name="Per cent" xfId="1" builtinId="5"/>
  </cellStyles>
  <dxfs count="729">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numFmt numFmtId="164" formatCode="0%;\-0%;0%"/>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theme="1"/>
        <name val="Century Gothic"/>
        <family val="2"/>
        <scheme val="minor"/>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166" formatCode="\$#,##0;\(\$#,##0\);\$#,##0"/>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theme="1"/>
        <name val="Century Gothic"/>
        <family val="2"/>
        <scheme val="minor"/>
      </font>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s>
  <tableStyles count="5" defaultTableStyle="TableStyleMedium2" defaultPivotStyle="PivotStyleLight16">
    <tableStyle name="Slicer Style 1" pivot="0" table="0" count="0" xr9:uid="{09B390C6-B7EE-4913-BF7B-317E63B5AFAA}"/>
    <tableStyle name="Slicer Style 2" pivot="0" table="0" count="0" xr9:uid="{39511340-B445-4065-96D6-448F30E52AB2}"/>
    <tableStyle name="Slicer Style 3" pivot="0" table="0" count="0" xr9:uid="{3A07171C-1511-42A0-AF08-1C6027FADD76}"/>
    <tableStyle name="Slicer Style 4" pivot="0" table="0" count="0" xr9:uid="{C8CF6059-9D5D-4BAB-8B71-91CD72E09AA2}"/>
    <tableStyle name="Table Style 1" pivot="0" count="0" xr9:uid="{C92DB521-41BA-4A8D-BB9A-13EBE354E6C5}"/>
  </tableStyles>
  <colors>
    <mruColors>
      <color rgb="FF9E1A39"/>
      <color rgb="FFDF3D64"/>
      <color rgb="FFF2F2F2"/>
      <color rgb="FF4B0616"/>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theme" Target="theme/theme1.xml"/><Relationship Id="rId39" Type="http://schemas.openxmlformats.org/officeDocument/2006/relationships/customXml" Target="../customXml/item8.xml"/><Relationship Id="rId21" Type="http://schemas.microsoft.com/office/2007/relationships/slicerCache" Target="slicerCaches/slicerCache1.xml"/><Relationship Id="rId34" Type="http://schemas.openxmlformats.org/officeDocument/2006/relationships/customXml" Target="../customXml/item3.xml"/><Relationship Id="rId42" Type="http://schemas.openxmlformats.org/officeDocument/2006/relationships/customXml" Target="../customXml/item11.xml"/><Relationship Id="rId47" Type="http://schemas.openxmlformats.org/officeDocument/2006/relationships/customXml" Target="../customXml/item16.xml"/><Relationship Id="rId50"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haredStrings" Target="sharedStrings.xml"/><Relationship Id="rId11" Type="http://schemas.openxmlformats.org/officeDocument/2006/relationships/worksheet" Target="worksheets/sheet11.xml"/><Relationship Id="rId24" Type="http://schemas.microsoft.com/office/2007/relationships/slicerCache" Target="slicerCaches/slicerCache4.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styles" Target="styles.xml"/><Relationship Id="rId36" Type="http://schemas.openxmlformats.org/officeDocument/2006/relationships/customXml" Target="../customXml/item5.xml"/><Relationship Id="rId49" Type="http://schemas.openxmlformats.org/officeDocument/2006/relationships/customXml" Target="../customXml/item18.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calcChain" Target="calcChain.xml"/><Relationship Id="rId44" Type="http://schemas.openxmlformats.org/officeDocument/2006/relationships/customXml" Target="../customXml/item13.xml"/><Relationship Id="rId52" Type="http://schemas.openxmlformats.org/officeDocument/2006/relationships/customXml" Target="../customXml/item2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connections" Target="connections.xml"/><Relationship Id="rId30" Type="http://schemas.openxmlformats.org/officeDocument/2006/relationships/powerPivotData" Target="model/item.data"/><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8" Type="http://schemas.openxmlformats.org/officeDocument/2006/relationships/worksheet" Target="worksheets/sheet8.xml"/><Relationship Id="rId51" Type="http://schemas.openxmlformats.org/officeDocument/2006/relationships/customXml" Target="../customXml/item2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5.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20" Type="http://schemas.openxmlformats.org/officeDocument/2006/relationships/pivotCacheDefinition" Target="pivotCache/pivotCacheDefinition3.xml"/><Relationship Id="rId41"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1).xlsb.xlsx]Revenue by Channel!PivotTable1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r>
              <a:rPr lang="en-GB" baseline="0"/>
              <a:t> by Channel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'Revenue by Channel'!$B$3</c:f>
              <c:strCache>
                <c:ptCount val="1"/>
                <c:pt idx="0">
                  <c:v>Sum of ProductRevenue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Channel'!$A$4:$A$6</c:f>
              <c:strCache>
                <c:ptCount val="2"/>
                <c:pt idx="0">
                  <c:v>Direct</c:v>
                </c:pt>
                <c:pt idx="1">
                  <c:v>Partner</c:v>
                </c:pt>
              </c:strCache>
            </c:strRef>
          </c:cat>
          <c:val>
            <c:numRef>
              <c:f>'Revenue by Channel'!$B$4:$B$6</c:f>
              <c:numCache>
                <c:formatCode>\$#,##0;\(\$#,##0\);\$#,##0</c:formatCode>
                <c:ptCount val="2"/>
                <c:pt idx="0">
                  <c:v>644889741</c:v>
                </c:pt>
                <c:pt idx="1">
                  <c:v>1466015386</c:v>
                </c:pt>
              </c:numCache>
            </c:numRef>
          </c:val>
          <c:extLst>
            <c:ext xmlns:c16="http://schemas.microsoft.com/office/drawing/2014/chart" uri="{C3380CC4-5D6E-409C-BE32-E72D297353CC}">
              <c16:uniqueId val="{00000000-54A1-40CD-AB6E-1ED05DA5D7D9}"/>
            </c:ext>
          </c:extLst>
        </c:ser>
        <c:ser>
          <c:idx val="1"/>
          <c:order val="1"/>
          <c:tx>
            <c:strRef>
              <c:f>'Revenue by Channel'!$C$3</c:f>
              <c:strCache>
                <c:ptCount val="1"/>
                <c:pt idx="0">
                  <c:v>Sum of FactoredProductRevenue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Channel'!$A$4:$A$6</c:f>
              <c:strCache>
                <c:ptCount val="2"/>
                <c:pt idx="0">
                  <c:v>Direct</c:v>
                </c:pt>
                <c:pt idx="1">
                  <c:v>Partner</c:v>
                </c:pt>
              </c:strCache>
            </c:strRef>
          </c:cat>
          <c:val>
            <c:numRef>
              <c:f>'Revenue by Channel'!$C$4:$C$6</c:f>
              <c:numCache>
                <c:formatCode>\$#,##0;\(\$#,##0\);\$#,##0</c:formatCode>
                <c:ptCount val="2"/>
                <c:pt idx="0">
                  <c:v>166245226</c:v>
                </c:pt>
                <c:pt idx="1">
                  <c:v>294875654.80000001</c:v>
                </c:pt>
              </c:numCache>
            </c:numRef>
          </c:val>
          <c:extLst>
            <c:ext xmlns:c16="http://schemas.microsoft.com/office/drawing/2014/chart" uri="{C3380CC4-5D6E-409C-BE32-E72D297353CC}">
              <c16:uniqueId val="{00000001-54A1-40CD-AB6E-1ED05DA5D7D9}"/>
            </c:ext>
          </c:extLst>
        </c:ser>
        <c:dLbls>
          <c:dLblPos val="ctr"/>
          <c:showLegendKey val="0"/>
          <c:showVal val="1"/>
          <c:showCatName val="0"/>
          <c:showSerName val="0"/>
          <c:showPercent val="0"/>
          <c:showBubbleSize val="0"/>
        </c:dLbls>
        <c:gapWidth val="182"/>
        <c:overlap val="100"/>
        <c:axId val="457789712"/>
        <c:axId val="638141728"/>
      </c:barChart>
      <c:catAx>
        <c:axId val="457789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141728"/>
        <c:crosses val="autoZero"/>
        <c:auto val="1"/>
        <c:lblAlgn val="ctr"/>
        <c:lblOffset val="100"/>
        <c:noMultiLvlLbl val="0"/>
      </c:catAx>
      <c:valAx>
        <c:axId val="638141728"/>
        <c:scaling>
          <c:orientation val="minMax"/>
        </c:scaling>
        <c:delete val="1"/>
        <c:axPos val="b"/>
        <c:numFmt formatCode="0%" sourceLinked="1"/>
        <c:majorTickMark val="none"/>
        <c:minorTickMark val="none"/>
        <c:tickLblPos val="nextTo"/>
        <c:crossAx val="4577897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1).xlsb.xlsx]Regional Performance!PivotTable2</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Regional</a:t>
            </a:r>
            <a:r>
              <a:rPr lang="en-GB" baseline="0"/>
              <a:t> Performace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'Regional Performance'!$B$3:$B$4</c:f>
              <c:strCache>
                <c:ptCount val="1"/>
                <c:pt idx="0">
                  <c:v>Direct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'Regional Performance'!$A$5:$A$7</c:f>
              <c:strCache>
                <c:ptCount val="3"/>
                <c:pt idx="0">
                  <c:v>Central</c:v>
                </c:pt>
                <c:pt idx="1">
                  <c:v>East</c:v>
                </c:pt>
                <c:pt idx="2">
                  <c:v>West</c:v>
                </c:pt>
              </c:strCache>
            </c:strRef>
          </c:cat>
          <c:val>
            <c:numRef>
              <c:f>'Regional Performance'!$B$5:$B$7</c:f>
              <c:numCache>
                <c:formatCode>\$#,##0;\(\$#,##0\);\$#,##0</c:formatCode>
                <c:ptCount val="3"/>
                <c:pt idx="0">
                  <c:v>181213072</c:v>
                </c:pt>
                <c:pt idx="1">
                  <c:v>327827540</c:v>
                </c:pt>
                <c:pt idx="2">
                  <c:v>135849129</c:v>
                </c:pt>
              </c:numCache>
            </c:numRef>
          </c:val>
          <c:extLst>
            <c:ext xmlns:c16="http://schemas.microsoft.com/office/drawing/2014/chart" uri="{C3380CC4-5D6E-409C-BE32-E72D297353CC}">
              <c16:uniqueId val="{00000000-66B5-4C01-9718-524E1EEF8243}"/>
            </c:ext>
          </c:extLst>
        </c:ser>
        <c:ser>
          <c:idx val="1"/>
          <c:order val="1"/>
          <c:tx>
            <c:strRef>
              <c:f>'Regional Performance'!$C$3:$C$4</c:f>
              <c:strCache>
                <c:ptCount val="1"/>
                <c:pt idx="0">
                  <c:v>Partner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'Regional Performance'!$A$5:$A$7</c:f>
              <c:strCache>
                <c:ptCount val="3"/>
                <c:pt idx="0">
                  <c:v>Central</c:v>
                </c:pt>
                <c:pt idx="1">
                  <c:v>East</c:v>
                </c:pt>
                <c:pt idx="2">
                  <c:v>West</c:v>
                </c:pt>
              </c:strCache>
            </c:strRef>
          </c:cat>
          <c:val>
            <c:numRef>
              <c:f>'Regional Performance'!$C$5:$C$7</c:f>
              <c:numCache>
                <c:formatCode>\$#,##0;\(\$#,##0\);\$#,##0</c:formatCode>
                <c:ptCount val="3"/>
                <c:pt idx="0">
                  <c:v>608845710</c:v>
                </c:pt>
                <c:pt idx="1">
                  <c:v>566766973</c:v>
                </c:pt>
                <c:pt idx="2">
                  <c:v>290402703</c:v>
                </c:pt>
              </c:numCache>
            </c:numRef>
          </c:val>
          <c:extLst>
            <c:ext xmlns:c16="http://schemas.microsoft.com/office/drawing/2014/chart" uri="{C3380CC4-5D6E-409C-BE32-E72D297353CC}">
              <c16:uniqueId val="{00000001-000A-4E32-9614-9F8293482647}"/>
            </c:ext>
          </c:extLst>
        </c:ser>
        <c:dLbls>
          <c:showLegendKey val="0"/>
          <c:showVal val="0"/>
          <c:showCatName val="0"/>
          <c:showSerName val="0"/>
          <c:showPercent val="0"/>
          <c:showBubbleSize val="0"/>
        </c:dLbls>
        <c:gapWidth val="100"/>
        <c:overlap val="-24"/>
        <c:axId val="638110048"/>
        <c:axId val="638111488"/>
      </c:barChart>
      <c:catAx>
        <c:axId val="6381100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111488"/>
        <c:crosses val="autoZero"/>
        <c:auto val="1"/>
        <c:lblAlgn val="ctr"/>
        <c:lblOffset val="100"/>
        <c:noMultiLvlLbl val="0"/>
      </c:catAx>
      <c:valAx>
        <c:axId val="638111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110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1).xlsb.xlsx]Opportunity Count!PivotTable4</c:name>
    <c:fmtId val="53"/>
  </c:pivotSource>
  <c:chart>
    <c:autoTitleDeleted val="1"/>
    <c:pivotFmts>
      <c:pivotFmt>
        <c:idx val="0"/>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1"/>
          </a:solidFill>
          <a:ln>
            <a:noFill/>
          </a:ln>
          <a:effectLst>
            <a:outerShdw blurRad="63500" sx="102000" sy="102000" algn="ctr" rotWithShape="0">
              <a:prstClr val="black">
                <a:alpha val="20000"/>
              </a:prstClr>
            </a:outerShdw>
          </a:effectLst>
        </c:spPr>
        <c:dLbl>
          <c:idx val="0"/>
          <c:layout>
            <c:manualLayout>
              <c:x val="0.13085501858736059"/>
              <c:y val="-1.9300361881785327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a:outerShdw blurRad="63500" sx="102000" sy="102000" algn="ctr" rotWithShape="0">
              <a:prstClr val="black">
                <a:alpha val="20000"/>
              </a:prstClr>
            </a:outerShdw>
          </a:effectLst>
        </c:spPr>
        <c:dLbl>
          <c:idx val="0"/>
          <c:layout>
            <c:manualLayout>
              <c:x val="-0.13680285689195915"/>
              <c:y val="2.8950732786869673E-2"/>
            </c:manualLayout>
          </c:layout>
          <c:spPr>
            <a:noFill/>
            <a:ln>
              <a:noFill/>
            </a:ln>
            <a:effectLst/>
          </c:spPr>
          <c:txPr>
            <a:bodyPr wrap="square" lIns="38100" tIns="19050" rIns="38100" bIns="19050" anchor="ctr">
              <a:no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707063197026019"/>
                  <c:h val="9.2593486127864888E-2"/>
                </c:manualLayout>
              </c15:layout>
            </c:ext>
          </c:extLst>
        </c:dLbl>
      </c:pivotFmt>
    </c:pivotFmts>
    <c:plotArea>
      <c:layout/>
      <c:doughnutChart>
        <c:varyColors val="1"/>
        <c:ser>
          <c:idx val="0"/>
          <c:order val="0"/>
          <c:tx>
            <c:strRef>
              <c:f>'Opportunity Count'!$B$3</c:f>
              <c:strCache>
                <c:ptCount val="1"/>
                <c:pt idx="0">
                  <c:v>Count of Opportunity ID</c:v>
                </c:pt>
              </c:strCache>
            </c:strRef>
          </c:tx>
          <c:dPt>
            <c:idx val="0"/>
            <c:bubble3D val="0"/>
            <c:extLst>
              <c:ext xmlns:c16="http://schemas.microsoft.com/office/drawing/2014/chart" uri="{C3380CC4-5D6E-409C-BE32-E72D297353CC}">
                <c16:uniqueId val="{00000003-5F89-46CC-B19B-8C55A16DD6B9}"/>
              </c:ext>
            </c:extLst>
          </c:dPt>
          <c:dPt>
            <c:idx val="1"/>
            <c:bubble3D val="0"/>
            <c:extLst>
              <c:ext xmlns:c16="http://schemas.microsoft.com/office/drawing/2014/chart" uri="{C3380CC4-5D6E-409C-BE32-E72D297353CC}">
                <c16:uniqueId val="{00000004-5F89-46CC-B19B-8C55A16DD6B9}"/>
              </c:ext>
            </c:extLst>
          </c:dPt>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'Opportunity Count'!$A$4:$A$5</c:f>
              <c:strCache>
                <c:ptCount val="2"/>
                <c:pt idx="0">
                  <c:v>Direct</c:v>
                </c:pt>
                <c:pt idx="1">
                  <c:v>Partner</c:v>
                </c:pt>
              </c:strCache>
            </c:strRef>
          </c:cat>
          <c:val>
            <c:numRef>
              <c:f>'Opportunity Count'!$B$4:$B$5</c:f>
              <c:numCache>
                <c:formatCode>General</c:formatCode>
                <c:ptCount val="2"/>
                <c:pt idx="0">
                  <c:v>217</c:v>
                </c:pt>
                <c:pt idx="1">
                  <c:v>270</c:v>
                </c:pt>
              </c:numCache>
            </c:numRef>
          </c:val>
          <c:extLst>
            <c:ext xmlns:c16="http://schemas.microsoft.com/office/drawing/2014/chart" uri="{C3380CC4-5D6E-409C-BE32-E72D297353CC}">
              <c16:uniqueId val="{00000000-5F89-46CC-B19B-8C55A16DD6B9}"/>
            </c:ext>
          </c:extLst>
        </c:ser>
        <c:ser>
          <c:idx val="1"/>
          <c:order val="1"/>
          <c:tx>
            <c:strRef>
              <c:f>'Opportunity Count'!$C$3</c:f>
              <c:strCache>
                <c:ptCount val="1"/>
                <c:pt idx="0">
                  <c:v>Sum of ProductRevenue</c:v>
                </c:pt>
              </c:strCache>
            </c:strRef>
          </c:tx>
          <c:dPt>
            <c:idx val="0"/>
            <c:bubble3D val="0"/>
            <c:extLst>
              <c:ext xmlns:c16="http://schemas.microsoft.com/office/drawing/2014/chart" uri="{C3380CC4-5D6E-409C-BE32-E72D297353CC}">
                <c16:uniqueId val="{00000005-5F89-46CC-B19B-8C55A16DD6B9}"/>
              </c:ext>
            </c:extLst>
          </c:dPt>
          <c:dPt>
            <c:idx val="1"/>
            <c:bubble3D val="0"/>
            <c:extLst>
              <c:ext xmlns:c16="http://schemas.microsoft.com/office/drawing/2014/chart" uri="{C3380CC4-5D6E-409C-BE32-E72D297353CC}">
                <c16:uniqueId val="{00000006-5F89-46CC-B19B-8C55A16DD6B9}"/>
              </c:ext>
            </c:extLst>
          </c:dPt>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'Opportunity Count'!$A$4:$A$5</c:f>
              <c:strCache>
                <c:ptCount val="2"/>
                <c:pt idx="0">
                  <c:v>Direct</c:v>
                </c:pt>
                <c:pt idx="1">
                  <c:v>Partner</c:v>
                </c:pt>
              </c:strCache>
            </c:strRef>
          </c:cat>
          <c:val>
            <c:numRef>
              <c:f>'Opportunity Count'!$C$4:$C$5</c:f>
              <c:numCache>
                <c:formatCode>\$#,##0;\(\$#,##0\);\$#,##0</c:formatCode>
                <c:ptCount val="2"/>
                <c:pt idx="0">
                  <c:v>644889741</c:v>
                </c:pt>
                <c:pt idx="1">
                  <c:v>1466015386</c:v>
                </c:pt>
              </c:numCache>
            </c:numRef>
          </c:val>
          <c:extLst>
            <c:ext xmlns:c16="http://schemas.microsoft.com/office/drawing/2014/chart" uri="{C3380CC4-5D6E-409C-BE32-E72D297353CC}">
              <c16:uniqueId val="{00000001-5F89-46CC-B19B-8C55A16DD6B9}"/>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1).xlsb.xlsx]Top Partners!PivotTable5</c:name>
    <c:fmtId val="7"/>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400"/>
              <a:t>Top</a:t>
            </a:r>
            <a:r>
              <a:rPr lang="en-US" sz="1400" baseline="0"/>
              <a:t> Revenue Generating Partners</a:t>
            </a:r>
            <a:endParaRPr lang="en-US" sz="1400"/>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Partners'!$B$3</c:f>
              <c:strCache>
                <c:ptCount val="1"/>
                <c:pt idx="0">
                  <c:v>Total</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Partners'!$A$4:$A$13</c:f>
              <c:strCache>
                <c:ptCount val="10"/>
                <c:pt idx="0">
                  <c:v>Direct</c:v>
                </c:pt>
                <c:pt idx="1">
                  <c:v>Sontaxon</c:v>
                </c:pt>
                <c:pt idx="2">
                  <c:v>Joblamcon</c:v>
                </c:pt>
                <c:pt idx="3">
                  <c:v>Is-technology</c:v>
                </c:pt>
                <c:pt idx="4">
                  <c:v>Quadtex</c:v>
                </c:pt>
                <c:pt idx="5">
                  <c:v>Canezap</c:v>
                </c:pt>
                <c:pt idx="6">
                  <c:v>Free-electronics</c:v>
                </c:pt>
                <c:pt idx="7">
                  <c:v>quotechi</c:v>
                </c:pt>
                <c:pt idx="8">
                  <c:v>Flexzim</c:v>
                </c:pt>
                <c:pt idx="9">
                  <c:v>Konkdom</c:v>
                </c:pt>
              </c:strCache>
            </c:strRef>
          </c:cat>
          <c:val>
            <c:numRef>
              <c:f>'Top Partners'!$B$4:$B$13</c:f>
              <c:numCache>
                <c:formatCode>\$#,##0;\(\$#,##0\);\$#,##0</c:formatCode>
                <c:ptCount val="10"/>
                <c:pt idx="0">
                  <c:v>644889741</c:v>
                </c:pt>
                <c:pt idx="1">
                  <c:v>526419051</c:v>
                </c:pt>
                <c:pt idx="2">
                  <c:v>133032908</c:v>
                </c:pt>
                <c:pt idx="3">
                  <c:v>34524980</c:v>
                </c:pt>
                <c:pt idx="4">
                  <c:v>30692778</c:v>
                </c:pt>
                <c:pt idx="5">
                  <c:v>22836591</c:v>
                </c:pt>
                <c:pt idx="6">
                  <c:v>21225336</c:v>
                </c:pt>
                <c:pt idx="7">
                  <c:v>20874423</c:v>
                </c:pt>
                <c:pt idx="8">
                  <c:v>18912629</c:v>
                </c:pt>
                <c:pt idx="9">
                  <c:v>18211112</c:v>
                </c:pt>
              </c:numCache>
            </c:numRef>
          </c:val>
          <c:extLst>
            <c:ext xmlns:c16="http://schemas.microsoft.com/office/drawing/2014/chart" uri="{C3380CC4-5D6E-409C-BE32-E72D297353CC}">
              <c16:uniqueId val="{00000000-9C2A-4F53-877B-F27B07658E26}"/>
            </c:ext>
          </c:extLst>
        </c:ser>
        <c:dLbls>
          <c:dLblPos val="outEnd"/>
          <c:showLegendKey val="0"/>
          <c:showVal val="1"/>
          <c:showCatName val="0"/>
          <c:showSerName val="0"/>
          <c:showPercent val="0"/>
          <c:showBubbleSize val="0"/>
        </c:dLbls>
        <c:gapWidth val="227"/>
        <c:overlap val="-48"/>
        <c:axId val="638104768"/>
        <c:axId val="638100448"/>
      </c:barChart>
      <c:catAx>
        <c:axId val="638104768"/>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100448"/>
        <c:crosses val="autoZero"/>
        <c:auto val="1"/>
        <c:lblAlgn val="ctr"/>
        <c:lblOffset val="100"/>
        <c:noMultiLvlLbl val="0"/>
      </c:catAx>
      <c:valAx>
        <c:axId val="638100448"/>
        <c:scaling>
          <c:orientation val="minMax"/>
        </c:scaling>
        <c:delete val="1"/>
        <c:axPos val="b"/>
        <c:numFmt formatCode="\$#,##0;\(\$#,##0\);\$#,##0" sourceLinked="1"/>
        <c:majorTickMark val="none"/>
        <c:minorTickMark val="none"/>
        <c:tickLblPos val="nextTo"/>
        <c:crossAx val="63810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1).xlsb.xlsx]Sales cylcle Duration by Channe!PivotTable6</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sales cycle duration by Channnel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'Sales cylcle Duration by Channe'!$B$3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'Sales cylcle Duration by Channe'!$A$4:$A$6</c:f>
              <c:strCache>
                <c:ptCount val="2"/>
                <c:pt idx="0">
                  <c:v>Direct</c:v>
                </c:pt>
                <c:pt idx="1">
                  <c:v>Partner</c:v>
                </c:pt>
              </c:strCache>
            </c:strRef>
          </c:cat>
          <c:val>
            <c:numRef>
              <c:f>'Sales cylcle Duration by Channe'!$B$4:$B$6</c:f>
              <c:numCache>
                <c:formatCode>0</c:formatCode>
                <c:ptCount val="2"/>
                <c:pt idx="0">
                  <c:v>439.52486879160051</c:v>
                </c:pt>
                <c:pt idx="1">
                  <c:v>469.01306545781682</c:v>
                </c:pt>
              </c:numCache>
            </c:numRef>
          </c:val>
          <c:extLst>
            <c:ext xmlns:c16="http://schemas.microsoft.com/office/drawing/2014/chart" uri="{C3380CC4-5D6E-409C-BE32-E72D297353CC}">
              <c16:uniqueId val="{00000000-FFDA-4035-B291-4095A339FF45}"/>
            </c:ext>
          </c:extLst>
        </c:ser>
        <c:dLbls>
          <c:showLegendKey val="0"/>
          <c:showVal val="1"/>
          <c:showCatName val="0"/>
          <c:showSerName val="0"/>
          <c:showPercent val="0"/>
          <c:showBubbleSize val="0"/>
        </c:dLbls>
        <c:gapWidth val="115"/>
        <c:shape val="box"/>
        <c:axId val="457802192"/>
        <c:axId val="457802672"/>
        <c:axId val="0"/>
      </c:bar3DChart>
      <c:catAx>
        <c:axId val="4578021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802672"/>
        <c:crosses val="autoZero"/>
        <c:auto val="1"/>
        <c:lblAlgn val="ctr"/>
        <c:lblOffset val="100"/>
        <c:noMultiLvlLbl val="0"/>
      </c:catAx>
      <c:valAx>
        <c:axId val="457802672"/>
        <c:scaling>
          <c:orientation val="minMax"/>
        </c:scaling>
        <c:delete val="1"/>
        <c:axPos val="b"/>
        <c:numFmt formatCode="0" sourceLinked="1"/>
        <c:majorTickMark val="none"/>
        <c:minorTickMark val="none"/>
        <c:tickLblPos val="nextTo"/>
        <c:crossAx val="45780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1).xlsb.xlsx]Monthly Trends!PivotTable7</c:name>
    <c:fmtId val="4"/>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none"/>
        </c:marker>
      </c:pivotFmt>
      <c:pivotFmt>
        <c:idx val="3"/>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cked"/>
        <c:varyColors val="0"/>
        <c:ser>
          <c:idx val="0"/>
          <c:order val="0"/>
          <c:tx>
            <c:strRef>
              <c:f>'Monthly Trends'!$B$3:$B$4</c:f>
              <c:strCache>
                <c:ptCount val="1"/>
                <c:pt idx="0">
                  <c:v>Direct</c:v>
                </c:pt>
              </c:strCache>
            </c:strRef>
          </c:tx>
          <c:spPr>
            <a:ln w="28575" cap="rnd">
              <a:solidFill>
                <a:schemeClr val="accent1"/>
              </a:solidFill>
              <a:round/>
            </a:ln>
            <a:effectLst/>
          </c:spPr>
          <c:marker>
            <c:symbol val="none"/>
          </c:marker>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03-1189-4B8A-9002-C47BB7253B2A}"/>
              </c:ext>
            </c:extLst>
          </c:dPt>
          <c:dLbls>
            <c:dLbl>
              <c:idx val="11"/>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1189-4B8A-9002-C47BB7253B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'Monthly Trends'!$A$5:$A$16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Trends'!$B$5:$B$16</c:f>
              <c:numCache>
                <c:formatCode>\$#,##0;\(\$#,##0\);\$#,##0</c:formatCode>
                <c:ptCount val="12"/>
                <c:pt idx="0">
                  <c:v>39178809</c:v>
                </c:pt>
                <c:pt idx="1">
                  <c:v>47345504</c:v>
                </c:pt>
                <c:pt idx="2">
                  <c:v>82789192</c:v>
                </c:pt>
                <c:pt idx="3">
                  <c:v>96553823</c:v>
                </c:pt>
                <c:pt idx="4">
                  <c:v>71914114</c:v>
                </c:pt>
                <c:pt idx="5">
                  <c:v>180593102</c:v>
                </c:pt>
                <c:pt idx="6">
                  <c:v>10184964</c:v>
                </c:pt>
                <c:pt idx="7">
                  <c:v>18853494</c:v>
                </c:pt>
                <c:pt idx="8">
                  <c:v>5416790</c:v>
                </c:pt>
                <c:pt idx="9">
                  <c:v>5755593</c:v>
                </c:pt>
                <c:pt idx="10">
                  <c:v>30512263</c:v>
                </c:pt>
                <c:pt idx="11">
                  <c:v>55792093</c:v>
                </c:pt>
              </c:numCache>
            </c:numRef>
          </c:val>
          <c:smooth val="0"/>
          <c:extLst>
            <c:ext xmlns:c16="http://schemas.microsoft.com/office/drawing/2014/chart" uri="{C3380CC4-5D6E-409C-BE32-E72D297353CC}">
              <c16:uniqueId val="{00000000-0D86-4C16-995C-6C9CEC862077}"/>
            </c:ext>
          </c:extLst>
        </c:ser>
        <c:ser>
          <c:idx val="1"/>
          <c:order val="1"/>
          <c:tx>
            <c:strRef>
              <c:f>'Monthly Trends'!$C$3:$C$4</c:f>
              <c:strCache>
                <c:ptCount val="1"/>
                <c:pt idx="0">
                  <c:v>Partner</c:v>
                </c:pt>
              </c:strCache>
            </c:strRef>
          </c:tx>
          <c:spPr>
            <a:ln w="28575" cap="rnd">
              <a:solidFill>
                <a:schemeClr val="accent3"/>
              </a:solidFill>
              <a:round/>
            </a:ln>
            <a:effectLst/>
          </c:spPr>
          <c:marker>
            <c:symbol val="none"/>
          </c:marker>
          <c:dPt>
            <c:idx val="11"/>
            <c:marker>
              <c:symbol val="none"/>
            </c:marker>
            <c:bubble3D val="0"/>
            <c:spPr>
              <a:ln w="28575" cap="rnd">
                <a:solidFill>
                  <a:schemeClr val="accent1"/>
                </a:solidFill>
                <a:round/>
              </a:ln>
              <a:effectLst/>
            </c:spPr>
          </c:dPt>
          <c:dLbls>
            <c:dLbl>
              <c:idx val="11"/>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Trends'!$A$5:$A$16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Trends'!$C$5:$C$16</c:f>
              <c:numCache>
                <c:formatCode>\$#,##0;\(\$#,##0\);\$#,##0</c:formatCode>
                <c:ptCount val="12"/>
                <c:pt idx="0">
                  <c:v>117958176</c:v>
                </c:pt>
                <c:pt idx="1">
                  <c:v>61808321</c:v>
                </c:pt>
                <c:pt idx="2">
                  <c:v>71321875</c:v>
                </c:pt>
                <c:pt idx="3">
                  <c:v>76170402</c:v>
                </c:pt>
                <c:pt idx="4">
                  <c:v>158232438</c:v>
                </c:pt>
                <c:pt idx="5">
                  <c:v>107365344</c:v>
                </c:pt>
                <c:pt idx="6">
                  <c:v>162980919</c:v>
                </c:pt>
                <c:pt idx="7">
                  <c:v>106623968</c:v>
                </c:pt>
                <c:pt idx="8">
                  <c:v>127342431</c:v>
                </c:pt>
                <c:pt idx="9">
                  <c:v>80124159</c:v>
                </c:pt>
                <c:pt idx="10">
                  <c:v>98075478</c:v>
                </c:pt>
                <c:pt idx="11">
                  <c:v>298011875</c:v>
                </c:pt>
              </c:numCache>
            </c:numRef>
          </c:val>
          <c:smooth val="0"/>
          <c:extLst>
            <c:ext xmlns:c16="http://schemas.microsoft.com/office/drawing/2014/chart" uri="{C3380CC4-5D6E-409C-BE32-E72D297353CC}">
              <c16:uniqueId val="{00000008-31AB-4679-9495-B1255D9A80FA}"/>
            </c:ext>
          </c:extLst>
        </c:ser>
        <c:dLbls>
          <c:showLegendKey val="0"/>
          <c:showVal val="0"/>
          <c:showCatName val="0"/>
          <c:showSerName val="0"/>
          <c:showPercent val="0"/>
          <c:showBubbleSize val="0"/>
        </c:dLbls>
        <c:smooth val="0"/>
        <c:axId val="638134048"/>
        <c:axId val="1423081584"/>
      </c:lineChart>
      <c:catAx>
        <c:axId val="638134048"/>
        <c:scaling>
          <c:orientation val="minMax"/>
        </c:scaling>
        <c:delete val="1"/>
        <c:axPos val="b"/>
        <c:numFmt formatCode="General" sourceLinked="1"/>
        <c:majorTickMark val="none"/>
        <c:minorTickMark val="none"/>
        <c:tickLblPos val="nextTo"/>
        <c:crossAx val="1423081584"/>
        <c:crosses val="autoZero"/>
        <c:auto val="1"/>
        <c:lblAlgn val="ctr"/>
        <c:lblOffset val="100"/>
        <c:noMultiLvlLbl val="0"/>
      </c:catAx>
      <c:valAx>
        <c:axId val="1423081584"/>
        <c:scaling>
          <c:orientation val="minMax"/>
        </c:scaling>
        <c:delete val="1"/>
        <c:axPos val="l"/>
        <c:numFmt formatCode="\$#,##0;\(\$#,##0\);\$#,##0" sourceLinked="1"/>
        <c:majorTickMark val="none"/>
        <c:minorTickMark val="none"/>
        <c:tickLblPos val="nextTo"/>
        <c:crossAx val="63813404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1).xlsb.xlsx]Segment Analysis!PivotTable8</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'Segment Analysis'!$B$3:$B$4</c:f>
              <c:strCache>
                <c:ptCount val="1"/>
                <c:pt idx="0">
                  <c:v>Direct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'Segment Analysis'!$A$5:$A$7</c:f>
              <c:strCache>
                <c:ptCount val="3"/>
                <c:pt idx="0">
                  <c:v>Strategic</c:v>
                </c:pt>
                <c:pt idx="1">
                  <c:v>Small &amp; Medium</c:v>
                </c:pt>
                <c:pt idx="2">
                  <c:v>Large</c:v>
                </c:pt>
              </c:strCache>
            </c:strRef>
          </c:cat>
          <c:val>
            <c:numRef>
              <c:f>'Segment Analysis'!$B$5:$B$7</c:f>
              <c:numCache>
                <c:formatCode>\$#,##0;\(\$#,##0\);\$#,##0</c:formatCode>
                <c:ptCount val="3"/>
                <c:pt idx="0">
                  <c:v>308484786</c:v>
                </c:pt>
                <c:pt idx="1">
                  <c:v>124310668</c:v>
                </c:pt>
                <c:pt idx="2">
                  <c:v>212094287</c:v>
                </c:pt>
              </c:numCache>
            </c:numRef>
          </c:val>
          <c:extLst>
            <c:ext xmlns:c16="http://schemas.microsoft.com/office/drawing/2014/chart" uri="{C3380CC4-5D6E-409C-BE32-E72D297353CC}">
              <c16:uniqueId val="{00000000-F70F-4959-AF6B-0CE63DB091FA}"/>
            </c:ext>
          </c:extLst>
        </c:ser>
        <c:ser>
          <c:idx val="1"/>
          <c:order val="1"/>
          <c:tx>
            <c:strRef>
              <c:f>'Segment Analysis'!$C$3:$C$4</c:f>
              <c:strCache>
                <c:ptCount val="1"/>
                <c:pt idx="0">
                  <c:v>Partner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'Segment Analysis'!$A$5:$A$7</c:f>
              <c:strCache>
                <c:ptCount val="3"/>
                <c:pt idx="0">
                  <c:v>Strategic</c:v>
                </c:pt>
                <c:pt idx="1">
                  <c:v>Small &amp; Medium</c:v>
                </c:pt>
                <c:pt idx="2">
                  <c:v>Large</c:v>
                </c:pt>
              </c:strCache>
            </c:strRef>
          </c:cat>
          <c:val>
            <c:numRef>
              <c:f>'Segment Analysis'!$C$5:$C$7</c:f>
              <c:numCache>
                <c:formatCode>\$#,##0;\(\$#,##0\);\$#,##0</c:formatCode>
                <c:ptCount val="3"/>
                <c:pt idx="0">
                  <c:v>610921250</c:v>
                </c:pt>
                <c:pt idx="1">
                  <c:v>403522509</c:v>
                </c:pt>
                <c:pt idx="2">
                  <c:v>451571627</c:v>
                </c:pt>
              </c:numCache>
            </c:numRef>
          </c:val>
          <c:extLst>
            <c:ext xmlns:c16="http://schemas.microsoft.com/office/drawing/2014/chart" uri="{C3380CC4-5D6E-409C-BE32-E72D297353CC}">
              <c16:uniqueId val="{00000004-0ED0-4083-9B8C-C2D921D41415}"/>
            </c:ext>
          </c:extLst>
        </c:ser>
        <c:dLbls>
          <c:dLblPos val="outEnd"/>
          <c:showLegendKey val="0"/>
          <c:showVal val="1"/>
          <c:showCatName val="0"/>
          <c:showSerName val="0"/>
          <c:showPercent val="0"/>
          <c:showBubbleSize val="0"/>
        </c:dLbls>
        <c:gapWidth val="182"/>
        <c:axId val="55312880"/>
        <c:axId val="55312400"/>
      </c:barChart>
      <c:catAx>
        <c:axId val="55312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2400"/>
        <c:crosses val="autoZero"/>
        <c:auto val="1"/>
        <c:lblAlgn val="ctr"/>
        <c:lblOffset val="100"/>
        <c:noMultiLvlLbl val="0"/>
      </c:catAx>
      <c:valAx>
        <c:axId val="55312400"/>
        <c:scaling>
          <c:orientation val="minMax"/>
        </c:scaling>
        <c:delete val="1"/>
        <c:axPos val="b"/>
        <c:numFmt formatCode="\$#,##0;\(\$#,##0\);\$#,##0" sourceLinked="1"/>
        <c:majorTickMark val="out"/>
        <c:minorTickMark val="none"/>
        <c:tickLblPos val="nextTo"/>
        <c:crossAx val="5531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1).xlsb.xlsx]Conversion Rate!PivotTable9</c:name>
    <c:fmtId val="1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Opportunity</a:t>
            </a:r>
            <a:r>
              <a:rPr lang="en-GB" baseline="0"/>
              <a:t> Count by Deal Status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861385879177741E-2"/>
          <c:y val="0.29444594363496873"/>
          <c:w val="0.71354566536088149"/>
          <c:h val="0.60335341028364509"/>
        </c:manualLayout>
      </c:layout>
      <c:barChart>
        <c:barDir val="col"/>
        <c:grouping val="clustered"/>
        <c:varyColors val="0"/>
        <c:ser>
          <c:idx val="0"/>
          <c:order val="0"/>
          <c:tx>
            <c:strRef>
              <c:f>'Conversion Rate'!$B$3:$B$4</c:f>
              <c:strCache>
                <c:ptCount val="1"/>
                <c:pt idx="0">
                  <c:v>Closed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'Conversion Rate'!$A$5:$A$7</c:f>
              <c:strCache>
                <c:ptCount val="2"/>
                <c:pt idx="0">
                  <c:v>Direct</c:v>
                </c:pt>
                <c:pt idx="1">
                  <c:v>Partner</c:v>
                </c:pt>
              </c:strCache>
            </c:strRef>
          </c:cat>
          <c:val>
            <c:numRef>
              <c:f>'Conversion Rate'!$B$5:$B$7</c:f>
              <c:numCache>
                <c:formatCode>General</c:formatCode>
                <c:ptCount val="2"/>
                <c:pt idx="0">
                  <c:v>7</c:v>
                </c:pt>
                <c:pt idx="1">
                  <c:v>7</c:v>
                </c:pt>
              </c:numCache>
            </c:numRef>
          </c:val>
          <c:extLst>
            <c:ext xmlns:c16="http://schemas.microsoft.com/office/drawing/2014/chart" uri="{C3380CC4-5D6E-409C-BE32-E72D297353CC}">
              <c16:uniqueId val="{00000000-B9EE-431D-A6FC-A8508B60AF22}"/>
            </c:ext>
          </c:extLst>
        </c:ser>
        <c:ser>
          <c:idx val="1"/>
          <c:order val="1"/>
          <c:tx>
            <c:strRef>
              <c:f>'Conversion Rate'!$C$3:$C$4</c:f>
              <c:strCache>
                <c:ptCount val="1"/>
                <c:pt idx="0">
                  <c:v>Open</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'Conversion Rate'!$A$5:$A$7</c:f>
              <c:strCache>
                <c:ptCount val="2"/>
                <c:pt idx="0">
                  <c:v>Direct</c:v>
                </c:pt>
                <c:pt idx="1">
                  <c:v>Partner</c:v>
                </c:pt>
              </c:strCache>
            </c:strRef>
          </c:cat>
          <c:val>
            <c:numRef>
              <c:f>'Conversion Rate'!$C$5:$C$7</c:f>
              <c:numCache>
                <c:formatCode>General</c:formatCode>
                <c:ptCount val="2"/>
                <c:pt idx="0">
                  <c:v>210</c:v>
                </c:pt>
                <c:pt idx="1">
                  <c:v>263</c:v>
                </c:pt>
              </c:numCache>
            </c:numRef>
          </c:val>
          <c:extLst>
            <c:ext xmlns:c16="http://schemas.microsoft.com/office/drawing/2014/chart" uri="{C3380CC4-5D6E-409C-BE32-E72D297353CC}">
              <c16:uniqueId val="{00000007-600D-47F4-B80F-D7210F823980}"/>
            </c:ext>
          </c:extLst>
        </c:ser>
        <c:dLbls>
          <c:dLblPos val="outEnd"/>
          <c:showLegendKey val="0"/>
          <c:showVal val="1"/>
          <c:showCatName val="0"/>
          <c:showSerName val="0"/>
          <c:showPercent val="0"/>
          <c:showBubbleSize val="0"/>
        </c:dLbls>
        <c:gapWidth val="100"/>
        <c:overlap val="-24"/>
        <c:axId val="638108128"/>
        <c:axId val="638118208"/>
      </c:barChart>
      <c:catAx>
        <c:axId val="6381081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118208"/>
        <c:crosses val="autoZero"/>
        <c:auto val="1"/>
        <c:lblAlgn val="ctr"/>
        <c:lblOffset val="100"/>
        <c:noMultiLvlLbl val="0"/>
      </c:catAx>
      <c:valAx>
        <c:axId val="638118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108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GB"/>
              <a:t>Conversion Rate by Channel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explosion val="45"/>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159-4220-827C-2A27A2831DE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159-4220-827C-2A27A2831DEA}"/>
              </c:ext>
            </c:extLst>
          </c:dPt>
          <c:dLbls>
            <c:spPr>
              <a:solidFill>
                <a:schemeClr val="lt1"/>
              </a:solidFill>
              <a:ln w="15875" cap="flat" cmpd="sng" algn="ctr">
                <a:solidFill>
                  <a:schemeClr val="accent2"/>
                </a:solidFill>
                <a:prstDash val="solid"/>
              </a:ln>
              <a:effectLst/>
            </c:spPr>
            <c:txPr>
              <a:bodyPr rot="0" spcFirstLastPara="1" vertOverflow="ellipsis" vert="horz" wrap="square" anchor="ctr" anchorCtr="1"/>
              <a:lstStyle/>
              <a:p>
                <a:pPr>
                  <a:defRPr sz="1000" b="1"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'Conversion Rate'!$E$5:$E$6</c:f>
              <c:strCache>
                <c:ptCount val="2"/>
                <c:pt idx="0">
                  <c:v>Direct</c:v>
                </c:pt>
                <c:pt idx="1">
                  <c:v>Partner</c:v>
                </c:pt>
              </c:strCache>
            </c:strRef>
          </c:cat>
          <c:val>
            <c:numRef>
              <c:f>'Conversion Rate'!$F$5:$F$6</c:f>
              <c:numCache>
                <c:formatCode>0%</c:formatCode>
                <c:ptCount val="2"/>
                <c:pt idx="0">
                  <c:v>3.2258064516129031E-2</c:v>
                </c:pt>
                <c:pt idx="1">
                  <c:v>2.5925925925925925E-2</c:v>
                </c:pt>
              </c:numCache>
            </c:numRef>
          </c:val>
          <c:extLst>
            <c:ext xmlns:c16="http://schemas.microsoft.com/office/drawing/2014/chart" uri="{C3380CC4-5D6E-409C-BE32-E72D297353CC}">
              <c16:uniqueId val="{00000000-A432-4E62-B463-04085483022C}"/>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5875" cap="flat" cmpd="sng" algn="ctr">
      <a:solidFill>
        <a:schemeClr val="accent2"/>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1).xlsb.xlsx]Regional Performance!PivotTable2</c:name>
    <c:fmtId val="18"/>
  </c:pivotSource>
  <c:chart>
    <c:autoTitleDeleted val="1"/>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217022109775011E-2"/>
              <c:y val="-3.4392831125782978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19671470719813"/>
          <c:y val="0.21143188084829753"/>
          <c:w val="0.65413061119171911"/>
          <c:h val="0.66474005431458172"/>
        </c:manualLayout>
      </c:layout>
      <c:barChart>
        <c:barDir val="col"/>
        <c:grouping val="clustered"/>
        <c:varyColors val="0"/>
        <c:ser>
          <c:idx val="0"/>
          <c:order val="0"/>
          <c:tx>
            <c:strRef>
              <c:f>'Regional Performance'!$B$3:$B$4</c:f>
              <c:strCache>
                <c:ptCount val="1"/>
                <c:pt idx="0">
                  <c:v>Direct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0C88-41E8-A350-4CBAB579ED76}"/>
              </c:ext>
            </c:extLst>
          </c:dPt>
          <c:dLbls>
            <c:dLbl>
              <c:idx val="2"/>
              <c:layout>
                <c:manualLayout>
                  <c:x val="-1.8217022109775011E-2"/>
                  <c:y val="-3.439283112578297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C88-41E8-A350-4CBAB579ED7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'Regional Performance'!$A$5:$A$7</c:f>
              <c:strCache>
                <c:ptCount val="3"/>
                <c:pt idx="0">
                  <c:v>Central</c:v>
                </c:pt>
                <c:pt idx="1">
                  <c:v>East</c:v>
                </c:pt>
                <c:pt idx="2">
                  <c:v>West</c:v>
                </c:pt>
              </c:strCache>
            </c:strRef>
          </c:cat>
          <c:val>
            <c:numRef>
              <c:f>'Regional Performance'!$B$5:$B$7</c:f>
              <c:numCache>
                <c:formatCode>\$#,##0;\(\$#,##0\);\$#,##0</c:formatCode>
                <c:ptCount val="3"/>
                <c:pt idx="0">
                  <c:v>181213072</c:v>
                </c:pt>
                <c:pt idx="1">
                  <c:v>327827540</c:v>
                </c:pt>
                <c:pt idx="2">
                  <c:v>135849129</c:v>
                </c:pt>
              </c:numCache>
            </c:numRef>
          </c:val>
          <c:extLst>
            <c:ext xmlns:c16="http://schemas.microsoft.com/office/drawing/2014/chart" uri="{C3380CC4-5D6E-409C-BE32-E72D297353CC}">
              <c16:uniqueId val="{00000000-D5C4-45D3-9993-62E2683ADA87}"/>
            </c:ext>
          </c:extLst>
        </c:ser>
        <c:ser>
          <c:idx val="1"/>
          <c:order val="1"/>
          <c:tx>
            <c:strRef>
              <c:f>'Regional Performance'!$C$3:$C$4</c:f>
              <c:strCache>
                <c:ptCount val="1"/>
                <c:pt idx="0">
                  <c:v>Partner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'Regional Performance'!$A$5:$A$7</c:f>
              <c:strCache>
                <c:ptCount val="3"/>
                <c:pt idx="0">
                  <c:v>Central</c:v>
                </c:pt>
                <c:pt idx="1">
                  <c:v>East</c:v>
                </c:pt>
                <c:pt idx="2">
                  <c:v>West</c:v>
                </c:pt>
              </c:strCache>
            </c:strRef>
          </c:cat>
          <c:val>
            <c:numRef>
              <c:f>'Regional Performance'!$C$5:$C$7</c:f>
              <c:numCache>
                <c:formatCode>\$#,##0;\(\$#,##0\);\$#,##0</c:formatCode>
                <c:ptCount val="3"/>
                <c:pt idx="0">
                  <c:v>608845710</c:v>
                </c:pt>
                <c:pt idx="1">
                  <c:v>566766973</c:v>
                </c:pt>
                <c:pt idx="2">
                  <c:v>290402703</c:v>
                </c:pt>
              </c:numCache>
            </c:numRef>
          </c:val>
          <c:extLst>
            <c:ext xmlns:c16="http://schemas.microsoft.com/office/drawing/2014/chart" uri="{C3380CC4-5D6E-409C-BE32-E72D297353CC}">
              <c16:uniqueId val="{00000000-3FEB-4564-A935-72DB1C564B3D}"/>
            </c:ext>
          </c:extLst>
        </c:ser>
        <c:dLbls>
          <c:dLblPos val="outEnd"/>
          <c:showLegendKey val="0"/>
          <c:showVal val="1"/>
          <c:showCatName val="0"/>
          <c:showSerName val="0"/>
          <c:showPercent val="0"/>
          <c:showBubbleSize val="0"/>
        </c:dLbls>
        <c:gapWidth val="100"/>
        <c:overlap val="-24"/>
        <c:axId val="638110048"/>
        <c:axId val="638111488"/>
      </c:barChart>
      <c:catAx>
        <c:axId val="638110048"/>
        <c:scaling>
          <c:orientation val="minMax"/>
        </c:scaling>
        <c:delete val="1"/>
        <c:axPos val="b"/>
        <c:numFmt formatCode="General" sourceLinked="1"/>
        <c:majorTickMark val="out"/>
        <c:minorTickMark val="none"/>
        <c:tickLblPos val="nextTo"/>
        <c:crossAx val="638111488"/>
        <c:crosses val="autoZero"/>
        <c:auto val="1"/>
        <c:lblAlgn val="ctr"/>
        <c:lblOffset val="100"/>
        <c:noMultiLvlLbl val="0"/>
      </c:catAx>
      <c:valAx>
        <c:axId val="638111488"/>
        <c:scaling>
          <c:orientation val="minMax"/>
        </c:scaling>
        <c:delete val="1"/>
        <c:axPos val="l"/>
        <c:numFmt formatCode="\$#,##0;\(\$#,##0\);\$#,##0" sourceLinked="1"/>
        <c:majorTickMark val="out"/>
        <c:minorTickMark val="none"/>
        <c:tickLblPos val="nextTo"/>
        <c:crossAx val="63811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1).xlsb.xlsx]Top Partners!PivotTable5</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Revenue Generating Partners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7590083650825265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7546515512666481E-2"/>
              <c:y val="-3.6727004990824369E-3"/>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barChart>
        <c:barDir val="bar"/>
        <c:grouping val="clustered"/>
        <c:varyColors val="0"/>
        <c:ser>
          <c:idx val="0"/>
          <c:order val="0"/>
          <c:tx>
            <c:strRef>
              <c:f>'Top Partners'!$B$3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8"/>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02E-42FB-BA4B-825519739120}"/>
              </c:ext>
            </c:extLst>
          </c:dPt>
          <c:dPt>
            <c:idx val="9"/>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B02E-42FB-BA4B-825519739120}"/>
              </c:ext>
            </c:extLst>
          </c:dPt>
          <c:dLbls>
            <c:dLbl>
              <c:idx val="8"/>
              <c:layout>
                <c:manualLayout>
                  <c:x val="1.7546515512666481E-2"/>
                  <c:y val="-3.672700499082436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02E-42FB-BA4B-825519739120}"/>
                </c:ext>
              </c:extLst>
            </c:dLbl>
            <c:dLbl>
              <c:idx val="9"/>
              <c:layout>
                <c:manualLayout>
                  <c:x val="1.759008365082526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02E-42FB-BA4B-825519739120}"/>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Partners'!$A$4:$A$13</c:f>
              <c:strCache>
                <c:ptCount val="10"/>
                <c:pt idx="0">
                  <c:v>Direct</c:v>
                </c:pt>
                <c:pt idx="1">
                  <c:v>Sontaxon</c:v>
                </c:pt>
                <c:pt idx="2">
                  <c:v>Joblamcon</c:v>
                </c:pt>
                <c:pt idx="3">
                  <c:v>Is-technology</c:v>
                </c:pt>
                <c:pt idx="4">
                  <c:v>Quadtex</c:v>
                </c:pt>
                <c:pt idx="5">
                  <c:v>Canezap</c:v>
                </c:pt>
                <c:pt idx="6">
                  <c:v>Free-electronics</c:v>
                </c:pt>
                <c:pt idx="7">
                  <c:v>quotechi</c:v>
                </c:pt>
                <c:pt idx="8">
                  <c:v>Flexzim</c:v>
                </c:pt>
                <c:pt idx="9">
                  <c:v>Konkdom</c:v>
                </c:pt>
              </c:strCache>
            </c:strRef>
          </c:cat>
          <c:val>
            <c:numRef>
              <c:f>'Top Partners'!$B$4:$B$13</c:f>
              <c:numCache>
                <c:formatCode>\$#,##0;\(\$#,##0\);\$#,##0</c:formatCode>
                <c:ptCount val="10"/>
                <c:pt idx="0">
                  <c:v>644889741</c:v>
                </c:pt>
                <c:pt idx="1">
                  <c:v>526419051</c:v>
                </c:pt>
                <c:pt idx="2">
                  <c:v>133032908</c:v>
                </c:pt>
                <c:pt idx="3">
                  <c:v>34524980</c:v>
                </c:pt>
                <c:pt idx="4">
                  <c:v>30692778</c:v>
                </c:pt>
                <c:pt idx="5">
                  <c:v>22836591</c:v>
                </c:pt>
                <c:pt idx="6">
                  <c:v>21225336</c:v>
                </c:pt>
                <c:pt idx="7">
                  <c:v>20874423</c:v>
                </c:pt>
                <c:pt idx="8">
                  <c:v>18912629</c:v>
                </c:pt>
                <c:pt idx="9">
                  <c:v>18211112</c:v>
                </c:pt>
              </c:numCache>
            </c:numRef>
          </c:val>
          <c:extLst>
            <c:ext xmlns:c16="http://schemas.microsoft.com/office/drawing/2014/chart" uri="{C3380CC4-5D6E-409C-BE32-E72D297353CC}">
              <c16:uniqueId val="{00000000-5B38-4160-839F-AC4773C969C8}"/>
            </c:ext>
          </c:extLst>
        </c:ser>
        <c:dLbls>
          <c:dLblPos val="outEnd"/>
          <c:showLegendKey val="0"/>
          <c:showVal val="1"/>
          <c:showCatName val="0"/>
          <c:showSerName val="0"/>
          <c:showPercent val="0"/>
          <c:showBubbleSize val="0"/>
        </c:dLbls>
        <c:gapWidth val="115"/>
        <c:overlap val="-20"/>
        <c:axId val="638104768"/>
        <c:axId val="638100448"/>
      </c:barChart>
      <c:catAx>
        <c:axId val="63810476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cap="none" spc="0" baseline="0">
                <a:ln w="0"/>
                <a:solidFill>
                  <a:sysClr val="windowText" lastClr="000000"/>
                </a:solidFill>
                <a:effectLst>
                  <a:outerShdw blurRad="38100" dist="19050" dir="2700000" algn="tl" rotWithShape="0">
                    <a:schemeClr val="dk1">
                      <a:alpha val="40000"/>
                    </a:schemeClr>
                  </a:outerShdw>
                </a:effectLst>
                <a:latin typeface="+mn-lt"/>
                <a:ea typeface="+mn-ea"/>
                <a:cs typeface="+mn-cs"/>
              </a:defRPr>
            </a:pPr>
            <a:endParaRPr lang="en-US"/>
          </a:p>
        </c:txPr>
        <c:crossAx val="638100448"/>
        <c:crosses val="autoZero"/>
        <c:auto val="1"/>
        <c:lblAlgn val="ctr"/>
        <c:lblOffset val="100"/>
        <c:noMultiLvlLbl val="0"/>
      </c:catAx>
      <c:valAx>
        <c:axId val="638100448"/>
        <c:scaling>
          <c:orientation val="minMax"/>
        </c:scaling>
        <c:delete val="1"/>
        <c:axPos val="b"/>
        <c:numFmt formatCode="\$#,##0;\(\$#,##0\);\$#,##0" sourceLinked="1"/>
        <c:majorTickMark val="none"/>
        <c:minorTickMark val="none"/>
        <c:tickLblPos val="nextTo"/>
        <c:crossAx val="63810476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[Opportunity Tracking (1) (1) (version 1).xlsb.xlsx]Opportunity Count!PivotTable4</c:name>
    <c:fmtId val="61"/>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layout>
            <c:manualLayout>
              <c:x val="0.13085501858736059"/>
              <c:y val="-1.930036188178532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13680285689195915"/>
              <c:y val="2.8950732786869673E-2"/>
            </c:manualLayout>
          </c:layout>
          <c:showLegendKey val="0"/>
          <c:showVal val="1"/>
          <c:showCatName val="0"/>
          <c:showSerName val="0"/>
          <c:showPercent val="0"/>
          <c:showBubbleSize val="0"/>
          <c:extLst>
            <c:ext xmlns:c15="http://schemas.microsoft.com/office/drawing/2012/chart" uri="{CE6537A1-D6FC-4f65-9D91-7224C49458BB}">
              <c15:layout>
                <c:manualLayout>
                  <c:w val="0.21707063197026019"/>
                  <c:h val="9.2593486127864888E-2"/>
                </c:manualLayout>
              </c15:layout>
            </c:ext>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13085501858736059"/>
              <c:y val="-1.930036188178532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0.13680285689195915"/>
              <c:y val="2.8950732786869673E-2"/>
            </c:manualLayout>
          </c:layout>
          <c:showLegendKey val="0"/>
          <c:showVal val="1"/>
          <c:showCatName val="0"/>
          <c:showSerName val="0"/>
          <c:showPercent val="0"/>
          <c:showBubbleSize val="0"/>
          <c:extLst>
            <c:ext xmlns:c15="http://schemas.microsoft.com/office/drawing/2012/chart" uri="{CE6537A1-D6FC-4f65-9D91-7224C49458BB}">
              <c15:layout>
                <c:manualLayout>
                  <c:w val="0.21707063197026019"/>
                  <c:h val="9.2593486127864888E-2"/>
                </c:manualLayout>
              </c15:layout>
            </c:ext>
          </c:extLst>
        </c:dLbl>
      </c:pivotFmt>
      <c:pivotFmt>
        <c:idx val="1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dLbl>
          <c:idx val="0"/>
          <c:layout>
            <c:manualLayout>
              <c:x val="0.13085501858736059"/>
              <c:y val="-1.93003618817853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0.13680285689195915"/>
              <c:y val="2.8950732786869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pivotFmt>
      <c:pivotFmt>
        <c:idx val="1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pivotFmt>
      <c:pivotFmt>
        <c:idx val="2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pivotFmt>
      <c:pivotFmt>
        <c:idx val="2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manualLayout>
          <c:layoutTarget val="inner"/>
          <c:xMode val="edge"/>
          <c:yMode val="edge"/>
          <c:x val="0.20096819364156218"/>
          <c:y val="0"/>
          <c:w val="0.68194928644168284"/>
          <c:h val="1"/>
        </c:manualLayout>
      </c:layout>
      <c:doughnutChart>
        <c:varyColors val="1"/>
        <c:ser>
          <c:idx val="0"/>
          <c:order val="0"/>
          <c:tx>
            <c:strRef>
              <c:f>'Opportunity Count'!$B$3</c:f>
              <c:strCache>
                <c:ptCount val="1"/>
                <c:pt idx="0">
                  <c:v>Count of Opportunity ID</c:v>
                </c:pt>
              </c:strCache>
            </c:strRef>
          </c:tx>
          <c:dPt>
            <c:idx val="0"/>
            <c:bubble3D val="0"/>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BAA4-4B27-9E13-189A9246349C}"/>
              </c:ext>
            </c:extLst>
          </c:dPt>
          <c:dPt>
            <c:idx val="1"/>
            <c:bubble3D val="0"/>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BAA4-4B27-9E13-189A9246349C}"/>
              </c:ext>
            </c:extLst>
          </c:dPt>
          <c:cat>
            <c:strRef>
              <c:f>'Opportunity Count'!$A$4:$A$5</c:f>
              <c:strCache>
                <c:ptCount val="2"/>
                <c:pt idx="0">
                  <c:v>Direct</c:v>
                </c:pt>
                <c:pt idx="1">
                  <c:v>Partner</c:v>
                </c:pt>
              </c:strCache>
            </c:strRef>
          </c:cat>
          <c:val>
            <c:numRef>
              <c:f>'Opportunity Count'!$B$4:$B$5</c:f>
              <c:numCache>
                <c:formatCode>General</c:formatCode>
                <c:ptCount val="2"/>
                <c:pt idx="0">
                  <c:v>217</c:v>
                </c:pt>
                <c:pt idx="1">
                  <c:v>270</c:v>
                </c:pt>
              </c:numCache>
            </c:numRef>
          </c:val>
          <c:extLst>
            <c:ext xmlns:c16="http://schemas.microsoft.com/office/drawing/2014/chart" uri="{C3380CC4-5D6E-409C-BE32-E72D297353CC}">
              <c16:uniqueId val="{00000004-BAA4-4B27-9E13-189A9246349C}"/>
            </c:ext>
          </c:extLst>
        </c:ser>
        <c:ser>
          <c:idx val="1"/>
          <c:order val="1"/>
          <c:tx>
            <c:strRef>
              <c:f>'Opportunity Count'!$C$3</c:f>
              <c:strCache>
                <c:ptCount val="1"/>
                <c:pt idx="0">
                  <c:v>Sum of ProductRevenue</c:v>
                </c:pt>
              </c:strCache>
            </c:strRef>
          </c:tx>
          <c:dPt>
            <c:idx val="0"/>
            <c:bubble3D val="0"/>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6-BAA4-4B27-9E13-189A9246349C}"/>
              </c:ext>
            </c:extLst>
          </c:dPt>
          <c:dPt>
            <c:idx val="1"/>
            <c:bubble3D val="0"/>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8-BAA4-4B27-9E13-189A9246349C}"/>
              </c:ext>
            </c:extLst>
          </c:dPt>
          <c:cat>
            <c:strRef>
              <c:f>'Opportunity Count'!$A$4:$A$5</c:f>
              <c:strCache>
                <c:ptCount val="2"/>
                <c:pt idx="0">
                  <c:v>Direct</c:v>
                </c:pt>
                <c:pt idx="1">
                  <c:v>Partner</c:v>
                </c:pt>
              </c:strCache>
            </c:strRef>
          </c:cat>
          <c:val>
            <c:numRef>
              <c:f>'Opportunity Count'!$C$4:$C$5</c:f>
              <c:numCache>
                <c:formatCode>\$#,##0;\(\$#,##0\);\$#,##0</c:formatCode>
                <c:ptCount val="2"/>
                <c:pt idx="0">
                  <c:v>644889741</c:v>
                </c:pt>
                <c:pt idx="1">
                  <c:v>1466015386</c:v>
                </c:pt>
              </c:numCache>
            </c:numRef>
          </c:val>
          <c:extLst>
            <c:ext xmlns:c16="http://schemas.microsoft.com/office/drawing/2014/chart" uri="{C3380CC4-5D6E-409C-BE32-E72D297353CC}">
              <c16:uniqueId val="{00000009-BAA4-4B27-9E13-189A9246349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1).xlsb.xlsx]Monthly Trends!PivotTable7</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s>
    <c:plotArea>
      <c:layout/>
      <c:lineChart>
        <c:grouping val="stacked"/>
        <c:varyColors val="0"/>
        <c:ser>
          <c:idx val="0"/>
          <c:order val="0"/>
          <c:tx>
            <c:strRef>
              <c:f>'Monthly Trends'!$B$3:$B$4</c:f>
              <c:strCache>
                <c:ptCount val="1"/>
                <c:pt idx="0">
                  <c:v>Direct</c:v>
                </c:pt>
              </c:strCache>
            </c:strRef>
          </c:tx>
          <c:spPr>
            <a:ln w="28575" cap="rnd">
              <a:solidFill>
                <a:schemeClr val="accent1"/>
              </a:solidFill>
              <a:round/>
            </a:ln>
            <a:effectLst/>
          </c:spPr>
          <c:marker>
            <c:symbol val="none"/>
          </c:marker>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01-2099-4034-92EF-1797A9BB8808}"/>
              </c:ext>
            </c:extLst>
          </c:dPt>
          <c:cat>
            <c:strRef>
              <c:f>'Monthly Trends'!$A$5:$A$16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Trends'!$B$5:$B$16</c:f>
              <c:numCache>
                <c:formatCode>\$#,##0;\(\$#,##0\);\$#,##0</c:formatCode>
                <c:ptCount val="12"/>
                <c:pt idx="0">
                  <c:v>39178809</c:v>
                </c:pt>
                <c:pt idx="1">
                  <c:v>47345504</c:v>
                </c:pt>
                <c:pt idx="2">
                  <c:v>82789192</c:v>
                </c:pt>
                <c:pt idx="3">
                  <c:v>96553823</c:v>
                </c:pt>
                <c:pt idx="4">
                  <c:v>71914114</c:v>
                </c:pt>
                <c:pt idx="5">
                  <c:v>180593102</c:v>
                </c:pt>
                <c:pt idx="6">
                  <c:v>10184964</c:v>
                </c:pt>
                <c:pt idx="7">
                  <c:v>18853494</c:v>
                </c:pt>
                <c:pt idx="8">
                  <c:v>5416790</c:v>
                </c:pt>
                <c:pt idx="9">
                  <c:v>5755593</c:v>
                </c:pt>
                <c:pt idx="10">
                  <c:v>30512263</c:v>
                </c:pt>
                <c:pt idx="11">
                  <c:v>55792093</c:v>
                </c:pt>
              </c:numCache>
            </c:numRef>
          </c:val>
          <c:smooth val="0"/>
          <c:extLst>
            <c:ext xmlns:c16="http://schemas.microsoft.com/office/drawing/2014/chart" uri="{C3380CC4-5D6E-409C-BE32-E72D297353CC}">
              <c16:uniqueId val="{00000002-2099-4034-92EF-1797A9BB8808}"/>
            </c:ext>
          </c:extLst>
        </c:ser>
        <c:ser>
          <c:idx val="1"/>
          <c:order val="1"/>
          <c:tx>
            <c:strRef>
              <c:f>'Monthly Trends'!$C$3:$C$4</c:f>
              <c:strCache>
                <c:ptCount val="1"/>
                <c:pt idx="0">
                  <c:v>Partner</c:v>
                </c:pt>
              </c:strCache>
            </c:strRef>
          </c:tx>
          <c:spPr>
            <a:ln w="28575" cap="rnd">
              <a:solidFill>
                <a:schemeClr val="accent3"/>
              </a:solidFill>
              <a:round/>
            </a:ln>
            <a:effectLst/>
          </c:spPr>
          <c:marker>
            <c:symbol val="none"/>
          </c:marker>
          <c:dPt>
            <c:idx val="5"/>
            <c:marker>
              <c:symbol val="none"/>
            </c:marker>
            <c:bubble3D val="0"/>
            <c:spPr>
              <a:ln w="28575" cap="rnd">
                <a:solidFill>
                  <a:schemeClr val="accent3"/>
                </a:solidFill>
                <a:round/>
              </a:ln>
              <a:effectLst/>
            </c:spPr>
          </c:dPt>
          <c:dPt>
            <c:idx val="11"/>
            <c:marker>
              <c:symbol val="none"/>
            </c:marker>
            <c:bubble3D val="0"/>
            <c:spPr>
              <a:ln w="28575" cap="rnd">
                <a:solidFill>
                  <a:schemeClr val="accent3"/>
                </a:solidFill>
                <a:round/>
              </a:ln>
              <a:effectLst/>
            </c:spPr>
          </c:dPt>
          <c:cat>
            <c:strRef>
              <c:f>'Monthly Trends'!$A$5:$A$16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Trends'!$C$5:$C$16</c:f>
              <c:numCache>
                <c:formatCode>\$#,##0;\(\$#,##0\);\$#,##0</c:formatCode>
                <c:ptCount val="12"/>
                <c:pt idx="0">
                  <c:v>117958176</c:v>
                </c:pt>
                <c:pt idx="1">
                  <c:v>61808321</c:v>
                </c:pt>
                <c:pt idx="2">
                  <c:v>71321875</c:v>
                </c:pt>
                <c:pt idx="3">
                  <c:v>76170402</c:v>
                </c:pt>
                <c:pt idx="4">
                  <c:v>158232438</c:v>
                </c:pt>
                <c:pt idx="5">
                  <c:v>107365344</c:v>
                </c:pt>
                <c:pt idx="6">
                  <c:v>162980919</c:v>
                </c:pt>
                <c:pt idx="7">
                  <c:v>106623968</c:v>
                </c:pt>
                <c:pt idx="8">
                  <c:v>127342431</c:v>
                </c:pt>
                <c:pt idx="9">
                  <c:v>80124159</c:v>
                </c:pt>
                <c:pt idx="10">
                  <c:v>98075478</c:v>
                </c:pt>
                <c:pt idx="11">
                  <c:v>298011875</c:v>
                </c:pt>
              </c:numCache>
            </c:numRef>
          </c:val>
          <c:smooth val="0"/>
          <c:extLst>
            <c:ext xmlns:c16="http://schemas.microsoft.com/office/drawing/2014/chart" uri="{C3380CC4-5D6E-409C-BE32-E72D297353CC}">
              <c16:uniqueId val="{0000000C-6C1D-482A-BDFA-743B6D1229F1}"/>
            </c:ext>
          </c:extLst>
        </c:ser>
        <c:dLbls>
          <c:showLegendKey val="0"/>
          <c:showVal val="0"/>
          <c:showCatName val="0"/>
          <c:showSerName val="0"/>
          <c:showPercent val="0"/>
          <c:showBubbleSize val="0"/>
        </c:dLbls>
        <c:smooth val="0"/>
        <c:axId val="638134048"/>
        <c:axId val="1423081584"/>
      </c:lineChart>
      <c:catAx>
        <c:axId val="638134048"/>
        <c:scaling>
          <c:orientation val="minMax"/>
        </c:scaling>
        <c:delete val="1"/>
        <c:axPos val="b"/>
        <c:numFmt formatCode="General" sourceLinked="1"/>
        <c:majorTickMark val="none"/>
        <c:minorTickMark val="none"/>
        <c:tickLblPos val="nextTo"/>
        <c:crossAx val="1423081584"/>
        <c:crosses val="autoZero"/>
        <c:auto val="1"/>
        <c:lblAlgn val="ctr"/>
        <c:lblOffset val="100"/>
        <c:noMultiLvlLbl val="0"/>
      </c:catAx>
      <c:valAx>
        <c:axId val="1423081584"/>
        <c:scaling>
          <c:orientation val="minMax"/>
        </c:scaling>
        <c:delete val="1"/>
        <c:axPos val="l"/>
        <c:numFmt formatCode="\$#,##0;\(\$#,##0\);\$#,##0" sourceLinked="1"/>
        <c:majorTickMark val="none"/>
        <c:minorTickMark val="none"/>
        <c:tickLblPos val="nextTo"/>
        <c:crossAx val="63813404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1).xlsb.xlsx]Revenue by Channel!PivotTable1</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Revenue</a:t>
            </a:r>
            <a:r>
              <a:rPr lang="en-GB" b="1" baseline="0"/>
              <a:t> by Channel</a:t>
            </a:r>
          </a:p>
        </c:rich>
      </c:tx>
      <c:layout>
        <c:manualLayout>
          <c:xMode val="edge"/>
          <c:yMode val="edge"/>
          <c:x val="0.32269656618710996"/>
          <c:y val="0.4804443687839139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6351090389571574"/>
                  <c:h val="0.12049754554797446"/>
                </c:manualLayout>
              </c15:layout>
            </c:ext>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5215423581238822"/>
                  <c:h val="0.10927803478931761"/>
                </c:manualLayout>
              </c15:layout>
            </c:ext>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1182797830439415"/>
                  <c:h val="0.26635118541051334"/>
                </c:manualLayout>
              </c15:layout>
            </c:ext>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3015104538462997"/>
                  <c:h val="0.10179836095021305"/>
                </c:manualLayout>
              </c15:layout>
            </c:ext>
          </c:extLst>
        </c:dLbl>
      </c:pivotFmt>
    </c:pivotFmts>
    <c:plotArea>
      <c:layout>
        <c:manualLayout>
          <c:layoutTarget val="inner"/>
          <c:xMode val="edge"/>
          <c:yMode val="edge"/>
          <c:x val="0.12299376304150911"/>
          <c:y val="0.15265711402316087"/>
          <c:w val="0.85744449990096372"/>
          <c:h val="0.84734273090384082"/>
        </c:manualLayout>
      </c:layout>
      <c:barChart>
        <c:barDir val="bar"/>
        <c:grouping val="percentStacked"/>
        <c:varyColors val="0"/>
        <c:ser>
          <c:idx val="0"/>
          <c:order val="0"/>
          <c:tx>
            <c:strRef>
              <c:f>'Revenue by Channel'!$B$3</c:f>
              <c:strCache>
                <c:ptCount val="1"/>
                <c:pt idx="0">
                  <c:v>Sum of ProductRevenue</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D48A-48A3-9098-2B7C173D1E2D}"/>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0-D48A-48A3-9098-2B7C173D1E2D}"/>
              </c:ext>
            </c:extLst>
          </c:dPt>
          <c:dLbls>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5215423581238822"/>
                      <c:h val="0.10927803478931761"/>
                    </c:manualLayout>
                  </c15:layout>
                </c:ext>
                <c:ext xmlns:c16="http://schemas.microsoft.com/office/drawing/2014/chart" uri="{C3380CC4-5D6E-409C-BE32-E72D297353CC}">
                  <c16:uniqueId val="{00000001-D48A-48A3-9098-2B7C173D1E2D}"/>
                </c:ext>
              </c:extLst>
            </c:dLbl>
            <c:dLbl>
              <c:idx val="1"/>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6351090389571574"/>
                      <c:h val="0.12049754554797446"/>
                    </c:manualLayout>
                  </c15:layout>
                </c:ext>
                <c:ext xmlns:c16="http://schemas.microsoft.com/office/drawing/2014/chart" uri="{C3380CC4-5D6E-409C-BE32-E72D297353CC}">
                  <c16:uniqueId val="{00000000-D48A-48A3-9098-2B7C173D1E2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Channel'!$A$4:$A$6</c:f>
              <c:strCache>
                <c:ptCount val="2"/>
                <c:pt idx="0">
                  <c:v>Direct</c:v>
                </c:pt>
                <c:pt idx="1">
                  <c:v>Partner</c:v>
                </c:pt>
              </c:strCache>
            </c:strRef>
          </c:cat>
          <c:val>
            <c:numRef>
              <c:f>'Revenue by Channel'!$B$4:$B$6</c:f>
              <c:numCache>
                <c:formatCode>\$#,##0;\(\$#,##0\);\$#,##0</c:formatCode>
                <c:ptCount val="2"/>
                <c:pt idx="0">
                  <c:v>644889741</c:v>
                </c:pt>
                <c:pt idx="1">
                  <c:v>1466015386</c:v>
                </c:pt>
              </c:numCache>
            </c:numRef>
          </c:val>
          <c:extLst>
            <c:ext xmlns:c16="http://schemas.microsoft.com/office/drawing/2014/chart" uri="{C3380CC4-5D6E-409C-BE32-E72D297353CC}">
              <c16:uniqueId val="{00000000-F813-4539-8367-D5957B8D9E60}"/>
            </c:ext>
          </c:extLst>
        </c:ser>
        <c:ser>
          <c:idx val="1"/>
          <c:order val="1"/>
          <c:tx>
            <c:strRef>
              <c:f>'Revenue by Channel'!$C$3</c:f>
              <c:strCache>
                <c:ptCount val="1"/>
                <c:pt idx="0">
                  <c:v>Sum of FactoredProductRevenue</c:v>
                </c:pt>
              </c:strCache>
            </c:strRef>
          </c:tx>
          <c:spPr>
            <a:solidFill>
              <a:schemeClr val="accent3"/>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3-D48A-48A3-9098-2B7C173D1E2D}"/>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2-D48A-48A3-9098-2B7C173D1E2D}"/>
              </c:ext>
            </c:extLst>
          </c:dPt>
          <c:dLbls>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3015104538462997"/>
                      <c:h val="0.10179836095021305"/>
                    </c:manualLayout>
                  </c15:layout>
                </c:ext>
                <c:ext xmlns:c16="http://schemas.microsoft.com/office/drawing/2014/chart" uri="{C3380CC4-5D6E-409C-BE32-E72D297353CC}">
                  <c16:uniqueId val="{00000003-D48A-48A3-9098-2B7C173D1E2D}"/>
                </c:ext>
              </c:extLst>
            </c:dLbl>
            <c:dLbl>
              <c:idx val="1"/>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1182797830439415"/>
                      <c:h val="0.26635118541051334"/>
                    </c:manualLayout>
                  </c15:layout>
                </c:ext>
                <c:ext xmlns:c16="http://schemas.microsoft.com/office/drawing/2014/chart" uri="{C3380CC4-5D6E-409C-BE32-E72D297353CC}">
                  <c16:uniqueId val="{00000002-D48A-48A3-9098-2B7C173D1E2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Channel'!$A$4:$A$6</c:f>
              <c:strCache>
                <c:ptCount val="2"/>
                <c:pt idx="0">
                  <c:v>Direct</c:v>
                </c:pt>
                <c:pt idx="1">
                  <c:v>Partner</c:v>
                </c:pt>
              </c:strCache>
            </c:strRef>
          </c:cat>
          <c:val>
            <c:numRef>
              <c:f>'Revenue by Channel'!$C$4:$C$6</c:f>
              <c:numCache>
                <c:formatCode>\$#,##0;\(\$#,##0\);\$#,##0</c:formatCode>
                <c:ptCount val="2"/>
                <c:pt idx="0">
                  <c:v>166245226</c:v>
                </c:pt>
                <c:pt idx="1">
                  <c:v>294875654.80000001</c:v>
                </c:pt>
              </c:numCache>
            </c:numRef>
          </c:val>
          <c:extLst>
            <c:ext xmlns:c16="http://schemas.microsoft.com/office/drawing/2014/chart" uri="{C3380CC4-5D6E-409C-BE32-E72D297353CC}">
              <c16:uniqueId val="{00000001-F813-4539-8367-D5957B8D9E60}"/>
            </c:ext>
          </c:extLst>
        </c:ser>
        <c:dLbls>
          <c:dLblPos val="ctr"/>
          <c:showLegendKey val="0"/>
          <c:showVal val="1"/>
          <c:showCatName val="0"/>
          <c:showSerName val="0"/>
          <c:showPercent val="0"/>
          <c:showBubbleSize val="0"/>
        </c:dLbls>
        <c:gapWidth val="182"/>
        <c:overlap val="100"/>
        <c:axId val="457789712"/>
        <c:axId val="638141728"/>
      </c:barChart>
      <c:catAx>
        <c:axId val="457789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38141728"/>
        <c:crosses val="autoZero"/>
        <c:auto val="1"/>
        <c:lblAlgn val="ctr"/>
        <c:lblOffset val="100"/>
        <c:noMultiLvlLbl val="0"/>
      </c:catAx>
      <c:valAx>
        <c:axId val="638141728"/>
        <c:scaling>
          <c:orientation val="minMax"/>
        </c:scaling>
        <c:delete val="1"/>
        <c:axPos val="b"/>
        <c:numFmt formatCode="0%" sourceLinked="1"/>
        <c:majorTickMark val="none"/>
        <c:minorTickMark val="none"/>
        <c:tickLblPos val="nextTo"/>
        <c:crossAx val="4577897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1).xlsb.xlsx]Conversion Rate!PivotTable9</c:name>
    <c:fmtId val="28"/>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254640117144967E-2"/>
          <c:y val="0.21905011400761437"/>
          <c:w val="0.85804273697791933"/>
          <c:h val="0.67343960193423402"/>
        </c:manualLayout>
      </c:layout>
      <c:barChart>
        <c:barDir val="col"/>
        <c:grouping val="clustered"/>
        <c:varyColors val="0"/>
        <c:ser>
          <c:idx val="0"/>
          <c:order val="0"/>
          <c:tx>
            <c:strRef>
              <c:f>'Conversion Rate'!$B$3:$B$4</c:f>
              <c:strCache>
                <c:ptCount val="1"/>
                <c:pt idx="0">
                  <c:v>Closed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'Conversion Rate'!$A$5:$A$7</c:f>
              <c:strCache>
                <c:ptCount val="2"/>
                <c:pt idx="0">
                  <c:v>Direct</c:v>
                </c:pt>
                <c:pt idx="1">
                  <c:v>Partner</c:v>
                </c:pt>
              </c:strCache>
            </c:strRef>
          </c:cat>
          <c:val>
            <c:numRef>
              <c:f>'Conversion Rate'!$B$5:$B$7</c:f>
              <c:numCache>
                <c:formatCode>General</c:formatCode>
                <c:ptCount val="2"/>
                <c:pt idx="0">
                  <c:v>7</c:v>
                </c:pt>
                <c:pt idx="1">
                  <c:v>7</c:v>
                </c:pt>
              </c:numCache>
            </c:numRef>
          </c:val>
          <c:extLst>
            <c:ext xmlns:c16="http://schemas.microsoft.com/office/drawing/2014/chart" uri="{C3380CC4-5D6E-409C-BE32-E72D297353CC}">
              <c16:uniqueId val="{00000000-F387-4D6C-A364-1836270A9582}"/>
            </c:ext>
          </c:extLst>
        </c:ser>
        <c:ser>
          <c:idx val="1"/>
          <c:order val="1"/>
          <c:tx>
            <c:strRef>
              <c:f>'Conversion Rate'!$C$3:$C$4</c:f>
              <c:strCache>
                <c:ptCount val="1"/>
                <c:pt idx="0">
                  <c:v>Open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'Conversion Rate'!$A$5:$A$7</c:f>
              <c:strCache>
                <c:ptCount val="2"/>
                <c:pt idx="0">
                  <c:v>Direct</c:v>
                </c:pt>
                <c:pt idx="1">
                  <c:v>Partner</c:v>
                </c:pt>
              </c:strCache>
            </c:strRef>
          </c:cat>
          <c:val>
            <c:numRef>
              <c:f>'Conversion Rate'!$C$5:$C$7</c:f>
              <c:numCache>
                <c:formatCode>General</c:formatCode>
                <c:ptCount val="2"/>
                <c:pt idx="0">
                  <c:v>210</c:v>
                </c:pt>
                <c:pt idx="1">
                  <c:v>263</c:v>
                </c:pt>
              </c:numCache>
            </c:numRef>
          </c:val>
          <c:extLst>
            <c:ext xmlns:c16="http://schemas.microsoft.com/office/drawing/2014/chart" uri="{C3380CC4-5D6E-409C-BE32-E72D297353CC}">
              <c16:uniqueId val="{00000007-EC67-4AA0-A6AC-F1A62A715ED8}"/>
            </c:ext>
          </c:extLst>
        </c:ser>
        <c:dLbls>
          <c:dLblPos val="outEnd"/>
          <c:showLegendKey val="0"/>
          <c:showVal val="1"/>
          <c:showCatName val="0"/>
          <c:showSerName val="0"/>
          <c:showPercent val="0"/>
          <c:showBubbleSize val="0"/>
        </c:dLbls>
        <c:gapWidth val="219"/>
        <c:overlap val="-27"/>
        <c:axId val="638108128"/>
        <c:axId val="638118208"/>
      </c:barChart>
      <c:catAx>
        <c:axId val="638108128"/>
        <c:scaling>
          <c:orientation val="minMax"/>
        </c:scaling>
        <c:delete val="1"/>
        <c:axPos val="b"/>
        <c:numFmt formatCode="General" sourceLinked="1"/>
        <c:majorTickMark val="out"/>
        <c:minorTickMark val="none"/>
        <c:tickLblPos val="nextTo"/>
        <c:crossAx val="638118208"/>
        <c:crosses val="autoZero"/>
        <c:auto val="1"/>
        <c:lblAlgn val="ctr"/>
        <c:lblOffset val="100"/>
        <c:noMultiLvlLbl val="0"/>
      </c:catAx>
      <c:valAx>
        <c:axId val="638118208"/>
        <c:scaling>
          <c:orientation val="minMax"/>
        </c:scaling>
        <c:delete val="1"/>
        <c:axPos val="l"/>
        <c:numFmt formatCode="General" sourceLinked="1"/>
        <c:majorTickMark val="out"/>
        <c:minorTickMark val="none"/>
        <c:tickLblPos val="nextTo"/>
        <c:crossAx val="638108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72333326957869"/>
          <c:y val="0.29173427127061191"/>
          <c:w val="0.63794881889763777"/>
          <c:h val="0.54485710119568387"/>
        </c:manualLayout>
      </c:layout>
      <c:lineChart>
        <c:grouping val="standard"/>
        <c:varyColors val="0"/>
        <c:ser>
          <c:idx val="0"/>
          <c:order val="0"/>
          <c:tx>
            <c:v>Series1</c:v>
          </c:tx>
          <c:spPr>
            <a:ln w="28575" cap="rnd">
              <a:solidFill>
                <a:schemeClr val="accent1"/>
              </a:solidFill>
              <a:round/>
            </a:ln>
            <a:effectLst/>
          </c:spPr>
          <c:marker>
            <c:symbol val="none"/>
          </c:marker>
          <c:cat>
            <c:strLit>
              <c:ptCount val="12"/>
              <c:pt idx="0">
                <c:v>Dec</c:v>
              </c:pt>
              <c:pt idx="1">
                <c:v>Nov</c:v>
              </c:pt>
              <c:pt idx="2">
                <c:v>Oct</c:v>
              </c:pt>
              <c:pt idx="3">
                <c:v>Sep</c:v>
              </c:pt>
              <c:pt idx="4">
                <c:v>Aug</c:v>
              </c:pt>
              <c:pt idx="5">
                <c:v>Jul</c:v>
              </c:pt>
              <c:pt idx="6">
                <c:v>Jun</c:v>
              </c:pt>
              <c:pt idx="7">
                <c:v>May</c:v>
              </c:pt>
              <c:pt idx="8">
                <c:v>Apr</c:v>
              </c:pt>
              <c:pt idx="9">
                <c:v>Mar</c:v>
              </c:pt>
              <c:pt idx="10">
                <c:v>Feb</c:v>
              </c:pt>
              <c:pt idx="11">
                <c:v>Jan</c:v>
              </c:pt>
            </c:strLit>
          </c:cat>
          <c:val>
            <c:numLit>
              <c:formatCode>General</c:formatCode>
              <c:ptCount val="12"/>
              <c:pt idx="0">
                <c:v>353803968</c:v>
              </c:pt>
              <c:pt idx="1">
                <c:v>128587741</c:v>
              </c:pt>
              <c:pt idx="2">
                <c:v>85879752</c:v>
              </c:pt>
              <c:pt idx="3">
                <c:v>132759221</c:v>
              </c:pt>
              <c:pt idx="4">
                <c:v>125477462</c:v>
              </c:pt>
              <c:pt idx="5">
                <c:v>173165883</c:v>
              </c:pt>
              <c:pt idx="6">
                <c:v>287958446</c:v>
              </c:pt>
              <c:pt idx="7">
                <c:v>230146552</c:v>
              </c:pt>
              <c:pt idx="8">
                <c:v>172724225</c:v>
              </c:pt>
              <c:pt idx="9">
                <c:v>154111067</c:v>
              </c:pt>
              <c:pt idx="10">
                <c:v>109153825</c:v>
              </c:pt>
              <c:pt idx="11">
                <c:v>157136985</c:v>
              </c:pt>
            </c:numLit>
          </c:val>
          <c:smooth val="0"/>
          <c:extLst>
            <c:ext xmlns:c16="http://schemas.microsoft.com/office/drawing/2014/chart" uri="{C3380CC4-5D6E-409C-BE32-E72D297353CC}">
              <c16:uniqueId val="{00000000-BE59-4204-B334-EBD3B8E2232A}"/>
            </c:ext>
          </c:extLst>
        </c:ser>
        <c:dLbls>
          <c:showLegendKey val="0"/>
          <c:showVal val="0"/>
          <c:showCatName val="0"/>
          <c:showSerName val="0"/>
          <c:showPercent val="0"/>
          <c:showBubbleSize val="0"/>
        </c:dLbls>
        <c:smooth val="0"/>
        <c:axId val="304037231"/>
        <c:axId val="304054031"/>
      </c:lineChart>
      <c:catAx>
        <c:axId val="304037231"/>
        <c:scaling>
          <c:orientation val="minMax"/>
        </c:scaling>
        <c:delete val="1"/>
        <c:axPos val="b"/>
        <c:numFmt formatCode="General" sourceLinked="1"/>
        <c:majorTickMark val="none"/>
        <c:minorTickMark val="none"/>
        <c:tickLblPos val="nextTo"/>
        <c:crossAx val="304054031"/>
        <c:crosses val="autoZero"/>
        <c:auto val="1"/>
        <c:lblAlgn val="ctr"/>
        <c:lblOffset val="100"/>
        <c:noMultiLvlLbl val="0"/>
      </c:catAx>
      <c:valAx>
        <c:axId val="304054031"/>
        <c:scaling>
          <c:orientation val="minMax"/>
        </c:scaling>
        <c:delete val="1"/>
        <c:axPos val="l"/>
        <c:numFmt formatCode="General" sourceLinked="1"/>
        <c:majorTickMark val="none"/>
        <c:minorTickMark val="none"/>
        <c:tickLblPos val="nextTo"/>
        <c:crossAx val="30403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7.6888833230596587E-2"/>
          <c:w val="0.8064835036579342"/>
          <c:h val="0.92311121629579895"/>
        </c:manualLayout>
      </c:layout>
      <c:pie3DChart>
        <c:varyColors val="1"/>
        <c:ser>
          <c:idx val="0"/>
          <c:order val="0"/>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392A-4E4C-B77A-DAE0736C311D}"/>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392A-4E4C-B77A-DAE0736C311D}"/>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'Conversion Rate'!$E$5:$E$6</c:f>
              <c:strCache>
                <c:ptCount val="2"/>
                <c:pt idx="0">
                  <c:v>Direct</c:v>
                </c:pt>
                <c:pt idx="1">
                  <c:v>Partner</c:v>
                </c:pt>
              </c:strCache>
            </c:strRef>
          </c:cat>
          <c:val>
            <c:numRef>
              <c:f>'Conversion Rate'!$F$5:$F$6</c:f>
              <c:numCache>
                <c:formatCode>0%</c:formatCode>
                <c:ptCount val="2"/>
                <c:pt idx="0">
                  <c:v>3.2258064516129031E-2</c:v>
                </c:pt>
                <c:pt idx="1">
                  <c:v>2.5925925925925925E-2</c:v>
                </c:pt>
              </c:numCache>
            </c:numRef>
          </c:val>
          <c:extLst>
            <c:ext xmlns:c16="http://schemas.microsoft.com/office/drawing/2014/chart" uri="{C3380CC4-5D6E-409C-BE32-E72D297353CC}">
              <c16:uniqueId val="{00000004-392A-4E4C-B77A-DAE0736C311D}"/>
            </c:ext>
          </c:extLst>
        </c:ser>
        <c:dLbls>
          <c:dLblPos val="in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[Opportunity Tracking (1) (1) (version 1).xlsb.xlsx]Segment Analysis!PivotTable8</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54600077508356"/>
          <c:y val="0"/>
          <c:w val="0.83045396189182996"/>
          <c:h val="1"/>
        </c:manualLayout>
      </c:layout>
      <c:barChart>
        <c:barDir val="bar"/>
        <c:grouping val="clustered"/>
        <c:varyColors val="0"/>
        <c:ser>
          <c:idx val="0"/>
          <c:order val="0"/>
          <c:tx>
            <c:strRef>
              <c:f>'Segment Analysis'!$B$3:$B$4</c:f>
              <c:strCache>
                <c:ptCount val="1"/>
                <c:pt idx="0">
                  <c:v>Direct</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'Segment Analysis'!$A$5:$A$7</c:f>
              <c:strCache>
                <c:ptCount val="3"/>
                <c:pt idx="0">
                  <c:v>Strategic</c:v>
                </c:pt>
                <c:pt idx="1">
                  <c:v>Small &amp; Medium</c:v>
                </c:pt>
                <c:pt idx="2">
                  <c:v>Large</c:v>
                </c:pt>
              </c:strCache>
            </c:strRef>
          </c:cat>
          <c:val>
            <c:numRef>
              <c:f>'Segment Analysis'!$B$5:$B$7</c:f>
              <c:numCache>
                <c:formatCode>\$#,##0;\(\$#,##0\);\$#,##0</c:formatCode>
                <c:ptCount val="3"/>
                <c:pt idx="0">
                  <c:v>308484786</c:v>
                </c:pt>
                <c:pt idx="1">
                  <c:v>124310668</c:v>
                </c:pt>
                <c:pt idx="2">
                  <c:v>212094287</c:v>
                </c:pt>
              </c:numCache>
            </c:numRef>
          </c:val>
          <c:extLst>
            <c:ext xmlns:c16="http://schemas.microsoft.com/office/drawing/2014/chart" uri="{C3380CC4-5D6E-409C-BE32-E72D297353CC}">
              <c16:uniqueId val="{00000000-E692-4C96-B212-6945A11080FA}"/>
            </c:ext>
          </c:extLst>
        </c:ser>
        <c:ser>
          <c:idx val="1"/>
          <c:order val="1"/>
          <c:tx>
            <c:strRef>
              <c:f>'Segment Analysis'!$C$3:$C$4</c:f>
              <c:strCache>
                <c:ptCount val="1"/>
                <c:pt idx="0">
                  <c:v>Partner</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'Segment Analysis'!$A$5:$A$7</c:f>
              <c:strCache>
                <c:ptCount val="3"/>
                <c:pt idx="0">
                  <c:v>Strategic</c:v>
                </c:pt>
                <c:pt idx="1">
                  <c:v>Small &amp; Medium</c:v>
                </c:pt>
                <c:pt idx="2">
                  <c:v>Large</c:v>
                </c:pt>
              </c:strCache>
            </c:strRef>
          </c:cat>
          <c:val>
            <c:numRef>
              <c:f>'Segment Analysis'!$C$5:$C$7</c:f>
              <c:numCache>
                <c:formatCode>\$#,##0;\(\$#,##0\);\$#,##0</c:formatCode>
                <c:ptCount val="3"/>
                <c:pt idx="0">
                  <c:v>610921250</c:v>
                </c:pt>
                <c:pt idx="1">
                  <c:v>403522509</c:v>
                </c:pt>
                <c:pt idx="2">
                  <c:v>451571627</c:v>
                </c:pt>
              </c:numCache>
            </c:numRef>
          </c:val>
          <c:extLst>
            <c:ext xmlns:c16="http://schemas.microsoft.com/office/drawing/2014/chart" uri="{C3380CC4-5D6E-409C-BE32-E72D297353CC}">
              <c16:uniqueId val="{00000004-AA81-4236-BB74-0EA9E05124CE}"/>
            </c:ext>
          </c:extLst>
        </c:ser>
        <c:dLbls>
          <c:dLblPos val="outEnd"/>
          <c:showLegendKey val="0"/>
          <c:showVal val="1"/>
          <c:showCatName val="0"/>
          <c:showSerName val="0"/>
          <c:showPercent val="0"/>
          <c:showBubbleSize val="0"/>
        </c:dLbls>
        <c:gapWidth val="182"/>
        <c:axId val="55312880"/>
        <c:axId val="55312400"/>
      </c:barChart>
      <c:catAx>
        <c:axId val="55312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5312400"/>
        <c:crosses val="autoZero"/>
        <c:auto val="1"/>
        <c:lblAlgn val="ctr"/>
        <c:lblOffset val="100"/>
        <c:noMultiLvlLbl val="0"/>
      </c:catAx>
      <c:valAx>
        <c:axId val="55312400"/>
        <c:scaling>
          <c:orientation val="minMax"/>
        </c:scaling>
        <c:delete val="1"/>
        <c:axPos val="b"/>
        <c:numFmt formatCode="\$#,##0;\(\$#,##0\);\$#,##0" sourceLinked="1"/>
        <c:majorTickMark val="out"/>
        <c:minorTickMark val="none"/>
        <c:tickLblPos val="nextTo"/>
        <c:crossAx val="5531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data id="1">
      <cx:strDim type="cat">
        <cx:f>_xlchart.v2.0</cx:f>
      </cx:strDim>
      <cx:numDim type="val">
        <cx:f>_xlchart.v2.4</cx:f>
      </cx:numDim>
    </cx:data>
  </cx:chartData>
  <cx:chart>
    <cx:plotArea>
      <cx:plotAreaRegion>
        <cx:series layoutId="funnel" uniqueId="{4B17F28F-2309-410D-AAC4-AE19E2468630}" formatIdx="0">
          <cx:tx>
            <cx:txData>
              <cx:f>_xlchart.v2.1</cx:f>
              <cx:v>Column Labels Direct</cx:v>
            </cx:txData>
          </cx:tx>
          <cx:dataLabels>
            <cx:visibility seriesName="0" categoryName="0" value="1"/>
          </cx:dataLabels>
          <cx:dataId val="0"/>
        </cx:series>
        <cx:series layoutId="funnel" hidden="1" uniqueId="{5EA43FCD-4ECD-4020-BE49-B190BDD59171}" formatIdx="1">
          <cx:tx>
            <cx:txData>
              <cx:f>_xlchart.v2.3</cx:f>
              <cx:v>Partner</cx:v>
            </cx:txData>
          </cx:tx>
          <cx:dataLabels>
            <cx:visibility seriesName="0" categoryName="0" value="1"/>
          </cx:dataLabels>
          <cx:dataId val="1"/>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data id="1">
      <cx:strDim type="cat">
        <cx:f>_xlchart.v2.5</cx:f>
      </cx:strDim>
      <cx:numDim type="val">
        <cx:f>_xlchart.v2.9</cx:f>
      </cx:numDim>
    </cx:data>
  </cx:chartData>
  <cx:chart>
    <cx:plotArea>
      <cx:plotAreaRegion>
        <cx:plotSurface>
          <cx:spPr>
            <a:noFill/>
            <a:ln>
              <a:noFill/>
            </a:ln>
          </cx:spPr>
        </cx:plotSurface>
        <cx:series layoutId="funnel" uniqueId="{4B17F28F-2309-410D-AAC4-AE19E2468630}" formatIdx="0">
          <cx:tx>
            <cx:txData>
              <cx:f>_xlchart.v2.6</cx:f>
              <cx:v>Column Labels Direct</cx:v>
            </cx:txData>
          </cx:tx>
          <cx:dataLabels>
            <cx:txPr>
              <a:bodyPr spcFirstLastPara="1" vertOverflow="ellipsis" horzOverflow="overflow" wrap="square" lIns="0" tIns="0" rIns="0" bIns="0" anchor="ctr" anchorCtr="1"/>
              <a:lstStyle/>
              <a:p>
                <a:pPr algn="ctr" rtl="0">
                  <a:defRPr sz="1400" b="0" baseline="0">
                    <a:solidFill>
                      <a:schemeClr val="tx1"/>
                    </a:solidFill>
                  </a:defRPr>
                </a:pPr>
                <a:endParaRPr lang="en-GB" sz="1400" b="0" i="0" u="none" strike="noStrike" baseline="0">
                  <a:solidFill>
                    <a:schemeClr val="tx1"/>
                  </a:solidFill>
                  <a:latin typeface="Gill Sans MT" panose="020B0502020104020203"/>
                </a:endParaRPr>
              </a:p>
            </cx:txPr>
            <cx:visibility seriesName="0" categoryName="0" value="1"/>
          </cx:dataLabels>
          <cx:dataId val="0"/>
        </cx:series>
        <cx:series layoutId="funnel" hidden="1" uniqueId="{5EA43FCD-4ECD-4020-BE49-B190BDD59171}" formatIdx="1">
          <cx:tx>
            <cx:txData>
              <cx:f>_xlchart.v2.8</cx:f>
              <cx:v>Partner</cx:v>
            </cx:txData>
          </cx:tx>
          <cx:dataLabels>
            <cx:visibility seriesName="0" categoryName="0" value="1"/>
          </cx:dataLabels>
          <cx:dataId val="1"/>
        </cx:series>
      </cx:plotAreaRegion>
      <cx:axis id="0">
        <cx:catScaling gapWidth="0.0599999987"/>
        <cx:tickLabels/>
        <cx:txPr>
          <a:bodyPr spcFirstLastPara="1" vertOverflow="ellipsis" horzOverflow="overflow" wrap="square" lIns="0" tIns="0" rIns="0" bIns="0" anchor="ctr" anchorCtr="1"/>
          <a:lstStyle/>
          <a:p>
            <a:pPr algn="ctr" rtl="0">
              <a:defRPr sz="1400" b="1" i="0" baseline="0"/>
            </a:pPr>
            <a:endParaRPr lang="en-GB" sz="1400" b="1" i="0" u="none" strike="noStrike" baseline="0">
              <a:solidFill>
                <a:srgbClr val="000000">
                  <a:lumMod val="65000"/>
                  <a:lumOff val="35000"/>
                </a:srgbClr>
              </a:solidFill>
              <a:latin typeface="Century Gothic" panose="020B0502020202020204"/>
            </a:endParaRPr>
          </a:p>
        </cx:txPr>
      </cx:axis>
    </cx:plotArea>
  </cx:chart>
  <cx:spPr>
    <a:noFill/>
    <a:ln>
      <a:solidFill>
        <a:schemeClr val="bg1"/>
      </a:solidFill>
    </a:ln>
  </cx:spPr>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D279EE60-08C8-4559-9F5E-3BBD55EADF1F}" type="doc">
      <dgm:prSet loTypeId="urn:microsoft.com/office/officeart/2005/8/layout/cycle3" loCatId="cycle" qsTypeId="urn:microsoft.com/office/officeart/2005/8/quickstyle/simple1" qsCatId="simple" csTypeId="urn:microsoft.com/office/officeart/2005/8/colors/accent1_2" csCatId="accent1" phldr="1"/>
      <dgm:spPr/>
      <dgm:t>
        <a:bodyPr/>
        <a:lstStyle/>
        <a:p>
          <a:endParaRPr lang="en-GB"/>
        </a:p>
      </dgm:t>
    </dgm:pt>
    <dgm:pt modelId="{8A7AA3B5-7FD9-4E32-B362-5259F4F65838}">
      <dgm:prSet phldrT="[Text]"/>
      <dgm:spPr/>
      <dgm:t>
        <a:bodyPr/>
        <a:lstStyle/>
        <a:p>
          <a:r>
            <a:rPr lang="en-GB"/>
            <a:t>Opportunity</a:t>
          </a:r>
        </a:p>
      </dgm:t>
    </dgm:pt>
    <dgm:pt modelId="{6C93289F-6EC4-41AE-9E15-024748EEFAEB}" type="parTrans" cxnId="{D1A7CB86-CEE3-495F-8ED6-2E5683D6953B}">
      <dgm:prSet/>
      <dgm:spPr/>
      <dgm:t>
        <a:bodyPr/>
        <a:lstStyle/>
        <a:p>
          <a:endParaRPr lang="en-GB"/>
        </a:p>
      </dgm:t>
    </dgm:pt>
    <dgm:pt modelId="{04348777-9913-4D96-BDE9-D98B20E93BFD}" type="sibTrans" cxnId="{D1A7CB86-CEE3-495F-8ED6-2E5683D6953B}">
      <dgm:prSet/>
      <dgm:spPr/>
      <dgm:t>
        <a:bodyPr/>
        <a:lstStyle/>
        <a:p>
          <a:endParaRPr lang="en-GB"/>
        </a:p>
      </dgm:t>
    </dgm:pt>
    <dgm:pt modelId="{FF57F43B-F6D2-45A9-AFF4-6D97C75A5D4B}">
      <dgm:prSet phldrT="[Text]"/>
      <dgm:spPr/>
      <dgm:t>
        <a:bodyPr/>
        <a:lstStyle/>
        <a:p>
          <a:r>
            <a:rPr lang="en-GB"/>
            <a:t>Partner</a:t>
          </a:r>
        </a:p>
      </dgm:t>
    </dgm:pt>
    <dgm:pt modelId="{4214ABE6-126A-4766-99D1-A82FFC993020}" type="parTrans" cxnId="{A3186122-B571-4410-A9A5-CF477FF260CC}">
      <dgm:prSet/>
      <dgm:spPr/>
      <dgm:t>
        <a:bodyPr/>
        <a:lstStyle/>
        <a:p>
          <a:endParaRPr lang="en-GB"/>
        </a:p>
      </dgm:t>
    </dgm:pt>
    <dgm:pt modelId="{9BA563AF-4613-4F87-BDF8-12C5735BE062}" type="sibTrans" cxnId="{A3186122-B571-4410-A9A5-CF477FF260CC}">
      <dgm:prSet/>
      <dgm:spPr/>
      <dgm:t>
        <a:bodyPr/>
        <a:lstStyle/>
        <a:p>
          <a:endParaRPr lang="en-GB"/>
        </a:p>
      </dgm:t>
    </dgm:pt>
    <dgm:pt modelId="{4B8E1CB7-6D7F-4EAB-A384-4A4B6C5A1F17}">
      <dgm:prSet phldrT="[Text]"/>
      <dgm:spPr/>
      <dgm:t>
        <a:bodyPr/>
        <a:lstStyle/>
        <a:p>
          <a:r>
            <a:rPr lang="en-GB"/>
            <a:t>Stage</a:t>
          </a:r>
        </a:p>
      </dgm:t>
    </dgm:pt>
    <dgm:pt modelId="{3325AEB2-59AD-4CD0-9990-487E6DB0952D}" type="parTrans" cxnId="{11FC2863-D056-43F1-9653-17807366EB11}">
      <dgm:prSet/>
      <dgm:spPr/>
      <dgm:t>
        <a:bodyPr/>
        <a:lstStyle/>
        <a:p>
          <a:endParaRPr lang="en-GB"/>
        </a:p>
      </dgm:t>
    </dgm:pt>
    <dgm:pt modelId="{6932FC4A-3F80-44A4-A3E6-AC2E515FFCAB}" type="sibTrans" cxnId="{11FC2863-D056-43F1-9653-17807366EB11}">
      <dgm:prSet/>
      <dgm:spPr/>
      <dgm:t>
        <a:bodyPr/>
        <a:lstStyle/>
        <a:p>
          <a:endParaRPr lang="en-GB"/>
        </a:p>
      </dgm:t>
    </dgm:pt>
    <dgm:pt modelId="{A2F99410-6620-4E58-870B-F4C2D7C5F7B1}">
      <dgm:prSet phldrT="[Text]"/>
      <dgm:spPr/>
      <dgm:t>
        <a:bodyPr/>
        <a:lstStyle/>
        <a:p>
          <a:r>
            <a:rPr lang="en-GB"/>
            <a:t>Product</a:t>
          </a:r>
        </a:p>
      </dgm:t>
    </dgm:pt>
    <dgm:pt modelId="{A66694FA-D9DB-4FA8-B2EA-470A5E4F9CD9}" type="parTrans" cxnId="{9A7A526E-7756-4C05-875C-E325F96E4050}">
      <dgm:prSet/>
      <dgm:spPr/>
      <dgm:t>
        <a:bodyPr/>
        <a:lstStyle/>
        <a:p>
          <a:endParaRPr lang="en-GB"/>
        </a:p>
      </dgm:t>
    </dgm:pt>
    <dgm:pt modelId="{D8932135-593E-4985-A7EF-1F344E6916CC}" type="sibTrans" cxnId="{9A7A526E-7756-4C05-875C-E325F96E4050}">
      <dgm:prSet/>
      <dgm:spPr/>
      <dgm:t>
        <a:bodyPr/>
        <a:lstStyle/>
        <a:p>
          <a:endParaRPr lang="en-GB"/>
        </a:p>
      </dgm:t>
    </dgm:pt>
    <dgm:pt modelId="{681C25EB-7D11-4CFD-9DF7-87B58E2ECD89}">
      <dgm:prSet phldrT="[Text]"/>
      <dgm:spPr/>
      <dgm:t>
        <a:bodyPr/>
        <a:lstStyle/>
        <a:p>
          <a:r>
            <a:rPr lang="en-GB"/>
            <a:t>Account</a:t>
          </a:r>
        </a:p>
      </dgm:t>
    </dgm:pt>
    <dgm:pt modelId="{8F8B6F4D-323C-4AEF-977F-4BFB3942CBB5}" type="parTrans" cxnId="{CBB89276-F739-438D-984E-B66EFE02242F}">
      <dgm:prSet/>
      <dgm:spPr/>
      <dgm:t>
        <a:bodyPr/>
        <a:lstStyle/>
        <a:p>
          <a:endParaRPr lang="en-GB"/>
        </a:p>
      </dgm:t>
    </dgm:pt>
    <dgm:pt modelId="{F3D38CD9-EE3E-46B4-A0D0-093772BF4257}" type="sibTrans" cxnId="{CBB89276-F739-438D-984E-B66EFE02242F}">
      <dgm:prSet/>
      <dgm:spPr/>
      <dgm:t>
        <a:bodyPr/>
        <a:lstStyle/>
        <a:p>
          <a:endParaRPr lang="en-GB"/>
        </a:p>
      </dgm:t>
    </dgm:pt>
    <dgm:pt modelId="{91F6446B-9E71-423C-949F-282BC43F4711}" type="pres">
      <dgm:prSet presAssocID="{D279EE60-08C8-4559-9F5E-3BBD55EADF1F}" presName="Name0" presStyleCnt="0">
        <dgm:presLayoutVars>
          <dgm:dir/>
          <dgm:resizeHandles val="exact"/>
        </dgm:presLayoutVars>
      </dgm:prSet>
      <dgm:spPr/>
    </dgm:pt>
    <dgm:pt modelId="{DF7882E5-423F-44A8-B1EA-18A4891D46CB}" type="pres">
      <dgm:prSet presAssocID="{D279EE60-08C8-4559-9F5E-3BBD55EADF1F}" presName="cycle" presStyleCnt="0"/>
      <dgm:spPr/>
    </dgm:pt>
    <dgm:pt modelId="{FB5E3EDD-DC1D-4428-8430-922A36A56170}" type="pres">
      <dgm:prSet presAssocID="{8A7AA3B5-7FD9-4E32-B362-5259F4F65838}" presName="nodeFirstNode" presStyleLbl="node1" presStyleIdx="0" presStyleCnt="5">
        <dgm:presLayoutVars>
          <dgm:bulletEnabled val="1"/>
        </dgm:presLayoutVars>
      </dgm:prSet>
      <dgm:spPr/>
    </dgm:pt>
    <dgm:pt modelId="{98922CD3-32B5-4854-B8A8-91B6261CE563}" type="pres">
      <dgm:prSet presAssocID="{04348777-9913-4D96-BDE9-D98B20E93BFD}" presName="sibTransFirstNode" presStyleLbl="bgShp" presStyleIdx="0" presStyleCnt="1" custLinFactNeighborX="-2681" custLinFactNeighborY="-2345"/>
      <dgm:spPr/>
    </dgm:pt>
    <dgm:pt modelId="{B0864BCD-2669-4473-8641-7A32DB33FB7D}" type="pres">
      <dgm:prSet presAssocID="{FF57F43B-F6D2-45A9-AFF4-6D97C75A5D4B}" presName="nodeFollowingNodes" presStyleLbl="node1" presStyleIdx="1" presStyleCnt="5" custRadScaleRad="98012" custRadScaleInc="-1437">
        <dgm:presLayoutVars>
          <dgm:bulletEnabled val="1"/>
        </dgm:presLayoutVars>
      </dgm:prSet>
      <dgm:spPr/>
    </dgm:pt>
    <dgm:pt modelId="{F03AD8AA-2973-4DA8-AF31-62B04DFBD7AD}" type="pres">
      <dgm:prSet presAssocID="{4B8E1CB7-6D7F-4EAB-A384-4A4B6C5A1F17}" presName="nodeFollowingNodes" presStyleLbl="node1" presStyleIdx="2" presStyleCnt="5">
        <dgm:presLayoutVars>
          <dgm:bulletEnabled val="1"/>
        </dgm:presLayoutVars>
      </dgm:prSet>
      <dgm:spPr/>
    </dgm:pt>
    <dgm:pt modelId="{DB2C64B0-E784-448A-B260-D263593C4AB1}" type="pres">
      <dgm:prSet presAssocID="{A2F99410-6620-4E58-870B-F4C2D7C5F7B1}" presName="nodeFollowingNodes" presStyleLbl="node1" presStyleIdx="3" presStyleCnt="5">
        <dgm:presLayoutVars>
          <dgm:bulletEnabled val="1"/>
        </dgm:presLayoutVars>
      </dgm:prSet>
      <dgm:spPr/>
    </dgm:pt>
    <dgm:pt modelId="{3D54FFD1-EA95-4B62-ABE1-62DF75625E90}" type="pres">
      <dgm:prSet presAssocID="{681C25EB-7D11-4CFD-9DF7-87B58E2ECD89}" presName="nodeFollowingNodes" presStyleLbl="node1" presStyleIdx="4" presStyleCnt="5" custRadScaleRad="112698" custRadScaleInc="-1392">
        <dgm:presLayoutVars>
          <dgm:bulletEnabled val="1"/>
        </dgm:presLayoutVars>
      </dgm:prSet>
      <dgm:spPr/>
    </dgm:pt>
  </dgm:ptLst>
  <dgm:cxnLst>
    <dgm:cxn modelId="{860BD100-BD4A-4B4C-89AA-30A0D0A475C4}" type="presOf" srcId="{04348777-9913-4D96-BDE9-D98B20E93BFD}" destId="{98922CD3-32B5-4854-B8A8-91B6261CE563}" srcOrd="0" destOrd="0" presId="urn:microsoft.com/office/officeart/2005/8/layout/cycle3"/>
    <dgm:cxn modelId="{A3186122-B571-4410-A9A5-CF477FF260CC}" srcId="{D279EE60-08C8-4559-9F5E-3BBD55EADF1F}" destId="{FF57F43B-F6D2-45A9-AFF4-6D97C75A5D4B}" srcOrd="1" destOrd="0" parTransId="{4214ABE6-126A-4766-99D1-A82FFC993020}" sibTransId="{9BA563AF-4613-4F87-BDF8-12C5735BE062}"/>
    <dgm:cxn modelId="{75C23927-BC89-41C4-8272-EE7A5989719F}" type="presOf" srcId="{4B8E1CB7-6D7F-4EAB-A384-4A4B6C5A1F17}" destId="{F03AD8AA-2973-4DA8-AF31-62B04DFBD7AD}" srcOrd="0" destOrd="0" presId="urn:microsoft.com/office/officeart/2005/8/layout/cycle3"/>
    <dgm:cxn modelId="{3128472D-7A50-4426-AB18-E4D21BD1F884}" type="presOf" srcId="{A2F99410-6620-4E58-870B-F4C2D7C5F7B1}" destId="{DB2C64B0-E784-448A-B260-D263593C4AB1}" srcOrd="0" destOrd="0" presId="urn:microsoft.com/office/officeart/2005/8/layout/cycle3"/>
    <dgm:cxn modelId="{A7373233-EAE6-432E-8E41-6BDB57020D12}" type="presOf" srcId="{8A7AA3B5-7FD9-4E32-B362-5259F4F65838}" destId="{FB5E3EDD-DC1D-4428-8430-922A36A56170}" srcOrd="0" destOrd="0" presId="urn:microsoft.com/office/officeart/2005/8/layout/cycle3"/>
    <dgm:cxn modelId="{97FD7B39-A604-4530-8F2A-A968FD0B3B1C}" type="presOf" srcId="{FF57F43B-F6D2-45A9-AFF4-6D97C75A5D4B}" destId="{B0864BCD-2669-4473-8641-7A32DB33FB7D}" srcOrd="0" destOrd="0" presId="urn:microsoft.com/office/officeart/2005/8/layout/cycle3"/>
    <dgm:cxn modelId="{0E682663-7553-469F-967B-8D13B6FD4164}" type="presOf" srcId="{681C25EB-7D11-4CFD-9DF7-87B58E2ECD89}" destId="{3D54FFD1-EA95-4B62-ABE1-62DF75625E90}" srcOrd="0" destOrd="0" presId="urn:microsoft.com/office/officeart/2005/8/layout/cycle3"/>
    <dgm:cxn modelId="{11FC2863-D056-43F1-9653-17807366EB11}" srcId="{D279EE60-08C8-4559-9F5E-3BBD55EADF1F}" destId="{4B8E1CB7-6D7F-4EAB-A384-4A4B6C5A1F17}" srcOrd="2" destOrd="0" parTransId="{3325AEB2-59AD-4CD0-9990-487E6DB0952D}" sibTransId="{6932FC4A-3F80-44A4-A3E6-AC2E515FFCAB}"/>
    <dgm:cxn modelId="{9A7A526E-7756-4C05-875C-E325F96E4050}" srcId="{D279EE60-08C8-4559-9F5E-3BBD55EADF1F}" destId="{A2F99410-6620-4E58-870B-F4C2D7C5F7B1}" srcOrd="3" destOrd="0" parTransId="{A66694FA-D9DB-4FA8-B2EA-470A5E4F9CD9}" sibTransId="{D8932135-593E-4985-A7EF-1F344E6916CC}"/>
    <dgm:cxn modelId="{D852964E-2D4D-4651-9CAA-11466CDB53F7}" type="presOf" srcId="{D279EE60-08C8-4559-9F5E-3BBD55EADF1F}" destId="{91F6446B-9E71-423C-949F-282BC43F4711}" srcOrd="0" destOrd="0" presId="urn:microsoft.com/office/officeart/2005/8/layout/cycle3"/>
    <dgm:cxn modelId="{CBB89276-F739-438D-984E-B66EFE02242F}" srcId="{D279EE60-08C8-4559-9F5E-3BBD55EADF1F}" destId="{681C25EB-7D11-4CFD-9DF7-87B58E2ECD89}" srcOrd="4" destOrd="0" parTransId="{8F8B6F4D-323C-4AEF-977F-4BFB3942CBB5}" sibTransId="{F3D38CD9-EE3E-46B4-A0D0-093772BF4257}"/>
    <dgm:cxn modelId="{D1A7CB86-CEE3-495F-8ED6-2E5683D6953B}" srcId="{D279EE60-08C8-4559-9F5E-3BBD55EADF1F}" destId="{8A7AA3B5-7FD9-4E32-B362-5259F4F65838}" srcOrd="0" destOrd="0" parTransId="{6C93289F-6EC4-41AE-9E15-024748EEFAEB}" sibTransId="{04348777-9913-4D96-BDE9-D98B20E93BFD}"/>
    <dgm:cxn modelId="{3480723E-4719-4767-830E-EE471AD45F6F}" type="presParOf" srcId="{91F6446B-9E71-423C-949F-282BC43F4711}" destId="{DF7882E5-423F-44A8-B1EA-18A4891D46CB}" srcOrd="0" destOrd="0" presId="urn:microsoft.com/office/officeart/2005/8/layout/cycle3"/>
    <dgm:cxn modelId="{E893C9CD-0C9F-4ECE-BA71-DA255FA284FF}" type="presParOf" srcId="{DF7882E5-423F-44A8-B1EA-18A4891D46CB}" destId="{FB5E3EDD-DC1D-4428-8430-922A36A56170}" srcOrd="0" destOrd="0" presId="urn:microsoft.com/office/officeart/2005/8/layout/cycle3"/>
    <dgm:cxn modelId="{0A594F08-426E-4A4E-B7CC-EC81B385A49F}" type="presParOf" srcId="{DF7882E5-423F-44A8-B1EA-18A4891D46CB}" destId="{98922CD3-32B5-4854-B8A8-91B6261CE563}" srcOrd="1" destOrd="0" presId="urn:microsoft.com/office/officeart/2005/8/layout/cycle3"/>
    <dgm:cxn modelId="{671F72A5-2F3F-4A28-84B9-A81FA673138B}" type="presParOf" srcId="{DF7882E5-423F-44A8-B1EA-18A4891D46CB}" destId="{B0864BCD-2669-4473-8641-7A32DB33FB7D}" srcOrd="2" destOrd="0" presId="urn:microsoft.com/office/officeart/2005/8/layout/cycle3"/>
    <dgm:cxn modelId="{0D0C5CF7-ADBC-42AF-8440-8D18736DA7A4}" type="presParOf" srcId="{DF7882E5-423F-44A8-B1EA-18A4891D46CB}" destId="{F03AD8AA-2973-4DA8-AF31-62B04DFBD7AD}" srcOrd="3" destOrd="0" presId="urn:microsoft.com/office/officeart/2005/8/layout/cycle3"/>
    <dgm:cxn modelId="{74A5C6E5-DAE9-45F6-95DB-D38703A7B85F}" type="presParOf" srcId="{DF7882E5-423F-44A8-B1EA-18A4891D46CB}" destId="{DB2C64B0-E784-448A-B260-D263593C4AB1}" srcOrd="4" destOrd="0" presId="urn:microsoft.com/office/officeart/2005/8/layout/cycle3"/>
    <dgm:cxn modelId="{528E891E-1DF3-4E22-99ED-73E0E1975E9A}" type="presParOf" srcId="{DF7882E5-423F-44A8-B1EA-18A4891D46CB}" destId="{3D54FFD1-EA95-4B62-ABE1-62DF75625E90}" srcOrd="5" destOrd="0" presId="urn:microsoft.com/office/officeart/2005/8/layout/cycle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8922CD3-32B5-4854-B8A8-91B6261CE563}">
      <dsp:nvSpPr>
        <dsp:cNvPr id="0" name=""/>
        <dsp:cNvSpPr/>
      </dsp:nvSpPr>
      <dsp:spPr>
        <a:xfrm>
          <a:off x="856118" y="-76065"/>
          <a:ext cx="2669024" cy="2669024"/>
        </a:xfrm>
        <a:prstGeom prst="circularArrow">
          <a:avLst>
            <a:gd name="adj1" fmla="val 5544"/>
            <a:gd name="adj2" fmla="val 330680"/>
            <a:gd name="adj3" fmla="val 13876529"/>
            <a:gd name="adj4" fmla="val 17325036"/>
            <a:gd name="adj5" fmla="val 5757"/>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FB5E3EDD-DC1D-4428-8430-922A36A56170}">
      <dsp:nvSpPr>
        <dsp:cNvPr id="0" name=""/>
        <dsp:cNvSpPr/>
      </dsp:nvSpPr>
      <dsp:spPr>
        <a:xfrm>
          <a:off x="1664607" y="456"/>
          <a:ext cx="1195159" cy="597579"/>
        </a:xfrm>
        <a:prstGeom prst="round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GB" sz="1300" kern="1200"/>
            <a:t>Opportunity</a:t>
          </a:r>
        </a:p>
      </dsp:txBody>
      <dsp:txXfrm>
        <a:off x="1693778" y="29627"/>
        <a:ext cx="1136817" cy="539237"/>
      </dsp:txXfrm>
    </dsp:sp>
    <dsp:sp modelId="{B0864BCD-2669-4473-8641-7A32DB33FB7D}">
      <dsp:nvSpPr>
        <dsp:cNvPr id="0" name=""/>
        <dsp:cNvSpPr/>
      </dsp:nvSpPr>
      <dsp:spPr>
        <a:xfrm>
          <a:off x="2720251" y="777983"/>
          <a:ext cx="1195159" cy="597579"/>
        </a:xfrm>
        <a:prstGeom prst="round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GB" sz="1300" kern="1200"/>
            <a:t>Partner</a:t>
          </a:r>
        </a:p>
      </dsp:txBody>
      <dsp:txXfrm>
        <a:off x="2749422" y="807154"/>
        <a:ext cx="1136817" cy="539237"/>
      </dsp:txXfrm>
    </dsp:sp>
    <dsp:sp modelId="{F03AD8AA-2973-4DA8-AF31-62B04DFBD7AD}">
      <dsp:nvSpPr>
        <dsp:cNvPr id="0" name=""/>
        <dsp:cNvSpPr/>
      </dsp:nvSpPr>
      <dsp:spPr>
        <a:xfrm>
          <a:off x="2333611" y="2059437"/>
          <a:ext cx="1195159" cy="597579"/>
        </a:xfrm>
        <a:prstGeom prst="round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GB" sz="1300" kern="1200"/>
            <a:t>Stage</a:t>
          </a:r>
        </a:p>
      </dsp:txBody>
      <dsp:txXfrm>
        <a:off x="2362782" y="2088608"/>
        <a:ext cx="1136817" cy="539237"/>
      </dsp:txXfrm>
    </dsp:sp>
    <dsp:sp modelId="{DB2C64B0-E784-448A-B260-D263593C4AB1}">
      <dsp:nvSpPr>
        <dsp:cNvPr id="0" name=""/>
        <dsp:cNvSpPr/>
      </dsp:nvSpPr>
      <dsp:spPr>
        <a:xfrm>
          <a:off x="995604" y="2059437"/>
          <a:ext cx="1195159" cy="597579"/>
        </a:xfrm>
        <a:prstGeom prst="round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GB" sz="1300" kern="1200"/>
            <a:t>Product</a:t>
          </a:r>
        </a:p>
      </dsp:txBody>
      <dsp:txXfrm>
        <a:off x="1024775" y="2088608"/>
        <a:ext cx="1136817" cy="539237"/>
      </dsp:txXfrm>
    </dsp:sp>
    <dsp:sp modelId="{3D54FFD1-EA95-4B62-ABE1-62DF75625E90}">
      <dsp:nvSpPr>
        <dsp:cNvPr id="0" name=""/>
        <dsp:cNvSpPr/>
      </dsp:nvSpPr>
      <dsp:spPr>
        <a:xfrm>
          <a:off x="439037" y="760080"/>
          <a:ext cx="1195159" cy="597579"/>
        </a:xfrm>
        <a:prstGeom prst="round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GB" sz="1300" kern="1200"/>
            <a:t>Account</a:t>
          </a:r>
        </a:p>
      </dsp:txBody>
      <dsp:txXfrm>
        <a:off x="468208" y="789251"/>
        <a:ext cx="1136817" cy="539237"/>
      </dsp:txXfrm>
    </dsp:sp>
  </dsp:spTree>
</dsp:drawing>
</file>

<file path=xl/diagrams/layout1.xml><?xml version="1.0" encoding="utf-8"?>
<dgm:layoutDef xmlns:dgm="http://schemas.openxmlformats.org/drawingml/2006/diagram" xmlns:a="http://schemas.openxmlformats.org/drawingml/2006/main" uniqueId="urn:microsoft.com/office/officeart/2005/8/layout/cycle3">
  <dgm:title val=""/>
  <dgm:desc val=""/>
  <dgm:catLst>
    <dgm:cat type="cycle" pri="5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Name0">
    <dgm:varLst>
      <dgm:dir/>
      <dgm:resizeHandles val="exact"/>
    </dgm:varLst>
    <dgm:choose name="Name1">
      <dgm:if name="Name2" axis="ch" ptType="node" func="cnt" op="equ" val="2">
        <dgm:alg type="composite">
          <dgm:param type="ar" val="0.9"/>
        </dgm:alg>
        <dgm:shape xmlns:r="http://schemas.openxmlformats.org/officeDocument/2006/relationships" r:blip="">
          <dgm:adjLst/>
        </dgm:shape>
        <dgm:presOf/>
        <dgm:constrLst>
          <dgm:constr type="primFontSz" for="ch" ptType="node" op="equ" val="65"/>
          <dgm:constr type="ctrX" for="ch" forName="node1" refType="w" fact="0.5"/>
          <dgm:constr type="t" for="ch" forName="node1"/>
          <dgm:constr type="w" for="ch" forName="node1" refType="w" fact="0.8"/>
          <dgm:constr type="h" for="ch" forName="node1" refType="w" refFor="ch" refForName="node1" fact="0.5"/>
          <dgm:constr type="ctrX" for="ch" forName="sibTrans" refType="w" fact="0.5"/>
          <dgm:constr type="t" for="ch" forName="sibTrans"/>
          <dgm:constr type="w" for="ch" forName="sibTrans" refType="w" fact="0.8"/>
          <dgm:constr type="h" for="ch" forName="sibTrans" refType="w" refFor="ch" refForName="node1" fact="0.5"/>
          <dgm:constr type="userA" for="ch" forName="sibTrans" refType="w" fact="1.07"/>
          <dgm:constr type="ctrX" for="ch" forName="node2" refType="w" fact="0.5"/>
          <dgm:constr type="b" for="ch" forName="node2" refType="h"/>
          <dgm:constr type="w" for="ch" forName="node2" refType="w" fact="0.8"/>
          <dgm:constr type="h" for="ch" forName="node2" refType="w" refFor="ch" refForName="node1" fact="0.5"/>
          <dgm:constr type="l" for="ch" forName="sp1"/>
          <dgm:constr type="t" for="ch" forName="sp1" refType="h" fact="0.5"/>
          <dgm:constr type="w" for="ch" forName="sp1" val="1"/>
          <dgm:constr type="h" for="ch" forName="sp1" val="1"/>
          <dgm:constr type="r" for="ch" forName="sp2" refType="w"/>
          <dgm:constr type="t" for="ch" forName="sp2" refType="h" fact="0.5"/>
          <dgm:constr type="w" for="ch" forName="sp2" val="1"/>
          <dgm:constr type="h" for="ch" forName="sp2" val="1"/>
        </dgm:constrLst>
        <dgm:ruleLst/>
      </dgm:if>
      <dgm:else name="Name3">
        <dgm:alg type="composite"/>
        <dgm:shape xmlns:r="http://schemas.openxmlformats.org/officeDocument/2006/relationships" r:blip="">
          <dgm:adjLst/>
        </dgm:shape>
        <dgm:presOf/>
        <dgm:constrLst>
          <dgm:constr type="primFontSz" for="ch" ptType="node" op="equ" val="65"/>
        </dgm:constrLst>
        <dgm:ruleLst/>
      </dgm:else>
    </dgm:choose>
    <dgm:choose name="Name4">
      <dgm:if name="Name5" axis="ch" ptType="node" func="cnt" op="equ" val="2">
        <dgm:layoutNode name="node1">
          <dgm:varLst>
            <dgm:bulletEnabled val="1"/>
          </dgm:varLst>
          <dgm:alg type="tx"/>
          <dgm:shape xmlns:r="http://schemas.openxmlformats.org/officeDocument/2006/relationships" type="roundRect" r:blip="">
            <dgm:adjLst/>
          </dgm:shape>
          <dgm:presOf axis="ch desOrSelf" ptType="node node" st="1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ibTrans" styleLbl="bgShp">
          <dgm:choose name="Name6">
            <dgm:if name="Name7" func="var" arg="dir" op="equ" val="norm">
              <dgm:alg type="conn">
                <dgm:param type="connRout" val="longCurve"/>
                <dgm:param type="begPts" val="midR"/>
                <dgm:param type="endPts" val="midL"/>
                <dgm:param type="dstNode" val="node1"/>
              </dgm:alg>
              <dgm:shape xmlns:r="http://schemas.openxmlformats.org/officeDocument/2006/relationships" type="conn" r:blip="" zOrderOff="-2">
                <dgm:adjLst/>
              </dgm:shape>
              <dgm:presOf axis="ch" ptType="sibTrans"/>
              <dgm:constrLst>
                <dgm:constr type="userA"/>
                <dgm:constr type="diam" refType="userA" fact="-1"/>
                <dgm:constr type="wArH" refType="userA" fact="0.05"/>
                <dgm:constr type="hArH" refType="userA" fact="0.1"/>
                <dgm:constr type="stemThick" refType="userA" fact="0.06"/>
                <dgm:constr type="begPad" refType="connDist" fact="-0.2"/>
                <dgm:constr type="endPad" refType="connDist" fact="0.05"/>
              </dgm:constrLst>
            </dgm:if>
            <dgm:else name="Name8">
              <dgm:alg type="conn">
                <dgm:param type="connRout" val="longCurve"/>
                <dgm:param type="begPts" val="midL"/>
                <dgm:param type="endPts" val="midR"/>
                <dgm:param type="dstNode" val="node1"/>
              </dgm:alg>
              <dgm:shape xmlns:r="http://schemas.openxmlformats.org/officeDocument/2006/relationships" type="conn" r:blip="" zOrderOff="-2">
                <dgm:adjLst/>
              </dgm:shape>
              <dgm:presOf axis="ch" ptType="sibTrans"/>
              <dgm:constrLst>
                <dgm:constr type="userA"/>
                <dgm:constr type="diam" refType="userA"/>
                <dgm:constr type="wArH" refType="userA" fact="0.05"/>
                <dgm:constr type="hArH" refType="userA" fact="0.1"/>
                <dgm:constr type="stemThick" refType="userA" fact="0.06"/>
                <dgm:constr type="begPad" refType="connDist" fact="-0.2"/>
                <dgm:constr type="endPad" refType="connDist" fact="0.05"/>
              </dgm:constrLst>
            </dgm:else>
          </dgm:choose>
          <dgm:ruleLst/>
        </dgm:layoutNode>
        <dgm:layoutNode name="node2">
          <dgm:varLst>
            <dgm:bulletEnabled val="1"/>
          </dgm:varLst>
          <dgm:alg type="tx"/>
          <dgm:shape xmlns:r="http://schemas.openxmlformats.org/officeDocument/2006/relationships" type="roundRect" r:blip="">
            <dgm:adjLst/>
          </dgm:shape>
          <dgm:presOf axis="ch desOrSelf" ptType="node node" st="2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p1">
          <dgm:alg type="sp"/>
          <dgm:shape xmlns:r="http://schemas.openxmlformats.org/officeDocument/2006/relationships" r:blip="">
            <dgm:adjLst/>
          </dgm:shape>
          <dgm:presOf/>
          <dgm:constrLst/>
          <dgm:ruleLst/>
        </dgm:layoutNode>
        <dgm:layoutNode name="sp2">
          <dgm:alg type="sp"/>
          <dgm:shape xmlns:r="http://schemas.openxmlformats.org/officeDocument/2006/relationships" r:blip="">
            <dgm:adjLst/>
          </dgm:shape>
          <dgm:presOf/>
          <dgm:constrLst/>
          <dgm:ruleLst/>
        </dgm:layoutNode>
      </dgm:if>
      <dgm:else name="Name9">
        <dgm:layoutNode name="cycle">
          <dgm:choose name="Name10">
            <dgm:if name="Name11" func="var" arg="dir" op="equ" val="norm">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fact="-1"/>
                <dgm:constr type="wArH" for="ch" ptType="sibTrans" refType="diam" op="equ" fact="0.05"/>
                <dgm:constr type="hArH" for="ch" ptType="sibTrans" refType="diam" op="equ" fact="0.1"/>
                <dgm:constr type="stemThick" for="ch" ptType="sibTrans" refType="diam" op="equ" fact="0.065"/>
                <dgm:constr type="primFontSz" for="ch" ptType="node" op="equ"/>
              </dgm:constrLst>
            </dgm:if>
            <dgm:else name="Name12">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dgm:constr type="wArH" for="ch" ptType="sibTrans" refType="diam" op="equ" fact="0.05"/>
                <dgm:constr type="hArH" for="ch" ptType="sibTrans" refType="diam" op="equ" fact="0.1"/>
                <dgm:constr type="stemThick" for="ch" ptType="sibTrans" refType="diam" op="equ" fact="0.065"/>
                <dgm:constr type="primFontSz" for="ch" ptType="node" op="equ"/>
              </dgm:constrLst>
            </dgm:else>
          </dgm:choose>
          <dgm:ruleLst/>
          <dgm:forEach name="nodesFirstNodeForEach" axis="ch" ptType="node" cnt="1">
            <dgm:layoutNode name="nodeFirstNode">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name="sibTransForEach" axis="followSib" ptType="sibTrans" cnt="1">
              <dgm:layoutNode name="sibTransFirstNode" styleLbl="bgShp">
                <dgm:choose name="Name13">
                  <dgm:if name="Name14" func="var" arg="dir" op="equ" val="norm">
                    <dgm:alg type="conn">
                      <dgm:param type="connRout" val="longCurve"/>
                      <dgm:param type="begPts" val="midR"/>
                      <dgm:param type="endPts" val="midL"/>
                      <dgm:param type="dstNode" val="nodeFirstNode"/>
                    </dgm:alg>
                  </dgm:if>
                  <dgm:else name="Name15">
                    <dgm:alg type="conn">
                      <dgm:param type="connRout" val="longCurve"/>
                      <dgm:param type="begPts" val="midL"/>
                      <dgm:param type="endPts" val="midR"/>
                      <dgm:param type="dstNode" val="nodeFirstNode"/>
                    </dgm:alg>
                  </dgm:else>
                </dgm:choose>
                <dgm:shape xmlns:r="http://schemas.openxmlformats.org/officeDocument/2006/relationships" type="conn" r:blip="" zOrderOff="-2">
                  <dgm:adjLst/>
                </dgm:shape>
                <dgm:presOf axis="self"/>
                <dgm:choose name="Name16">
                  <dgm:if name="Name17" axis="par ch" ptType="doc node" func="cnt" op="equ" val="3">
                    <dgm:constrLst>
                      <dgm:constr type="userA"/>
                      <dgm:constr type="diam" refType="userA" fact="1.01"/>
                      <dgm:constr type="begPad" refType="connDist" fact="-0.2"/>
                      <dgm:constr type="endPad" refType="connDist" fact="0.05"/>
                    </dgm:constrLst>
                  </dgm:if>
                  <dgm:if name="Name18" axis="par ch" ptType="doc node" func="cnt" op="equ" val="4">
                    <dgm:constrLst>
                      <dgm:constr type="userA"/>
                      <dgm:constr type="diam" refType="userA" fact="1.26"/>
                      <dgm:constr type="begPad" refType="connDist" fact="-0.2"/>
                      <dgm:constr type="endPad" refType="connDist" fact="0.05"/>
                    </dgm:constrLst>
                  </dgm:if>
                  <dgm:if name="Name19" axis="par ch" ptType="doc node" func="cnt" op="equ" val="5">
                    <dgm:constrLst>
                      <dgm:constr type="userA"/>
                      <dgm:constr type="diam" refType="userA" fact="1.04"/>
                      <dgm:constr type="begPad" refType="connDist" fact="-0.2"/>
                      <dgm:constr type="endPad" refType="connDist" fact="0.05"/>
                    </dgm:constrLst>
                  </dgm:if>
                  <dgm:if name="Name20" axis="par ch" ptType="doc node" func="cnt" op="equ" val="6">
                    <dgm:constrLst>
                      <dgm:constr type="userA"/>
                      <dgm:constr type="diam" refType="userA" fact="1.1"/>
                      <dgm:constr type="begPad" refType="connDist" fact="-0.2"/>
                      <dgm:constr type="endPad" refType="connDist" fact="0.05"/>
                    </dgm:constrLst>
                  </dgm:if>
                  <dgm:else name="Name21">
                    <dgm:constrLst>
                      <dgm:constr type="userA"/>
                      <dgm:constr type="diam" refType="userA" fact="1.04"/>
                      <dgm:constr type="begPad" refType="connDist" fact="-0.2"/>
                      <dgm:constr type="endPad" refType="connDist" fact="0.05"/>
                    </dgm:constrLst>
                  </dgm:else>
                </dgm:choose>
                <dgm:ruleLst/>
              </dgm:layoutNode>
            </dgm:forEach>
          </dgm:forEach>
          <dgm:forEach name="followingNodesForEach" axis="ch" ptType="node" st="2">
            <dgm:layoutNode name="nodeFollowingNodes">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dgm:layoutNode>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image" Target="../media/image6.png"/><Relationship Id="rId18" Type="http://schemas.microsoft.com/office/2014/relationships/chartEx" Target="../charts/chartEx2.xml"/><Relationship Id="rId3" Type="http://schemas.openxmlformats.org/officeDocument/2006/relationships/image" Target="../media/image3.png"/><Relationship Id="rId7" Type="http://schemas.openxmlformats.org/officeDocument/2006/relationships/chart" Target="../charts/chart13.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image" Target="../media/image2.svg"/><Relationship Id="rId16" Type="http://schemas.openxmlformats.org/officeDocument/2006/relationships/image" Target="../media/image9.png"/><Relationship Id="rId20" Type="http://schemas.openxmlformats.org/officeDocument/2006/relationships/chart" Target="../charts/chart18.xml"/><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chart" Target="../charts/chart16.xml"/><Relationship Id="rId5" Type="http://schemas.openxmlformats.org/officeDocument/2006/relationships/chart" Target="../charts/chart11.xml"/><Relationship Id="rId15" Type="http://schemas.openxmlformats.org/officeDocument/2006/relationships/image" Target="../media/image8.svg"/><Relationship Id="rId10" Type="http://schemas.openxmlformats.org/officeDocument/2006/relationships/image" Target="../media/image4.png"/><Relationship Id="rId19" Type="http://schemas.openxmlformats.org/officeDocument/2006/relationships/chart" Target="../charts/chart17.xml"/><Relationship Id="rId4" Type="http://schemas.openxmlformats.org/officeDocument/2006/relationships/chart" Target="../charts/chart10.xml"/><Relationship Id="rId9" Type="http://schemas.openxmlformats.org/officeDocument/2006/relationships/chart" Target="../charts/chart15.xml"/><Relationship Id="rId14" Type="http://schemas.openxmlformats.org/officeDocument/2006/relationships/image" Target="../media/image7.png"/></Relationships>
</file>

<file path=xl/drawings/_rels/drawing1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3</xdr:col>
      <xdr:colOff>352425</xdr:colOff>
      <xdr:row>1</xdr:row>
      <xdr:rowOff>3175</xdr:rowOff>
    </xdr:from>
    <xdr:to>
      <xdr:col>11</xdr:col>
      <xdr:colOff>47625</xdr:colOff>
      <xdr:row>13</xdr:row>
      <xdr:rowOff>107950</xdr:rowOff>
    </xdr:to>
    <xdr:graphicFrame macro="">
      <xdr:nvGraphicFramePr>
        <xdr:cNvPr id="3" name="Chart 2">
          <a:extLst>
            <a:ext uri="{FF2B5EF4-FFF2-40B4-BE49-F238E27FC236}">
              <a16:creationId xmlns:a16="http://schemas.microsoft.com/office/drawing/2014/main" id="{B45C14EC-5A38-B194-39A2-F58C9F31C8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1955799</xdr:colOff>
      <xdr:row>0</xdr:row>
      <xdr:rowOff>130175</xdr:rowOff>
    </xdr:from>
    <xdr:to>
      <xdr:col>7</xdr:col>
      <xdr:colOff>117474</xdr:colOff>
      <xdr:row>15</xdr:row>
      <xdr:rowOff>111125</xdr:rowOff>
    </xdr:to>
    <xdr:graphicFrame macro="">
      <xdr:nvGraphicFramePr>
        <xdr:cNvPr id="5" name="Chart 4">
          <a:extLst>
            <a:ext uri="{FF2B5EF4-FFF2-40B4-BE49-F238E27FC236}">
              <a16:creationId xmlns:a16="http://schemas.microsoft.com/office/drawing/2014/main" id="{CBC8BEA0-7A84-D7F6-41AD-2BFBD3616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184150</xdr:colOff>
      <xdr:row>1</xdr:row>
      <xdr:rowOff>120649</xdr:rowOff>
    </xdr:from>
    <xdr:to>
      <xdr:col>4</xdr:col>
      <xdr:colOff>1485900</xdr:colOff>
      <xdr:row>6</xdr:row>
      <xdr:rowOff>165588</xdr:rowOff>
    </xdr:to>
    <mc:AlternateContent xmlns:mc="http://schemas.openxmlformats.org/markup-compatibility/2006" xmlns:a14="http://schemas.microsoft.com/office/drawing/2010/main">
      <mc:Choice Requires="a14">
        <xdr:graphicFrame macro="">
          <xdr:nvGraphicFramePr>
            <xdr:cNvPr id="6" name="Channel">
              <a:extLst>
                <a:ext uri="{FF2B5EF4-FFF2-40B4-BE49-F238E27FC236}">
                  <a16:creationId xmlns:a16="http://schemas.microsoft.com/office/drawing/2014/main" id="{323F59A9-9DC7-14E7-3254-C987299748C4}"/>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4368800" y="304799"/>
              <a:ext cx="1301750" cy="9461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439128</xdr:colOff>
      <xdr:row>12</xdr:row>
      <xdr:rowOff>119185</xdr:rowOff>
    </xdr:from>
    <xdr:to>
      <xdr:col>4</xdr:col>
      <xdr:colOff>341435</xdr:colOff>
      <xdr:row>25</xdr:row>
      <xdr:rowOff>166077</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5CD8F0AF-B192-6640-C65C-DB1DAD4495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9128" y="2182935"/>
              <a:ext cx="4887057" cy="227574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1717919</xdr:colOff>
      <xdr:row>21</xdr:row>
      <xdr:rowOff>58615</xdr:rowOff>
    </xdr:from>
    <xdr:to>
      <xdr:col>6</xdr:col>
      <xdr:colOff>1573334</xdr:colOff>
      <xdr:row>28</xdr:row>
      <xdr:rowOff>90365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AB5D66FA-241E-0D55-4285-6DA458CE9F5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878765" y="3751384"/>
              <a:ext cx="1828800" cy="12626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609599</xdr:colOff>
      <xdr:row>1</xdr:row>
      <xdr:rowOff>53975</xdr:rowOff>
    </xdr:from>
    <xdr:to>
      <xdr:col>8</xdr:col>
      <xdr:colOff>441324</xdr:colOff>
      <xdr:row>13</xdr:row>
      <xdr:rowOff>171450</xdr:rowOff>
    </xdr:to>
    <xdr:graphicFrame macro="">
      <xdr:nvGraphicFramePr>
        <xdr:cNvPr id="10" name="Chart 9">
          <a:extLst>
            <a:ext uri="{FF2B5EF4-FFF2-40B4-BE49-F238E27FC236}">
              <a16:creationId xmlns:a16="http://schemas.microsoft.com/office/drawing/2014/main" id="{E7202A0A-7A42-FF6E-2C44-8A9D698C6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200025</xdr:colOff>
      <xdr:row>0</xdr:row>
      <xdr:rowOff>79375</xdr:rowOff>
    </xdr:from>
    <xdr:to>
      <xdr:col>10</xdr:col>
      <xdr:colOff>504825</xdr:colOff>
      <xdr:row>15</xdr:row>
      <xdr:rowOff>60325</xdr:rowOff>
    </xdr:to>
    <xdr:graphicFrame macro="">
      <xdr:nvGraphicFramePr>
        <xdr:cNvPr id="2" name="Chart 1">
          <a:extLst>
            <a:ext uri="{FF2B5EF4-FFF2-40B4-BE49-F238E27FC236}">
              <a16:creationId xmlns:a16="http://schemas.microsoft.com/office/drawing/2014/main" id="{0F4A29E1-593E-6FA4-2669-D490C0D04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596900</xdr:colOff>
      <xdr:row>1</xdr:row>
      <xdr:rowOff>107951</xdr:rowOff>
    </xdr:from>
    <xdr:to>
      <xdr:col>13</xdr:col>
      <xdr:colOff>444500</xdr:colOff>
      <xdr:row>7</xdr:row>
      <xdr:rowOff>12701</xdr:rowOff>
    </xdr:to>
    <mc:AlternateContent xmlns:mc="http://schemas.openxmlformats.org/markup-compatibility/2006" xmlns:a14="http://schemas.microsoft.com/office/drawing/2010/main">
      <mc:Choice Requires="a14">
        <xdr:graphicFrame macro="">
          <xdr:nvGraphicFramePr>
            <xdr:cNvPr id="3" name="Channel 2">
              <a:extLst>
                <a:ext uri="{FF2B5EF4-FFF2-40B4-BE49-F238E27FC236}">
                  <a16:creationId xmlns:a16="http://schemas.microsoft.com/office/drawing/2014/main" id="{9D6EC752-AD33-3DAD-DD8A-0870B68C9844}"/>
                </a:ext>
              </a:extLst>
            </xdr:cNvPr>
            <xdr:cNvGraphicFramePr/>
          </xdr:nvGraphicFramePr>
          <xdr:xfrm>
            <a:off x="0" y="0"/>
            <a:ext cx="0" cy="0"/>
          </xdr:xfrm>
          <a:graphic>
            <a:graphicData uri="http://schemas.microsoft.com/office/drawing/2010/slicer">
              <sle:slicer xmlns:sle="http://schemas.microsoft.com/office/drawing/2010/slicer" name="Channel 2"/>
            </a:graphicData>
          </a:graphic>
        </xdr:graphicFrame>
      </mc:Choice>
      <mc:Fallback xmlns="">
        <xdr:sp macro="" textlink="">
          <xdr:nvSpPr>
            <xdr:cNvPr id="0" name=""/>
            <xdr:cNvSpPr>
              <a:spLocks noTextEdit="1"/>
            </xdr:cNvSpPr>
          </xdr:nvSpPr>
          <xdr:spPr>
            <a:xfrm>
              <a:off x="7937500" y="292101"/>
              <a:ext cx="1828800" cy="933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317500</xdr:colOff>
      <xdr:row>1</xdr:row>
      <xdr:rowOff>15875</xdr:rowOff>
    </xdr:from>
    <xdr:to>
      <xdr:col>10</xdr:col>
      <xdr:colOff>225424</xdr:colOff>
      <xdr:row>12</xdr:row>
      <xdr:rowOff>184150</xdr:rowOff>
    </xdr:to>
    <xdr:graphicFrame macro="">
      <xdr:nvGraphicFramePr>
        <xdr:cNvPr id="3" name="Chart 2">
          <a:extLst>
            <a:ext uri="{FF2B5EF4-FFF2-40B4-BE49-F238E27FC236}">
              <a16:creationId xmlns:a16="http://schemas.microsoft.com/office/drawing/2014/main" id="{90877939-F9F2-AD7C-B7C6-CAE10B3FE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234949</xdr:colOff>
      <xdr:row>2</xdr:row>
      <xdr:rowOff>203199</xdr:rowOff>
    </xdr:from>
    <xdr:to>
      <xdr:col>12</xdr:col>
      <xdr:colOff>527050</xdr:colOff>
      <xdr:row>15</xdr:row>
      <xdr:rowOff>120650</xdr:rowOff>
    </xdr:to>
    <xdr:graphicFrame macro="">
      <xdr:nvGraphicFramePr>
        <xdr:cNvPr id="2" name="Chart 1">
          <a:extLst>
            <a:ext uri="{FF2B5EF4-FFF2-40B4-BE49-F238E27FC236}">
              <a16:creationId xmlns:a16="http://schemas.microsoft.com/office/drawing/2014/main" id="{1F5F0477-A406-2992-ABD0-2BC465B970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349251</xdr:colOff>
      <xdr:row>2</xdr:row>
      <xdr:rowOff>177803</xdr:rowOff>
    </xdr:from>
    <xdr:to>
      <xdr:col>15</xdr:col>
      <xdr:colOff>222250</xdr:colOff>
      <xdr:row>10</xdr:row>
      <xdr:rowOff>6353</xdr:rowOff>
    </xdr:to>
    <mc:AlternateContent xmlns:mc="http://schemas.openxmlformats.org/markup-compatibility/2006" xmlns:a14="http://schemas.microsoft.com/office/drawing/2010/main">
      <mc:Choice Requires="a14">
        <xdr:graphicFrame macro="">
          <xdr:nvGraphicFramePr>
            <xdr:cNvPr id="3" name="Segment">
              <a:extLst>
                <a:ext uri="{FF2B5EF4-FFF2-40B4-BE49-F238E27FC236}">
                  <a16:creationId xmlns:a16="http://schemas.microsoft.com/office/drawing/2014/main" id="{ADA92C25-3A66-70AF-7FFE-5BCB2DB24A5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9410701" y="596903"/>
              <a:ext cx="1854199" cy="1206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488951</xdr:colOff>
      <xdr:row>8</xdr:row>
      <xdr:rowOff>152402</xdr:rowOff>
    </xdr:from>
    <xdr:to>
      <xdr:col>14</xdr:col>
      <xdr:colOff>317500</xdr:colOff>
      <xdr:row>14</xdr:row>
      <xdr:rowOff>50802</xdr:rowOff>
    </xdr:to>
    <mc:AlternateContent xmlns:mc="http://schemas.openxmlformats.org/markup-compatibility/2006" xmlns:a14="http://schemas.microsoft.com/office/drawing/2010/main">
      <mc:Choice Requires="a14">
        <xdr:graphicFrame macro="">
          <xdr:nvGraphicFramePr>
            <xdr:cNvPr id="4" name="Channel 1">
              <a:extLst>
                <a:ext uri="{FF2B5EF4-FFF2-40B4-BE49-F238E27FC236}">
                  <a16:creationId xmlns:a16="http://schemas.microsoft.com/office/drawing/2014/main" id="{A45FCED8-39BC-83FF-9891-3DD2CD1E9429}"/>
                </a:ext>
              </a:extLst>
            </xdr:cNvPr>
            <xdr:cNvGraphicFramePr/>
          </xdr:nvGraphicFramePr>
          <xdr:xfrm>
            <a:off x="0" y="0"/>
            <a:ext cx="0" cy="0"/>
          </xdr:xfrm>
          <a:graphic>
            <a:graphicData uri="http://schemas.microsoft.com/office/drawing/2010/slicer">
              <sle:slicer xmlns:sle="http://schemas.microsoft.com/office/drawing/2010/slicer" name="Channel 1"/>
            </a:graphicData>
          </a:graphic>
        </xdr:graphicFrame>
      </mc:Choice>
      <mc:Fallback xmlns="">
        <xdr:sp macro="" textlink="">
          <xdr:nvSpPr>
            <xdr:cNvPr id="0" name=""/>
            <xdr:cNvSpPr>
              <a:spLocks noTextEdit="1"/>
            </xdr:cNvSpPr>
          </xdr:nvSpPr>
          <xdr:spPr>
            <a:xfrm>
              <a:off x="9550401" y="1828802"/>
              <a:ext cx="1149349" cy="927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282575</xdr:colOff>
      <xdr:row>2</xdr:row>
      <xdr:rowOff>177804</xdr:rowOff>
    </xdr:from>
    <xdr:to>
      <xdr:col>12</xdr:col>
      <xdr:colOff>0</xdr:colOff>
      <xdr:row>15</xdr:row>
      <xdr:rowOff>31750</xdr:rowOff>
    </xdr:to>
    <xdr:graphicFrame macro="">
      <xdr:nvGraphicFramePr>
        <xdr:cNvPr id="2" name="Chart 1">
          <a:extLst>
            <a:ext uri="{FF2B5EF4-FFF2-40B4-BE49-F238E27FC236}">
              <a16:creationId xmlns:a16="http://schemas.microsoft.com/office/drawing/2014/main" id="{DE98B335-3DDE-4CC6-56F0-E6E7E6F7CB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xdr:colOff>
      <xdr:row>7</xdr:row>
      <xdr:rowOff>25400</xdr:rowOff>
    </xdr:from>
    <xdr:to>
      <xdr:col>4</xdr:col>
      <xdr:colOff>152400</xdr:colOff>
      <xdr:row>19</xdr:row>
      <xdr:rowOff>60324</xdr:rowOff>
    </xdr:to>
    <xdr:graphicFrame macro="">
      <xdr:nvGraphicFramePr>
        <xdr:cNvPr id="4" name="Chart 3">
          <a:extLst>
            <a:ext uri="{FF2B5EF4-FFF2-40B4-BE49-F238E27FC236}">
              <a16:creationId xmlns:a16="http://schemas.microsoft.com/office/drawing/2014/main" id="{F58D7330-A0D1-0BB8-FB35-F740536C9D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209549</xdr:colOff>
      <xdr:row>7</xdr:row>
      <xdr:rowOff>25399</xdr:rowOff>
    </xdr:from>
    <xdr:to>
      <xdr:col>8</xdr:col>
      <xdr:colOff>311150</xdr:colOff>
      <xdr:row>19</xdr:row>
      <xdr:rowOff>38100</xdr:rowOff>
    </xdr:to>
    <xdr:graphicFrame macro="">
      <xdr:nvGraphicFramePr>
        <xdr:cNvPr id="5" name="Chart 4">
          <a:extLst>
            <a:ext uri="{FF2B5EF4-FFF2-40B4-BE49-F238E27FC236}">
              <a16:creationId xmlns:a16="http://schemas.microsoft.com/office/drawing/2014/main" id="{55E4F539-29AA-8A10-E7AE-900C878A3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0</xdr:col>
      <xdr:colOff>50800</xdr:colOff>
      <xdr:row>34</xdr:row>
      <xdr:rowOff>88900</xdr:rowOff>
    </xdr:from>
    <xdr:ext cx="3492500" cy="389787"/>
    <xdr:sp macro="" textlink="">
      <xdr:nvSpPr>
        <xdr:cNvPr id="2" name="TextBox 1">
          <a:extLst>
            <a:ext uri="{FF2B5EF4-FFF2-40B4-BE49-F238E27FC236}">
              <a16:creationId xmlns:a16="http://schemas.microsoft.com/office/drawing/2014/main" id="{63B2A61F-58C6-DD4C-8662-8EB50491AF7E}"/>
            </a:ext>
          </a:extLst>
        </xdr:cNvPr>
        <xdr:cNvSpPr txBox="1"/>
      </xdr:nvSpPr>
      <xdr:spPr>
        <a:xfrm>
          <a:off x="50800" y="7353300"/>
          <a:ext cx="3492500" cy="389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2000" baseline="0"/>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39</xdr:col>
      <xdr:colOff>114776</xdr:colOff>
      <xdr:row>78</xdr:row>
      <xdr:rowOff>98948</xdr:rowOff>
    </xdr:to>
    <xdr:pic>
      <xdr:nvPicPr>
        <xdr:cNvPr id="35" name="Graphic 34" descr="Connections with solid fill">
          <a:extLst>
            <a:ext uri="{FF2B5EF4-FFF2-40B4-BE49-F238E27FC236}">
              <a16:creationId xmlns:a16="http://schemas.microsoft.com/office/drawing/2014/main" id="{D90109D9-8342-F850-C037-67BD05FEF66D}"/>
            </a:ext>
          </a:extLst>
        </xdr:cNvPr>
        <xdr:cNvPicPr>
          <a:picLocks noChangeAspect="1"/>
        </xdr:cNvPicPr>
      </xdr:nvPicPr>
      <xdr:blipFill>
        <a:blip xmlns:r="http://schemas.openxmlformats.org/officeDocument/2006/relationships" r:embed="rId1">
          <a:alphaModFix amt="20000"/>
          <a:extLst>
            <a:ext uri="{96DAC541-7B7A-43D3-8B79-37D633B846F1}">
              <asvg:svgBlip xmlns:asvg="http://schemas.microsoft.com/office/drawing/2016/SVG/main" r:embed="rId2"/>
            </a:ext>
          </a:extLst>
        </a:blip>
        <a:stretch>
          <a:fillRect/>
        </a:stretch>
      </xdr:blipFill>
      <xdr:spPr>
        <a:xfrm>
          <a:off x="652639" y="0"/>
          <a:ext cx="24915054" cy="13874920"/>
        </a:xfrm>
        <a:prstGeom prst="rect">
          <a:avLst/>
        </a:prstGeom>
      </xdr:spPr>
    </xdr:pic>
    <xdr:clientData/>
  </xdr:twoCellAnchor>
  <xdr:twoCellAnchor>
    <xdr:from>
      <xdr:col>41</xdr:col>
      <xdr:colOff>345127</xdr:colOff>
      <xdr:row>34</xdr:row>
      <xdr:rowOff>144186</xdr:rowOff>
    </xdr:from>
    <xdr:to>
      <xdr:col>47</xdr:col>
      <xdr:colOff>345125</xdr:colOff>
      <xdr:row>66</xdr:row>
      <xdr:rowOff>118486</xdr:rowOff>
    </xdr:to>
    <xdr:sp macro="" textlink="">
      <xdr:nvSpPr>
        <xdr:cNvPr id="29" name="Rectangle: Rounded Corners 28">
          <a:extLst>
            <a:ext uri="{FF2B5EF4-FFF2-40B4-BE49-F238E27FC236}">
              <a16:creationId xmlns:a16="http://schemas.microsoft.com/office/drawing/2014/main" id="{E33927F0-788F-4CD1-D7C2-9C406A490249}"/>
            </a:ext>
          </a:extLst>
        </xdr:cNvPr>
        <xdr:cNvSpPr/>
      </xdr:nvSpPr>
      <xdr:spPr>
        <a:xfrm rot="16200000">
          <a:off x="26251864" y="7010504"/>
          <a:ext cx="5618745" cy="3915832"/>
        </a:xfrm>
        <a:prstGeom prst="roundRect">
          <a:avLst/>
        </a:prstGeom>
        <a:solidFill>
          <a:schemeClr val="accent2">
            <a:lumMod val="40000"/>
            <a:lumOff val="60000"/>
          </a:schemeClr>
        </a:solidFill>
        <a:ln>
          <a:solidFill>
            <a:schemeClr val="accent1">
              <a:lumMod val="60000"/>
              <a:lumOff val="40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GB" sz="1100"/>
        </a:p>
      </xdr:txBody>
    </xdr:sp>
    <xdr:clientData/>
  </xdr:twoCellAnchor>
  <xdr:twoCellAnchor>
    <xdr:from>
      <xdr:col>26</xdr:col>
      <xdr:colOff>652637</xdr:colOff>
      <xdr:row>40</xdr:row>
      <xdr:rowOff>0</xdr:rowOff>
    </xdr:from>
    <xdr:to>
      <xdr:col>40</xdr:col>
      <xdr:colOff>538797</xdr:colOff>
      <xdr:row>66</xdr:row>
      <xdr:rowOff>96627</xdr:rowOff>
    </xdr:to>
    <xdr:sp macro="" textlink="">
      <xdr:nvSpPr>
        <xdr:cNvPr id="28" name="Rectangle: Rounded Corners 27">
          <a:extLst>
            <a:ext uri="{FF2B5EF4-FFF2-40B4-BE49-F238E27FC236}">
              <a16:creationId xmlns:a16="http://schemas.microsoft.com/office/drawing/2014/main" id="{2064F152-1E16-F637-0674-AF3EB7FA4526}"/>
            </a:ext>
          </a:extLst>
        </xdr:cNvPr>
        <xdr:cNvSpPr/>
      </xdr:nvSpPr>
      <xdr:spPr>
        <a:xfrm>
          <a:off x="17621248" y="7073194"/>
          <a:ext cx="9023105" cy="4682739"/>
        </a:xfrm>
        <a:prstGeom prst="roundRect">
          <a:avLst/>
        </a:prstGeom>
        <a:ln>
          <a:solidFill>
            <a:schemeClr val="accent1">
              <a:lumMod val="50000"/>
            </a:schemeClr>
          </a:solid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GB" sz="1200">
            <a:solidFill>
              <a:schemeClr val="bg1">
                <a:lumMod val="75000"/>
              </a:schemeClr>
            </a:solidFill>
          </a:endParaRPr>
        </a:p>
      </xdr:txBody>
    </xdr:sp>
    <xdr:clientData/>
  </xdr:twoCellAnchor>
  <xdr:twoCellAnchor>
    <xdr:from>
      <xdr:col>14</xdr:col>
      <xdr:colOff>0</xdr:colOff>
      <xdr:row>40</xdr:row>
      <xdr:rowOff>1</xdr:rowOff>
    </xdr:from>
    <xdr:to>
      <xdr:col>26</xdr:col>
      <xdr:colOff>118141</xdr:colOff>
      <xdr:row>66</xdr:row>
      <xdr:rowOff>0</xdr:rowOff>
    </xdr:to>
    <xdr:sp macro="" textlink="">
      <xdr:nvSpPr>
        <xdr:cNvPr id="27" name="Rectangle: Rounded Corners 26">
          <a:extLst>
            <a:ext uri="{FF2B5EF4-FFF2-40B4-BE49-F238E27FC236}">
              <a16:creationId xmlns:a16="http://schemas.microsoft.com/office/drawing/2014/main" id="{8D314EFA-F950-F803-5066-C190BA001A02}"/>
            </a:ext>
          </a:extLst>
        </xdr:cNvPr>
        <xdr:cNvSpPr/>
      </xdr:nvSpPr>
      <xdr:spPr>
        <a:xfrm>
          <a:off x="9136944" y="7073195"/>
          <a:ext cx="7949808" cy="4586111"/>
        </a:xfrm>
        <a:prstGeom prst="roundRect">
          <a:avLst/>
        </a:prstGeom>
        <a:ln>
          <a:solidFill>
            <a:schemeClr val="accent1">
              <a:lumMod val="50000"/>
            </a:schemeClr>
          </a:solid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GB" sz="1100"/>
        </a:p>
      </xdr:txBody>
    </xdr:sp>
    <xdr:clientData/>
  </xdr:twoCellAnchor>
  <xdr:twoCellAnchor>
    <xdr:from>
      <xdr:col>26</xdr:col>
      <xdr:colOff>617360</xdr:colOff>
      <xdr:row>12</xdr:row>
      <xdr:rowOff>139685</xdr:rowOff>
    </xdr:from>
    <xdr:to>
      <xdr:col>40</xdr:col>
      <xdr:colOff>538798</xdr:colOff>
      <xdr:row>35</xdr:row>
      <xdr:rowOff>43143</xdr:rowOff>
    </xdr:to>
    <xdr:sp macro="" textlink="">
      <xdr:nvSpPr>
        <xdr:cNvPr id="24" name="Rectangle: Rounded Corners 23">
          <a:extLst>
            <a:ext uri="{FF2B5EF4-FFF2-40B4-BE49-F238E27FC236}">
              <a16:creationId xmlns:a16="http://schemas.microsoft.com/office/drawing/2014/main" id="{76C177CC-8DC3-4F5B-8213-10A209F97A8C}"/>
            </a:ext>
          </a:extLst>
        </xdr:cNvPr>
        <xdr:cNvSpPr/>
      </xdr:nvSpPr>
      <xdr:spPr>
        <a:xfrm>
          <a:off x="17787760" y="2298685"/>
          <a:ext cx="9167038" cy="3992858"/>
        </a:xfrm>
        <a:prstGeom prst="roundRect">
          <a:avLst/>
        </a:prstGeom>
        <a:ln>
          <a:solidFill>
            <a:schemeClr val="accent1">
              <a:lumMod val="50000"/>
            </a:schemeClr>
          </a:solid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GB" sz="1100"/>
        </a:p>
      </xdr:txBody>
    </xdr:sp>
    <xdr:clientData/>
  </xdr:twoCellAnchor>
  <xdr:twoCellAnchor>
    <xdr:from>
      <xdr:col>0</xdr:col>
      <xdr:colOff>160514</xdr:colOff>
      <xdr:row>40</xdr:row>
      <xdr:rowOff>0</xdr:rowOff>
    </xdr:from>
    <xdr:to>
      <xdr:col>13</xdr:col>
      <xdr:colOff>-1</xdr:colOff>
      <xdr:row>66</xdr:row>
      <xdr:rowOff>70555</xdr:rowOff>
    </xdr:to>
    <xdr:sp macro="" textlink="">
      <xdr:nvSpPr>
        <xdr:cNvPr id="5" name="Rectangle: Rounded Corners 4">
          <a:extLst>
            <a:ext uri="{FF2B5EF4-FFF2-40B4-BE49-F238E27FC236}">
              <a16:creationId xmlns:a16="http://schemas.microsoft.com/office/drawing/2014/main" id="{4ED59F2F-F680-65D8-9FF7-5DF07A5A2D5B}"/>
            </a:ext>
          </a:extLst>
        </xdr:cNvPr>
        <xdr:cNvSpPr/>
      </xdr:nvSpPr>
      <xdr:spPr>
        <a:xfrm>
          <a:off x="160514" y="7073194"/>
          <a:ext cx="8323791" cy="4656667"/>
        </a:xfrm>
        <a:prstGeom prst="roundRect">
          <a:avLst/>
        </a:prstGeom>
        <a:ln>
          <a:solidFill>
            <a:schemeClr val="accent1">
              <a:lumMod val="50000"/>
            </a:schemeClr>
          </a:solid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GB" sz="1100"/>
        </a:p>
      </xdr:txBody>
    </xdr:sp>
    <xdr:clientData/>
  </xdr:twoCellAnchor>
  <xdr:twoCellAnchor>
    <xdr:from>
      <xdr:col>0</xdr:col>
      <xdr:colOff>287555</xdr:colOff>
      <xdr:row>11</xdr:row>
      <xdr:rowOff>1</xdr:rowOff>
    </xdr:from>
    <xdr:to>
      <xdr:col>13</xdr:col>
      <xdr:colOff>405694</xdr:colOff>
      <xdr:row>36</xdr:row>
      <xdr:rowOff>1</xdr:rowOff>
    </xdr:to>
    <xdr:sp macro="" textlink="">
      <xdr:nvSpPr>
        <xdr:cNvPr id="2" name="Rectangle: Rounded Corners 1">
          <a:extLst>
            <a:ext uri="{FF2B5EF4-FFF2-40B4-BE49-F238E27FC236}">
              <a16:creationId xmlns:a16="http://schemas.microsoft.com/office/drawing/2014/main" id="{8121768E-389D-596B-13C6-5F82C1963A02}"/>
            </a:ext>
          </a:extLst>
        </xdr:cNvPr>
        <xdr:cNvSpPr/>
      </xdr:nvSpPr>
      <xdr:spPr>
        <a:xfrm>
          <a:off x="287555" y="1957918"/>
          <a:ext cx="8602445" cy="4409722"/>
        </a:xfrm>
        <a:prstGeom prst="roundRect">
          <a:avLst/>
        </a:prstGeom>
        <a:ln>
          <a:solidFill>
            <a:schemeClr val="accent1">
              <a:lumMod val="50000"/>
            </a:schemeClr>
          </a:solid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GB" sz="1100"/>
        </a:p>
      </xdr:txBody>
    </xdr:sp>
    <xdr:clientData/>
  </xdr:twoCellAnchor>
  <xdr:twoCellAnchor editAs="oneCell">
    <xdr:from>
      <xdr:col>0</xdr:col>
      <xdr:colOff>0</xdr:colOff>
      <xdr:row>1</xdr:row>
      <xdr:rowOff>28685</xdr:rowOff>
    </xdr:from>
    <xdr:to>
      <xdr:col>18</xdr:col>
      <xdr:colOff>70555</xdr:colOff>
      <xdr:row>6</xdr:row>
      <xdr:rowOff>35278</xdr:rowOff>
    </xdr:to>
    <xdr:pic>
      <xdr:nvPicPr>
        <xdr:cNvPr id="4" name="Picture 3">
          <a:extLst>
            <a:ext uri="{FF2B5EF4-FFF2-40B4-BE49-F238E27FC236}">
              <a16:creationId xmlns:a16="http://schemas.microsoft.com/office/drawing/2014/main" id="{A4E4B260-B806-406A-D83B-3E08E8F4A79B}"/>
            </a:ext>
          </a:extLst>
        </xdr:cNvPr>
        <xdr:cNvPicPr>
          <a:picLocks noChangeAspect="1"/>
        </xdr:cNvPicPr>
      </xdr:nvPicPr>
      <xdr:blipFill>
        <a:blip xmlns:r="http://schemas.openxmlformats.org/officeDocument/2006/relationships" r:embed="rId3"/>
        <a:stretch>
          <a:fillRect/>
        </a:stretch>
      </xdr:blipFill>
      <xdr:spPr>
        <a:xfrm>
          <a:off x="0" y="205074"/>
          <a:ext cx="11818055" cy="906176"/>
        </a:xfrm>
        <a:prstGeom prst="rect">
          <a:avLst/>
        </a:prstGeom>
      </xdr:spPr>
    </xdr:pic>
    <xdr:clientData/>
  </xdr:twoCellAnchor>
  <xdr:oneCellAnchor>
    <xdr:from>
      <xdr:col>13</xdr:col>
      <xdr:colOff>263685</xdr:colOff>
      <xdr:row>37</xdr:row>
      <xdr:rowOff>26844</xdr:rowOff>
    </xdr:from>
    <xdr:ext cx="1770876" cy="387286"/>
    <xdr:sp macro="" textlink="">
      <xdr:nvSpPr>
        <xdr:cNvPr id="9" name="TextBox 8">
          <a:extLst>
            <a:ext uri="{FF2B5EF4-FFF2-40B4-BE49-F238E27FC236}">
              <a16:creationId xmlns:a16="http://schemas.microsoft.com/office/drawing/2014/main" id="{AFD5400E-4780-7143-8F1E-7F325007EBE6}"/>
            </a:ext>
          </a:extLst>
        </xdr:cNvPr>
        <xdr:cNvSpPr txBox="1"/>
      </xdr:nvSpPr>
      <xdr:spPr>
        <a:xfrm>
          <a:off x="8159772" y="7715866"/>
          <a:ext cx="1770876" cy="38728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2000" b="1">
            <a:solidFill>
              <a:schemeClr val="accent2">
                <a:lumMod val="75000"/>
              </a:schemeClr>
            </a:solidFill>
            <a:latin typeface="Arial" panose="020B0604020202020204" pitchFamily="34" charset="0"/>
            <a:cs typeface="Arial" panose="020B0604020202020204" pitchFamily="34" charset="0"/>
          </a:endParaRPr>
        </a:p>
      </xdr:txBody>
    </xdr:sp>
    <xdr:clientData/>
  </xdr:oneCellAnchor>
  <xdr:twoCellAnchor editAs="oneCell">
    <xdr:from>
      <xdr:col>43</xdr:col>
      <xdr:colOff>55128</xdr:colOff>
      <xdr:row>36</xdr:row>
      <xdr:rowOff>47507</xdr:rowOff>
    </xdr:from>
    <xdr:to>
      <xdr:col>47</xdr:col>
      <xdr:colOff>163557</xdr:colOff>
      <xdr:row>45</xdr:row>
      <xdr:rowOff>0</xdr:rowOff>
    </xdr:to>
    <mc:AlternateContent xmlns:mc="http://schemas.openxmlformats.org/markup-compatibility/2006" xmlns:a14="http://schemas.microsoft.com/office/drawing/2010/main">
      <mc:Choice Requires="a14">
        <xdr:graphicFrame macro="">
          <xdr:nvGraphicFramePr>
            <xdr:cNvPr id="3" name="Segment 1">
              <a:extLst>
                <a:ext uri="{FF2B5EF4-FFF2-40B4-BE49-F238E27FC236}">
                  <a16:creationId xmlns:a16="http://schemas.microsoft.com/office/drawing/2014/main" id="{300A26FD-9B84-4C19-8537-EC333D1CC15B}"/>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28118600" y="6415146"/>
              <a:ext cx="2718985" cy="153999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43</xdr:col>
      <xdr:colOff>395874</xdr:colOff>
      <xdr:row>57</xdr:row>
      <xdr:rowOff>0</xdr:rowOff>
    </xdr:from>
    <xdr:to>
      <xdr:col>47</xdr:col>
      <xdr:colOff>163557</xdr:colOff>
      <xdr:row>64</xdr:row>
      <xdr:rowOff>72185</xdr:rowOff>
    </xdr:to>
    <mc:AlternateContent xmlns:mc="http://schemas.openxmlformats.org/markup-compatibility/2006" xmlns:a14="http://schemas.microsoft.com/office/drawing/2010/main">
      <mc:Choice Requires="a14">
        <xdr:graphicFrame macro="">
          <xdr:nvGraphicFramePr>
            <xdr:cNvPr id="6" name="Channel 3">
              <a:extLst>
                <a:ext uri="{FF2B5EF4-FFF2-40B4-BE49-F238E27FC236}">
                  <a16:creationId xmlns:a16="http://schemas.microsoft.com/office/drawing/2014/main" id="{232C70F1-5E8A-437B-9A67-38BCF10B27DB}"/>
                </a:ext>
              </a:extLst>
            </xdr:cNvPr>
            <xdr:cNvGraphicFramePr/>
          </xdr:nvGraphicFramePr>
          <xdr:xfrm>
            <a:off x="0" y="0"/>
            <a:ext cx="0" cy="0"/>
          </xdr:xfrm>
          <a:graphic>
            <a:graphicData uri="http://schemas.microsoft.com/office/drawing/2010/slicer">
              <sle:slicer xmlns:sle="http://schemas.microsoft.com/office/drawing/2010/slicer" name="Channel 3"/>
            </a:graphicData>
          </a:graphic>
        </xdr:graphicFrame>
      </mc:Choice>
      <mc:Fallback xmlns="">
        <xdr:sp macro="" textlink="">
          <xdr:nvSpPr>
            <xdr:cNvPr id="0" name=""/>
            <xdr:cNvSpPr>
              <a:spLocks noTextEdit="1"/>
            </xdr:cNvSpPr>
          </xdr:nvSpPr>
          <xdr:spPr>
            <a:xfrm>
              <a:off x="28459346" y="10071806"/>
              <a:ext cx="2378239" cy="13069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287837</xdr:colOff>
      <xdr:row>14</xdr:row>
      <xdr:rowOff>54641</xdr:rowOff>
    </xdr:from>
    <xdr:to>
      <xdr:col>38</xdr:col>
      <xdr:colOff>0</xdr:colOff>
      <xdr:row>35</xdr:row>
      <xdr:rowOff>80145</xdr:rowOff>
    </xdr:to>
    <xdr:graphicFrame macro="">
      <xdr:nvGraphicFramePr>
        <xdr:cNvPr id="12" name="Chart 11">
          <a:extLst>
            <a:ext uri="{FF2B5EF4-FFF2-40B4-BE49-F238E27FC236}">
              <a16:creationId xmlns:a16="http://schemas.microsoft.com/office/drawing/2014/main" id="{4E1BE10F-C3D7-4E2C-9406-DF429D008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647528</xdr:colOff>
      <xdr:row>12</xdr:row>
      <xdr:rowOff>0</xdr:rowOff>
    </xdr:from>
    <xdr:to>
      <xdr:col>13</xdr:col>
      <xdr:colOff>0</xdr:colOff>
      <xdr:row>34</xdr:row>
      <xdr:rowOff>153392</xdr:rowOff>
    </xdr:to>
    <xdr:graphicFrame macro="">
      <xdr:nvGraphicFramePr>
        <xdr:cNvPr id="8" name="Chart 7">
          <a:extLst>
            <a:ext uri="{FF2B5EF4-FFF2-40B4-BE49-F238E27FC236}">
              <a16:creationId xmlns:a16="http://schemas.microsoft.com/office/drawing/2014/main" id="{3A675FD6-82A7-4A2F-A27A-C92DE20778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483153</xdr:colOff>
      <xdr:row>8</xdr:row>
      <xdr:rowOff>158750</xdr:rowOff>
    </xdr:from>
    <xdr:to>
      <xdr:col>26</xdr:col>
      <xdr:colOff>118141</xdr:colOff>
      <xdr:row>33</xdr:row>
      <xdr:rowOff>163237</xdr:rowOff>
    </xdr:to>
    <xdr:graphicFrame macro="">
      <xdr:nvGraphicFramePr>
        <xdr:cNvPr id="11" name="Chart 10">
          <a:extLst>
            <a:ext uri="{FF2B5EF4-FFF2-40B4-BE49-F238E27FC236}">
              <a16:creationId xmlns:a16="http://schemas.microsoft.com/office/drawing/2014/main" id="{99FF316A-74A1-4908-BD10-40E95CC842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35</xdr:col>
      <xdr:colOff>397309</xdr:colOff>
      <xdr:row>20</xdr:row>
      <xdr:rowOff>57728</xdr:rowOff>
    </xdr:from>
    <xdr:to>
      <xdr:col>40</xdr:col>
      <xdr:colOff>500302</xdr:colOff>
      <xdr:row>28</xdr:row>
      <xdr:rowOff>135218</xdr:rowOff>
    </xdr:to>
    <xdr:graphicFrame macro="">
      <xdr:nvGraphicFramePr>
        <xdr:cNvPr id="7" name="Chart 6">
          <a:extLst>
            <a:ext uri="{FF2B5EF4-FFF2-40B4-BE49-F238E27FC236}">
              <a16:creationId xmlns:a16="http://schemas.microsoft.com/office/drawing/2014/main" id="{AECEFE12-0DA5-4C2B-83F6-55372ECFE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217714</xdr:colOff>
      <xdr:row>42</xdr:row>
      <xdr:rowOff>90714</xdr:rowOff>
    </xdr:from>
    <xdr:to>
      <xdr:col>35</xdr:col>
      <xdr:colOff>217714</xdr:colOff>
      <xdr:row>61</xdr:row>
      <xdr:rowOff>138339</xdr:rowOff>
    </xdr:to>
    <xdr:graphicFrame macro="">
      <xdr:nvGraphicFramePr>
        <xdr:cNvPr id="13" name="Chart 12">
          <a:extLst>
            <a:ext uri="{FF2B5EF4-FFF2-40B4-BE49-F238E27FC236}">
              <a16:creationId xmlns:a16="http://schemas.microsoft.com/office/drawing/2014/main" id="{6CEBDC65-6853-477B-B658-D9AEE7DB8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34</xdr:col>
      <xdr:colOff>377895</xdr:colOff>
      <xdr:row>43</xdr:row>
      <xdr:rowOff>32559</xdr:rowOff>
    </xdr:from>
    <xdr:to>
      <xdr:col>40</xdr:col>
      <xdr:colOff>354432</xdr:colOff>
      <xdr:row>62</xdr:row>
      <xdr:rowOff>0</xdr:rowOff>
    </xdr:to>
    <xdr:graphicFrame macro="">
      <xdr:nvGraphicFramePr>
        <xdr:cNvPr id="15" name="Chart 14">
          <a:extLst>
            <a:ext uri="{FF2B5EF4-FFF2-40B4-BE49-F238E27FC236}">
              <a16:creationId xmlns:a16="http://schemas.microsoft.com/office/drawing/2014/main" id="{202EFF92-9A4C-4B93-9D8C-E7A8CB0E0A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17</xdr:col>
      <xdr:colOff>319013</xdr:colOff>
      <xdr:row>14</xdr:row>
      <xdr:rowOff>54641</xdr:rowOff>
    </xdr:from>
    <xdr:to>
      <xdr:col>23</xdr:col>
      <xdr:colOff>462485</xdr:colOff>
      <xdr:row>29</xdr:row>
      <xdr:rowOff>35277</xdr:rowOff>
    </xdr:to>
    <xdr:pic>
      <xdr:nvPicPr>
        <xdr:cNvPr id="17" name="Picture 16">
          <a:extLst>
            <a:ext uri="{FF2B5EF4-FFF2-40B4-BE49-F238E27FC236}">
              <a16:creationId xmlns:a16="http://schemas.microsoft.com/office/drawing/2014/main" id="{CC599979-4B10-B08C-D9F8-9F33CF6F3845}"/>
            </a:ext>
          </a:extLst>
        </xdr:cNvPr>
        <xdr:cNvPicPr>
          <a:picLocks noChangeAspect="1"/>
        </xdr:cNvPicPr>
      </xdr:nvPicPr>
      <xdr:blipFill>
        <a:blip xmlns:r="http://schemas.openxmlformats.org/officeDocument/2006/relationships" r:embed="rId10">
          <a:duotone>
            <a:schemeClr val="accent2">
              <a:shade val="45000"/>
              <a:satMod val="135000"/>
            </a:schemeClr>
            <a:prstClr val="white"/>
          </a:duotone>
        </a:blip>
        <a:stretch>
          <a:fillRect/>
        </a:stretch>
      </xdr:blipFill>
      <xdr:spPr>
        <a:xfrm>
          <a:off x="11413874" y="2541724"/>
          <a:ext cx="4059305" cy="2626470"/>
        </a:xfrm>
        <a:prstGeom prst="rect">
          <a:avLst/>
        </a:prstGeom>
      </xdr:spPr>
    </xdr:pic>
    <xdr:clientData/>
  </xdr:twoCellAnchor>
  <xdr:twoCellAnchor>
    <xdr:from>
      <xdr:col>44</xdr:col>
      <xdr:colOff>0</xdr:colOff>
      <xdr:row>14</xdr:row>
      <xdr:rowOff>1284</xdr:rowOff>
    </xdr:from>
    <xdr:to>
      <xdr:col>47</xdr:col>
      <xdr:colOff>580910</xdr:colOff>
      <xdr:row>21</xdr:row>
      <xdr:rowOff>115258</xdr:rowOff>
    </xdr:to>
    <xdr:sp macro="" textlink="">
      <xdr:nvSpPr>
        <xdr:cNvPr id="19" name="Rectangle: Rounded Corners 18">
          <a:extLst>
            <a:ext uri="{FF2B5EF4-FFF2-40B4-BE49-F238E27FC236}">
              <a16:creationId xmlns:a16="http://schemas.microsoft.com/office/drawing/2014/main" id="{52924420-5FF8-4490-93BA-9C84A5F675B3}"/>
            </a:ext>
          </a:extLst>
        </xdr:cNvPr>
        <xdr:cNvSpPr/>
      </xdr:nvSpPr>
      <xdr:spPr>
        <a:xfrm>
          <a:off x="28716111" y="2488367"/>
          <a:ext cx="2538827" cy="1348697"/>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GB" sz="1100"/>
        </a:p>
      </xdr:txBody>
    </xdr:sp>
    <xdr:clientData/>
  </xdr:twoCellAnchor>
  <xdr:twoCellAnchor>
    <xdr:from>
      <xdr:col>18</xdr:col>
      <xdr:colOff>88194</xdr:colOff>
      <xdr:row>24</xdr:row>
      <xdr:rowOff>16019</xdr:rowOff>
    </xdr:from>
    <xdr:to>
      <xdr:col>22</xdr:col>
      <xdr:colOff>162623</xdr:colOff>
      <xdr:row>27</xdr:row>
      <xdr:rowOff>0</xdr:rowOff>
    </xdr:to>
    <xdr:graphicFrame macro="">
      <xdr:nvGraphicFramePr>
        <xdr:cNvPr id="18" name="Chart 17">
          <a:extLst>
            <a:ext uri="{FF2B5EF4-FFF2-40B4-BE49-F238E27FC236}">
              <a16:creationId xmlns:a16="http://schemas.microsoft.com/office/drawing/2014/main" id="{0EBA4DE6-901A-4C17-8702-CBD6FDE92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45</xdr:col>
      <xdr:colOff>188883</xdr:colOff>
      <xdr:row>19</xdr:row>
      <xdr:rowOff>0</xdr:rowOff>
    </xdr:from>
    <xdr:to>
      <xdr:col>46</xdr:col>
      <xdr:colOff>465793</xdr:colOff>
      <xdr:row>22</xdr:row>
      <xdr:rowOff>50875</xdr:rowOff>
    </xdr:to>
    <xdr:pic>
      <xdr:nvPicPr>
        <xdr:cNvPr id="20" name="Picture 19">
          <a:extLst>
            <a:ext uri="{FF2B5EF4-FFF2-40B4-BE49-F238E27FC236}">
              <a16:creationId xmlns:a16="http://schemas.microsoft.com/office/drawing/2014/main" id="{292579D0-8428-5FBB-FD60-F14005AFA590}"/>
            </a:ext>
          </a:extLst>
        </xdr:cNvPr>
        <xdr:cNvPicPr>
          <a:picLocks noChangeAspect="1"/>
        </xdr:cNvPicPr>
      </xdr:nvPicPr>
      <xdr:blipFill>
        <a:blip xmlns:r="http://schemas.openxmlformats.org/officeDocument/2006/relationships" r:embed="rId12"/>
        <a:stretch>
          <a:fillRect/>
        </a:stretch>
      </xdr:blipFill>
      <xdr:spPr>
        <a:xfrm>
          <a:off x="29557633" y="3369028"/>
          <a:ext cx="929549" cy="580041"/>
        </a:xfrm>
        <a:prstGeom prst="rect">
          <a:avLst/>
        </a:prstGeom>
      </xdr:spPr>
    </xdr:pic>
    <xdr:clientData/>
  </xdr:twoCellAnchor>
  <xdr:twoCellAnchor editAs="oneCell">
    <xdr:from>
      <xdr:col>45</xdr:col>
      <xdr:colOff>236959</xdr:colOff>
      <xdr:row>14</xdr:row>
      <xdr:rowOff>30826</xdr:rowOff>
    </xdr:from>
    <xdr:to>
      <xdr:col>46</xdr:col>
      <xdr:colOff>356369</xdr:colOff>
      <xdr:row>17</xdr:row>
      <xdr:rowOff>0</xdr:rowOff>
    </xdr:to>
    <xdr:pic>
      <xdr:nvPicPr>
        <xdr:cNvPr id="21" name="Picture 20">
          <a:extLst>
            <a:ext uri="{FF2B5EF4-FFF2-40B4-BE49-F238E27FC236}">
              <a16:creationId xmlns:a16="http://schemas.microsoft.com/office/drawing/2014/main" id="{B4D521E3-60D0-C0E2-945B-AA3951B825D7}"/>
            </a:ext>
          </a:extLst>
        </xdr:cNvPr>
        <xdr:cNvPicPr>
          <a:picLocks noChangeAspect="1"/>
        </xdr:cNvPicPr>
      </xdr:nvPicPr>
      <xdr:blipFill>
        <a:blip xmlns:r="http://schemas.openxmlformats.org/officeDocument/2006/relationships" r:embed="rId13"/>
        <a:stretch>
          <a:fillRect/>
        </a:stretch>
      </xdr:blipFill>
      <xdr:spPr>
        <a:xfrm>
          <a:off x="29605709" y="2517909"/>
          <a:ext cx="772049" cy="498341"/>
        </a:xfrm>
        <a:prstGeom prst="rect">
          <a:avLst/>
        </a:prstGeom>
      </xdr:spPr>
    </xdr:pic>
    <xdr:clientData/>
  </xdr:twoCellAnchor>
  <xdr:twoCellAnchor editAs="oneCell">
    <xdr:from>
      <xdr:col>43</xdr:col>
      <xdr:colOff>1</xdr:colOff>
      <xdr:row>45</xdr:row>
      <xdr:rowOff>108856</xdr:rowOff>
    </xdr:from>
    <xdr:to>
      <xdr:col>47</xdr:col>
      <xdr:colOff>217589</xdr:colOff>
      <xdr:row>56</xdr:row>
      <xdr:rowOff>0</xdr:rowOff>
    </xdr:to>
    <mc:AlternateContent xmlns:mc="http://schemas.openxmlformats.org/markup-compatibility/2006" xmlns:a14="http://schemas.microsoft.com/office/drawing/2010/main">
      <mc:Choice Requires="a14">
        <xdr:graphicFrame macro="">
          <xdr:nvGraphicFramePr>
            <xdr:cNvPr id="25" name="Region 1">
              <a:extLst>
                <a:ext uri="{FF2B5EF4-FFF2-40B4-BE49-F238E27FC236}">
                  <a16:creationId xmlns:a16="http://schemas.microsoft.com/office/drawing/2014/main" id="{10197AB0-6F1B-4A65-9B9F-D042D192F97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8063473" y="8063995"/>
              <a:ext cx="2828144" cy="18314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45</xdr:col>
      <xdr:colOff>375729</xdr:colOff>
      <xdr:row>16</xdr:row>
      <xdr:rowOff>17639</xdr:rowOff>
    </xdr:from>
    <xdr:to>
      <xdr:col>46</xdr:col>
      <xdr:colOff>321091</xdr:colOff>
      <xdr:row>19</xdr:row>
      <xdr:rowOff>81945</xdr:rowOff>
    </xdr:to>
    <xdr:pic>
      <xdr:nvPicPr>
        <xdr:cNvPr id="16" name="Graphic 15" descr="Flip calendar outline">
          <a:extLst>
            <a:ext uri="{FF2B5EF4-FFF2-40B4-BE49-F238E27FC236}">
              <a16:creationId xmlns:a16="http://schemas.microsoft.com/office/drawing/2014/main" id="{DE8A3C51-F8D9-8D22-60BA-5475AD3084C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9744479" y="2857500"/>
          <a:ext cx="598001" cy="593473"/>
        </a:xfrm>
        <a:prstGeom prst="rect">
          <a:avLst/>
        </a:prstGeom>
      </xdr:spPr>
    </xdr:pic>
    <xdr:clientData/>
  </xdr:twoCellAnchor>
  <xdr:twoCellAnchor editAs="oneCell">
    <xdr:from>
      <xdr:col>10</xdr:col>
      <xdr:colOff>188277</xdr:colOff>
      <xdr:row>0</xdr:row>
      <xdr:rowOff>0</xdr:rowOff>
    </xdr:from>
    <xdr:to>
      <xdr:col>15</xdr:col>
      <xdr:colOff>112257</xdr:colOff>
      <xdr:row>14</xdr:row>
      <xdr:rowOff>1284</xdr:rowOff>
    </xdr:to>
    <xdr:pic>
      <xdr:nvPicPr>
        <xdr:cNvPr id="31" name="Graphic 30" descr="Connections with solid fill">
          <a:extLst>
            <a:ext uri="{FF2B5EF4-FFF2-40B4-BE49-F238E27FC236}">
              <a16:creationId xmlns:a16="http://schemas.microsoft.com/office/drawing/2014/main" id="{68231830-BD8A-D1E0-4BE5-C8705DA1526A}"/>
            </a:ext>
          </a:extLst>
        </xdr:cNvPr>
        <xdr:cNvPicPr>
          <a:picLocks noChangeAspect="1"/>
        </xdr:cNvPicPr>
      </xdr:nvPicPr>
      <xdr:blipFill>
        <a:blip xmlns:r="http://schemas.openxmlformats.org/officeDocument/2006/relationships" r:embed="rId16">
          <a:alphaModFix amt="20000"/>
          <a:extLst>
            <a:ext uri="{96DAC541-7B7A-43D3-8B79-37D633B846F1}">
              <asvg:svgBlip xmlns:asvg="http://schemas.microsoft.com/office/drawing/2016/SVG/main" r:embed="rId17"/>
            </a:ext>
          </a:extLst>
        </a:blip>
        <a:stretch>
          <a:fillRect/>
        </a:stretch>
      </xdr:blipFill>
      <xdr:spPr>
        <a:xfrm>
          <a:off x="6256055" y="0"/>
          <a:ext cx="3253217" cy="2549817"/>
        </a:xfrm>
        <a:prstGeom prst="rect">
          <a:avLst/>
        </a:prstGeom>
      </xdr:spPr>
    </xdr:pic>
    <xdr:clientData/>
  </xdr:twoCellAnchor>
  <xdr:twoCellAnchor editAs="oneCell">
    <xdr:from>
      <xdr:col>28</xdr:col>
      <xdr:colOff>586415</xdr:colOff>
      <xdr:row>1</xdr:row>
      <xdr:rowOff>27610</xdr:rowOff>
    </xdr:from>
    <xdr:to>
      <xdr:col>32</xdr:col>
      <xdr:colOff>61443</xdr:colOff>
      <xdr:row>10</xdr:row>
      <xdr:rowOff>60354</xdr:rowOff>
    </xdr:to>
    <xdr:pic>
      <xdr:nvPicPr>
        <xdr:cNvPr id="10" name="Graphic 9" descr="Connections with solid fill">
          <a:extLst>
            <a:ext uri="{FF2B5EF4-FFF2-40B4-BE49-F238E27FC236}">
              <a16:creationId xmlns:a16="http://schemas.microsoft.com/office/drawing/2014/main" id="{97573B15-D1EC-4D0A-1C87-AB4A946E5EC7}"/>
            </a:ext>
          </a:extLst>
        </xdr:cNvPr>
        <xdr:cNvPicPr>
          <a:picLocks noChangeAspect="1"/>
        </xdr:cNvPicPr>
      </xdr:nvPicPr>
      <xdr:blipFill>
        <a:blip xmlns:r="http://schemas.openxmlformats.org/officeDocument/2006/relationships" r:embed="rId16">
          <a:alphaModFix amt="20000"/>
          <a:extLst>
            <a:ext uri="{96DAC541-7B7A-43D3-8B79-37D633B846F1}">
              <asvg:svgBlip xmlns:asvg="http://schemas.microsoft.com/office/drawing/2016/SVG/main" r:embed="rId17"/>
            </a:ext>
          </a:extLst>
        </a:blip>
        <a:stretch>
          <a:fillRect/>
        </a:stretch>
      </xdr:blipFill>
      <xdr:spPr>
        <a:xfrm>
          <a:off x="17593372" y="234675"/>
          <a:ext cx="2140871" cy="1642716"/>
        </a:xfrm>
        <a:prstGeom prst="rect">
          <a:avLst/>
        </a:prstGeom>
      </xdr:spPr>
    </xdr:pic>
    <xdr:clientData/>
  </xdr:twoCellAnchor>
  <xdr:twoCellAnchor>
    <xdr:from>
      <xdr:col>15</xdr:col>
      <xdr:colOff>0</xdr:colOff>
      <xdr:row>44</xdr:row>
      <xdr:rowOff>0</xdr:rowOff>
    </xdr:from>
    <xdr:to>
      <xdr:col>25</xdr:col>
      <xdr:colOff>0</xdr:colOff>
      <xdr:row>63</xdr:row>
      <xdr:rowOff>-1</xdr:rowOff>
    </xdr:to>
    <mc:AlternateContent xmlns:mc="http://schemas.openxmlformats.org/markup-compatibility/2006">
      <mc:Choice xmlns:cx2="http://schemas.microsoft.com/office/drawing/2015/10/21/chartex" Requires="cx2">
        <xdr:graphicFrame macro="">
          <xdr:nvGraphicFramePr>
            <xdr:cNvPr id="22" name="Chart 21">
              <a:extLst>
                <a:ext uri="{FF2B5EF4-FFF2-40B4-BE49-F238E27FC236}">
                  <a16:creationId xmlns:a16="http://schemas.microsoft.com/office/drawing/2014/main" id="{70D74062-1264-474A-BB6D-B8C9E52A4C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906000" y="7562850"/>
              <a:ext cx="6604000" cy="325754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41</xdr:col>
      <xdr:colOff>176389</xdr:colOff>
      <xdr:row>17</xdr:row>
      <xdr:rowOff>35278</xdr:rowOff>
    </xdr:from>
    <xdr:to>
      <xdr:col>47</xdr:col>
      <xdr:colOff>33168</xdr:colOff>
      <xdr:row>28</xdr:row>
      <xdr:rowOff>103629</xdr:rowOff>
    </xdr:to>
    <xdr:graphicFrame macro="">
      <xdr:nvGraphicFramePr>
        <xdr:cNvPr id="14" name="Chart 13">
          <a:extLst>
            <a:ext uri="{FF2B5EF4-FFF2-40B4-BE49-F238E27FC236}">
              <a16:creationId xmlns:a16="http://schemas.microsoft.com/office/drawing/2014/main" id="{0B218A75-D3DF-4071-AC51-0A3040318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oneCellAnchor>
    <xdr:from>
      <xdr:col>0</xdr:col>
      <xdr:colOff>122221</xdr:colOff>
      <xdr:row>5</xdr:row>
      <xdr:rowOff>0</xdr:rowOff>
    </xdr:from>
    <xdr:ext cx="10972640" cy="375359"/>
    <xdr:sp macro="" textlink="">
      <xdr:nvSpPr>
        <xdr:cNvPr id="23" name="TextBox 22">
          <a:extLst>
            <a:ext uri="{FF2B5EF4-FFF2-40B4-BE49-F238E27FC236}">
              <a16:creationId xmlns:a16="http://schemas.microsoft.com/office/drawing/2014/main" id="{A1CC6E17-3F1B-D1F4-C985-55A5EDB6DB68}"/>
            </a:ext>
          </a:extLst>
        </xdr:cNvPr>
        <xdr:cNvSpPr txBox="1"/>
      </xdr:nvSpPr>
      <xdr:spPr>
        <a:xfrm>
          <a:off x="122221" y="881944"/>
          <a:ext cx="10972640" cy="375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b="1">
              <a:solidFill>
                <a:schemeClr val="tx1">
                  <a:lumMod val="50000"/>
                  <a:lumOff val="50000"/>
                </a:schemeClr>
              </a:solidFill>
            </a:rPr>
            <a:t>Tracking Key Revenue Drivers Across Partners, Channels, and Regions 2015 Performance Story</a:t>
          </a:r>
        </a:p>
      </xdr:txBody>
    </xdr:sp>
    <xdr:clientData/>
  </xdr:oneCellAnchor>
  <xdr:oneCellAnchor>
    <xdr:from>
      <xdr:col>18</xdr:col>
      <xdr:colOff>0</xdr:colOff>
      <xdr:row>40</xdr:row>
      <xdr:rowOff>62493</xdr:rowOff>
    </xdr:from>
    <xdr:ext cx="3263194" cy="282222"/>
    <xdr:sp macro="" textlink="">
      <xdr:nvSpPr>
        <xdr:cNvPr id="26" name="TextBox 25">
          <a:extLst>
            <a:ext uri="{FF2B5EF4-FFF2-40B4-BE49-F238E27FC236}">
              <a16:creationId xmlns:a16="http://schemas.microsoft.com/office/drawing/2014/main" id="{AEDF2F9A-0DCB-E04E-37EC-E56F45111D4E}"/>
            </a:ext>
          </a:extLst>
        </xdr:cNvPr>
        <xdr:cNvSpPr txBox="1"/>
      </xdr:nvSpPr>
      <xdr:spPr>
        <a:xfrm>
          <a:off x="11756571" y="6630207"/>
          <a:ext cx="3263194" cy="282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GB" sz="1600" b="1" i="0" baseline="0">
              <a:solidFill>
                <a:schemeClr val="tx1">
                  <a:lumMod val="50000"/>
                  <a:lumOff val="50000"/>
                </a:schemeClr>
              </a:solidFill>
              <a:effectLst/>
              <a:latin typeface="+mn-lt"/>
              <a:ea typeface="+mn-ea"/>
              <a:cs typeface="+mn-cs"/>
            </a:rPr>
            <a:t>REGIONAL PERFORMANCE</a:t>
          </a:r>
          <a:endParaRPr lang="en-GB" sz="1600" b="1">
            <a:solidFill>
              <a:schemeClr val="tx1">
                <a:lumMod val="50000"/>
                <a:lumOff val="50000"/>
              </a:schemeClr>
            </a:solidFill>
            <a:effectLst/>
          </a:endParaRPr>
        </a:p>
      </xdr:txBody>
    </xdr:sp>
    <xdr:clientData/>
  </xdr:oneCellAnchor>
  <xdr:oneCellAnchor>
    <xdr:from>
      <xdr:col>31</xdr:col>
      <xdr:colOff>299861</xdr:colOff>
      <xdr:row>14</xdr:row>
      <xdr:rowOff>35278</xdr:rowOff>
    </xdr:from>
    <xdr:ext cx="4604658" cy="529167"/>
    <xdr:sp macro="" textlink="">
      <xdr:nvSpPr>
        <xdr:cNvPr id="32" name="TextBox 31">
          <a:extLst>
            <a:ext uri="{FF2B5EF4-FFF2-40B4-BE49-F238E27FC236}">
              <a16:creationId xmlns:a16="http://schemas.microsoft.com/office/drawing/2014/main" id="{FC7A39D1-8CA4-20A6-8DB4-19755F9DA05E}"/>
            </a:ext>
          </a:extLst>
        </xdr:cNvPr>
        <xdr:cNvSpPr txBox="1"/>
      </xdr:nvSpPr>
      <xdr:spPr>
        <a:xfrm>
          <a:off x="20531667" y="2522361"/>
          <a:ext cx="4604658" cy="529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GB" sz="1200" b="0" i="0">
              <a:solidFill>
                <a:schemeClr val="bg1">
                  <a:lumMod val="75000"/>
                </a:schemeClr>
              </a:solidFill>
              <a:effectLst/>
              <a:latin typeface="+mn-lt"/>
              <a:ea typeface="+mn-ea"/>
              <a:cs typeface="+mn-cs"/>
            </a:rPr>
            <a:t>The East segment leads significantly with 43.53, while the West remains the smallest at 19.71.</a:t>
          </a:r>
          <a:endParaRPr lang="en-GB" sz="1200">
            <a:solidFill>
              <a:schemeClr val="bg1">
                <a:lumMod val="75000"/>
              </a:schemeClr>
            </a:solidFill>
            <a:effectLst/>
          </a:endParaRPr>
        </a:p>
      </xdr:txBody>
    </xdr:sp>
    <xdr:clientData/>
  </xdr:oneCellAnchor>
  <xdr:oneCellAnchor>
    <xdr:from>
      <xdr:col>41</xdr:col>
      <xdr:colOff>617525</xdr:colOff>
      <xdr:row>36</xdr:row>
      <xdr:rowOff>108857</xdr:rowOff>
    </xdr:from>
    <xdr:ext cx="687753" cy="4976183"/>
    <xdr:sp macro="" textlink="">
      <xdr:nvSpPr>
        <xdr:cNvPr id="33" name="TextBox 32">
          <a:extLst>
            <a:ext uri="{FF2B5EF4-FFF2-40B4-BE49-F238E27FC236}">
              <a16:creationId xmlns:a16="http://schemas.microsoft.com/office/drawing/2014/main" id="{7EA5AE38-1A83-547A-E28D-B2F07259361B}"/>
            </a:ext>
          </a:extLst>
        </xdr:cNvPr>
        <xdr:cNvSpPr txBox="1"/>
      </xdr:nvSpPr>
      <xdr:spPr>
        <a:xfrm rot="16200000">
          <a:off x="25231504" y="8620711"/>
          <a:ext cx="4976183" cy="687753"/>
        </a:xfrm>
        <a:prstGeom prst="round2SameRect">
          <a:avLst/>
        </a:prstGeom>
        <a:solidFill>
          <a:schemeClr val="accent2">
            <a:lumMod val="20000"/>
            <a:lumOff val="80000"/>
            <a:alpha val="91000"/>
          </a:schemeClr>
        </a:solidFill>
        <a:ln>
          <a:solidFill>
            <a:schemeClr val="accent3">
              <a:lumMod val="40000"/>
              <a:lumOff val="6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endParaRPr lang="en-GB" sz="1600">
            <a:solidFill>
              <a:schemeClr val="tx1">
                <a:lumMod val="85000"/>
                <a:lumOff val="15000"/>
              </a:schemeClr>
            </a:solidFill>
            <a:effectLst/>
          </a:endParaRPr>
        </a:p>
      </xdr:txBody>
    </xdr:sp>
    <xdr:clientData/>
  </xdr:oneCellAnchor>
  <xdr:twoCellAnchor>
    <xdr:from>
      <xdr:col>0</xdr:col>
      <xdr:colOff>599722</xdr:colOff>
      <xdr:row>42</xdr:row>
      <xdr:rowOff>0</xdr:rowOff>
    </xdr:from>
    <xdr:to>
      <xdr:col>11</xdr:col>
      <xdr:colOff>635000</xdr:colOff>
      <xdr:row>65</xdr:row>
      <xdr:rowOff>123472</xdr:rowOff>
    </xdr:to>
    <xdr:graphicFrame macro="">
      <xdr:nvGraphicFramePr>
        <xdr:cNvPr id="34" name="Chart 33">
          <a:extLst>
            <a:ext uri="{FF2B5EF4-FFF2-40B4-BE49-F238E27FC236}">
              <a16:creationId xmlns:a16="http://schemas.microsoft.com/office/drawing/2014/main" id="{3FDC47BA-BEBB-47E8-8A5C-CDC22C3CD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37</xdr:col>
      <xdr:colOff>489858</xdr:colOff>
      <xdr:row>36</xdr:row>
      <xdr:rowOff>108857</xdr:rowOff>
    </xdr:from>
    <xdr:to>
      <xdr:col>40</xdr:col>
      <xdr:colOff>617524</xdr:colOff>
      <xdr:row>45</xdr:row>
      <xdr:rowOff>159240</xdr:rowOff>
    </xdr:to>
    <xdr:pic>
      <xdr:nvPicPr>
        <xdr:cNvPr id="36" name="Graphic 35" descr="Connections with solid fill">
          <a:extLst>
            <a:ext uri="{FF2B5EF4-FFF2-40B4-BE49-F238E27FC236}">
              <a16:creationId xmlns:a16="http://schemas.microsoft.com/office/drawing/2014/main" id="{389CE354-EEE2-6AE8-5BB4-99B7B5E9143E}"/>
            </a:ext>
          </a:extLst>
        </xdr:cNvPr>
        <xdr:cNvPicPr>
          <a:picLocks noChangeAspect="1"/>
        </xdr:cNvPicPr>
      </xdr:nvPicPr>
      <xdr:blipFill>
        <a:blip xmlns:r="http://schemas.openxmlformats.org/officeDocument/2006/relationships" r:embed="rId16">
          <a:alphaModFix amt="20000"/>
          <a:extLst>
            <a:ext uri="{96DAC541-7B7A-43D3-8B79-37D633B846F1}">
              <asvg:svgBlip xmlns:asvg="http://schemas.microsoft.com/office/drawing/2016/SVG/main" r:embed="rId17"/>
            </a:ext>
          </a:extLst>
        </a:blip>
        <a:stretch>
          <a:fillRect/>
        </a:stretch>
      </xdr:blipFill>
      <xdr:spPr>
        <a:xfrm>
          <a:off x="24656144" y="6023428"/>
          <a:ext cx="2087094" cy="1519955"/>
        </a:xfrm>
        <a:prstGeom prst="rect">
          <a:avLst/>
        </a:prstGeom>
      </xdr:spPr>
    </xdr:pic>
    <xdr:clientData/>
  </xdr:twoCellAnchor>
  <xdr:twoCellAnchor editAs="oneCell">
    <xdr:from>
      <xdr:col>0</xdr:col>
      <xdr:colOff>485759</xdr:colOff>
      <xdr:row>66</xdr:row>
      <xdr:rowOff>70555</xdr:rowOff>
    </xdr:from>
    <xdr:to>
      <xdr:col>3</xdr:col>
      <xdr:colOff>613425</xdr:colOff>
      <xdr:row>75</xdr:row>
      <xdr:rowOff>120938</xdr:rowOff>
    </xdr:to>
    <xdr:pic>
      <xdr:nvPicPr>
        <xdr:cNvPr id="37" name="Graphic 36" descr="Connections with solid fill">
          <a:extLst>
            <a:ext uri="{FF2B5EF4-FFF2-40B4-BE49-F238E27FC236}">
              <a16:creationId xmlns:a16="http://schemas.microsoft.com/office/drawing/2014/main" id="{FA420AF8-F4AC-5C81-37DF-C46ED312FC40}"/>
            </a:ext>
          </a:extLst>
        </xdr:cNvPr>
        <xdr:cNvPicPr>
          <a:picLocks noChangeAspect="1"/>
        </xdr:cNvPicPr>
      </xdr:nvPicPr>
      <xdr:blipFill>
        <a:blip xmlns:r="http://schemas.openxmlformats.org/officeDocument/2006/relationships" r:embed="rId16">
          <a:alphaModFix amt="20000"/>
          <a:extLst>
            <a:ext uri="{96DAC541-7B7A-43D3-8B79-37D633B846F1}">
              <asvg:svgBlip xmlns:asvg="http://schemas.microsoft.com/office/drawing/2016/SVG/main" r:embed="rId17"/>
            </a:ext>
          </a:extLst>
        </a:blip>
        <a:stretch>
          <a:fillRect/>
        </a:stretch>
      </xdr:blipFill>
      <xdr:spPr>
        <a:xfrm>
          <a:off x="485759" y="11729861"/>
          <a:ext cx="2085583" cy="1637883"/>
        </a:xfrm>
        <a:prstGeom prst="rect">
          <a:avLst/>
        </a:prstGeom>
      </xdr:spPr>
    </xdr:pic>
    <xdr:clientData/>
  </xdr:twoCellAnchor>
  <xdr:twoCellAnchor editAs="oneCell">
    <xdr:from>
      <xdr:col>0</xdr:col>
      <xdr:colOff>0</xdr:colOff>
      <xdr:row>96</xdr:row>
      <xdr:rowOff>88194</xdr:rowOff>
    </xdr:from>
    <xdr:to>
      <xdr:col>0</xdr:col>
      <xdr:colOff>0</xdr:colOff>
      <xdr:row>105</xdr:row>
      <xdr:rowOff>138577</xdr:rowOff>
    </xdr:to>
    <xdr:pic>
      <xdr:nvPicPr>
        <xdr:cNvPr id="38" name="Graphic 37" descr="Connections with solid fill">
          <a:extLst>
            <a:ext uri="{FF2B5EF4-FFF2-40B4-BE49-F238E27FC236}">
              <a16:creationId xmlns:a16="http://schemas.microsoft.com/office/drawing/2014/main" id="{D8877769-FBD3-4605-0CCD-E99C49D4A848}"/>
            </a:ext>
          </a:extLst>
        </xdr:cNvPr>
        <xdr:cNvPicPr>
          <a:picLocks noChangeAspect="1"/>
        </xdr:cNvPicPr>
      </xdr:nvPicPr>
      <xdr:blipFill>
        <a:blip xmlns:r="http://schemas.openxmlformats.org/officeDocument/2006/relationships" r:embed="rId16">
          <a:alphaModFix amt="20000"/>
          <a:extLst>
            <a:ext uri="{96DAC541-7B7A-43D3-8B79-37D633B846F1}">
              <asvg:svgBlip xmlns:asvg="http://schemas.microsoft.com/office/drawing/2016/SVG/main" r:embed="rId17"/>
            </a:ext>
          </a:extLst>
        </a:blip>
        <a:stretch>
          <a:fillRect/>
        </a:stretch>
      </xdr:blipFill>
      <xdr:spPr>
        <a:xfrm>
          <a:off x="0" y="17039166"/>
          <a:ext cx="0" cy="163788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oneCellAnchor>
    <xdr:from>
      <xdr:col>18</xdr:col>
      <xdr:colOff>497013</xdr:colOff>
      <xdr:row>4</xdr:row>
      <xdr:rowOff>147765</xdr:rowOff>
    </xdr:from>
    <xdr:ext cx="2600071" cy="374141"/>
    <xdr:sp macro="" textlink="">
      <xdr:nvSpPr>
        <xdr:cNvPr id="2" name="TextBox 1">
          <a:extLst>
            <a:ext uri="{FF2B5EF4-FFF2-40B4-BE49-F238E27FC236}">
              <a16:creationId xmlns:a16="http://schemas.microsoft.com/office/drawing/2014/main" id="{25E4B988-466B-5FCA-F761-40BD5DAB81F0}"/>
            </a:ext>
          </a:extLst>
        </xdr:cNvPr>
        <xdr:cNvSpPr txBox="1"/>
      </xdr:nvSpPr>
      <xdr:spPr>
        <a:xfrm>
          <a:off x="20347113" y="884365"/>
          <a:ext cx="260007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800" b="1"/>
        </a:p>
      </xdr:txBody>
    </xdr:sp>
    <xdr:clientData/>
  </xdr:oneCellAnchor>
</xdr:wsDr>
</file>

<file path=xl/drawings/drawing12.xml><?xml version="1.0" encoding="utf-8"?>
<xdr:wsDr xmlns:xdr="http://schemas.openxmlformats.org/drawingml/2006/spreadsheetDrawing" xmlns:a="http://schemas.openxmlformats.org/drawingml/2006/main">
  <xdr:twoCellAnchor>
    <xdr:from>
      <xdr:col>8</xdr:col>
      <xdr:colOff>158750</xdr:colOff>
      <xdr:row>11</xdr:row>
      <xdr:rowOff>88900</xdr:rowOff>
    </xdr:from>
    <xdr:to>
      <xdr:col>10</xdr:col>
      <xdr:colOff>374650</xdr:colOff>
      <xdr:row>16</xdr:row>
      <xdr:rowOff>25400</xdr:rowOff>
    </xdr:to>
    <xdr:sp macro="" textlink="">
      <xdr:nvSpPr>
        <xdr:cNvPr id="5" name="Rectangle 4">
          <a:extLst>
            <a:ext uri="{FF2B5EF4-FFF2-40B4-BE49-F238E27FC236}">
              <a16:creationId xmlns:a16="http://schemas.microsoft.com/office/drawing/2014/main" id="{306FDB7A-BE4E-56B6-41CC-A142F567D1E0}"/>
            </a:ext>
          </a:extLst>
        </xdr:cNvPr>
        <xdr:cNvSpPr/>
      </xdr:nvSpPr>
      <xdr:spPr>
        <a:xfrm>
          <a:off x="5035550" y="2114550"/>
          <a:ext cx="1435100" cy="857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b="1"/>
        </a:p>
        <a:p>
          <a:pPr algn="ctr"/>
          <a:r>
            <a:rPr lang="en-GB" sz="1100" b="1"/>
            <a:t>Fact</a:t>
          </a:r>
        </a:p>
        <a:p>
          <a:pPr algn="l"/>
          <a:endParaRPr lang="en-GB" sz="1100"/>
        </a:p>
      </xdr:txBody>
    </xdr:sp>
    <xdr:clientData/>
  </xdr:twoCellAnchor>
  <xdr:twoCellAnchor>
    <xdr:from>
      <xdr:col>7</xdr:col>
      <xdr:colOff>424178</xdr:colOff>
      <xdr:row>11</xdr:row>
      <xdr:rowOff>17784</xdr:rowOff>
    </xdr:from>
    <xdr:to>
      <xdr:col>7</xdr:col>
      <xdr:colOff>487681</xdr:colOff>
      <xdr:row>13</xdr:row>
      <xdr:rowOff>172724</xdr:rowOff>
    </xdr:to>
    <xdr:sp macro="" textlink="">
      <xdr:nvSpPr>
        <xdr:cNvPr id="9" name="Arrow: Down 8">
          <a:extLst>
            <a:ext uri="{FF2B5EF4-FFF2-40B4-BE49-F238E27FC236}">
              <a16:creationId xmlns:a16="http://schemas.microsoft.com/office/drawing/2014/main" id="{DD345BDA-A441-4BAB-97B6-F4D3818F22FF}"/>
            </a:ext>
          </a:extLst>
        </xdr:cNvPr>
        <xdr:cNvSpPr/>
      </xdr:nvSpPr>
      <xdr:spPr>
        <a:xfrm rot="18959542">
          <a:off x="4691378" y="2322834"/>
          <a:ext cx="63503" cy="57404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233681</xdr:colOff>
      <xdr:row>6</xdr:row>
      <xdr:rowOff>120650</xdr:rowOff>
    </xdr:from>
    <xdr:to>
      <xdr:col>9</xdr:col>
      <xdr:colOff>279400</xdr:colOff>
      <xdr:row>10</xdr:row>
      <xdr:rowOff>127000</xdr:rowOff>
    </xdr:to>
    <xdr:sp macro="" textlink="">
      <xdr:nvSpPr>
        <xdr:cNvPr id="10" name="Arrow: Down 9">
          <a:extLst>
            <a:ext uri="{FF2B5EF4-FFF2-40B4-BE49-F238E27FC236}">
              <a16:creationId xmlns:a16="http://schemas.microsoft.com/office/drawing/2014/main" id="{27612934-C605-A866-2E5F-7BEA958C564D}"/>
            </a:ext>
          </a:extLst>
        </xdr:cNvPr>
        <xdr:cNvSpPr/>
      </xdr:nvSpPr>
      <xdr:spPr>
        <a:xfrm>
          <a:off x="5720081" y="1377950"/>
          <a:ext cx="45719" cy="8445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527050</xdr:colOff>
      <xdr:row>6</xdr:row>
      <xdr:rowOff>95250</xdr:rowOff>
    </xdr:from>
    <xdr:to>
      <xdr:col>7</xdr:col>
      <xdr:colOff>133350</xdr:colOff>
      <xdr:row>11</xdr:row>
      <xdr:rowOff>31750</xdr:rowOff>
    </xdr:to>
    <xdr:sp macro="" textlink="">
      <xdr:nvSpPr>
        <xdr:cNvPr id="11" name="Rectangle 10">
          <a:extLst>
            <a:ext uri="{FF2B5EF4-FFF2-40B4-BE49-F238E27FC236}">
              <a16:creationId xmlns:a16="http://schemas.microsoft.com/office/drawing/2014/main" id="{93824A34-9399-48F1-A652-D274BC6B3190}"/>
            </a:ext>
          </a:extLst>
        </xdr:cNvPr>
        <xdr:cNvSpPr/>
      </xdr:nvSpPr>
      <xdr:spPr>
        <a:xfrm>
          <a:off x="2965450" y="1352550"/>
          <a:ext cx="1435100" cy="984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t>Account</a:t>
          </a:r>
          <a:r>
            <a:rPr lang="en-GB" sz="1100" b="1" baseline="0"/>
            <a:t> ID</a:t>
          </a:r>
          <a:endParaRPr lang="en-GB" sz="1100" b="1"/>
        </a:p>
      </xdr:txBody>
    </xdr:sp>
    <xdr:clientData/>
  </xdr:twoCellAnchor>
  <xdr:twoCellAnchor>
    <xdr:from>
      <xdr:col>11</xdr:col>
      <xdr:colOff>469900</xdr:colOff>
      <xdr:row>6</xdr:row>
      <xdr:rowOff>139700</xdr:rowOff>
    </xdr:from>
    <xdr:to>
      <xdr:col>14</xdr:col>
      <xdr:colOff>76200</xdr:colOff>
      <xdr:row>11</xdr:row>
      <xdr:rowOff>76200</xdr:rowOff>
    </xdr:to>
    <xdr:sp macro="" textlink="">
      <xdr:nvSpPr>
        <xdr:cNvPr id="12" name="Rectangle 11">
          <a:extLst>
            <a:ext uri="{FF2B5EF4-FFF2-40B4-BE49-F238E27FC236}">
              <a16:creationId xmlns:a16="http://schemas.microsoft.com/office/drawing/2014/main" id="{8425E356-7797-4124-9D78-1A9989370BD3}"/>
            </a:ext>
          </a:extLst>
        </xdr:cNvPr>
        <xdr:cNvSpPr/>
      </xdr:nvSpPr>
      <xdr:spPr>
        <a:xfrm>
          <a:off x="7175500" y="1244600"/>
          <a:ext cx="1435100" cy="857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t>Partner ID</a:t>
          </a:r>
        </a:p>
      </xdr:txBody>
    </xdr:sp>
    <xdr:clientData/>
  </xdr:twoCellAnchor>
  <xdr:twoCellAnchor>
    <xdr:from>
      <xdr:col>4</xdr:col>
      <xdr:colOff>531668</xdr:colOff>
      <xdr:row>17</xdr:row>
      <xdr:rowOff>108142</xdr:rowOff>
    </xdr:from>
    <xdr:to>
      <xdr:col>7</xdr:col>
      <xdr:colOff>141431</xdr:colOff>
      <xdr:row>22</xdr:row>
      <xdr:rowOff>19242</xdr:rowOff>
    </xdr:to>
    <xdr:sp macro="" textlink="">
      <xdr:nvSpPr>
        <xdr:cNvPr id="13" name="Rectangle 12">
          <a:extLst>
            <a:ext uri="{FF2B5EF4-FFF2-40B4-BE49-F238E27FC236}">
              <a16:creationId xmlns:a16="http://schemas.microsoft.com/office/drawing/2014/main" id="{5184FD14-CC21-4F28-919B-182029D88E1E}"/>
            </a:ext>
          </a:extLst>
        </xdr:cNvPr>
        <xdr:cNvSpPr/>
      </xdr:nvSpPr>
      <xdr:spPr>
        <a:xfrm>
          <a:off x="2970068" y="3670492"/>
          <a:ext cx="1438563" cy="958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 </a:t>
          </a:r>
        </a:p>
        <a:p>
          <a:pPr algn="l"/>
          <a:r>
            <a:rPr lang="en-GB" sz="1100" b="1"/>
            <a:t>   </a:t>
          </a:r>
        </a:p>
        <a:p>
          <a:pPr algn="l"/>
          <a:r>
            <a:rPr lang="en-GB" sz="1100" b="1"/>
            <a:t>     Product</a:t>
          </a:r>
          <a:r>
            <a:rPr lang="en-GB" sz="1100" b="1" baseline="0"/>
            <a:t> ID</a:t>
          </a:r>
          <a:endParaRPr lang="en-GB" sz="1100" b="1"/>
        </a:p>
      </xdr:txBody>
    </xdr:sp>
    <xdr:clientData/>
  </xdr:twoCellAnchor>
  <xdr:twoCellAnchor>
    <xdr:from>
      <xdr:col>15</xdr:col>
      <xdr:colOff>121612</xdr:colOff>
      <xdr:row>16</xdr:row>
      <xdr:rowOff>133351</xdr:rowOff>
    </xdr:from>
    <xdr:to>
      <xdr:col>17</xdr:col>
      <xdr:colOff>340976</xdr:colOff>
      <xdr:row>21</xdr:row>
      <xdr:rowOff>171451</xdr:rowOff>
    </xdr:to>
    <xdr:sp macro="" textlink="">
      <xdr:nvSpPr>
        <xdr:cNvPr id="14" name="Rectangle 13">
          <a:extLst>
            <a:ext uri="{FF2B5EF4-FFF2-40B4-BE49-F238E27FC236}">
              <a16:creationId xmlns:a16="http://schemas.microsoft.com/office/drawing/2014/main" id="{AC4C72C1-83FF-47F7-95D2-8724D723A75B}"/>
            </a:ext>
          </a:extLst>
        </xdr:cNvPr>
        <xdr:cNvSpPr/>
      </xdr:nvSpPr>
      <xdr:spPr>
        <a:xfrm>
          <a:off x="9265612" y="3486151"/>
          <a:ext cx="1438564" cy="1085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     Sales Stage</a:t>
          </a:r>
        </a:p>
        <a:p>
          <a:pPr algn="l"/>
          <a:endParaRPr lang="en-GB" sz="1100" b="1" baseline="0"/>
        </a:p>
        <a:p>
          <a:pPr algn="l"/>
          <a:r>
            <a:rPr lang="en-GB" sz="1100" b="0" baseline="0"/>
            <a:t>    Stage Name</a:t>
          </a:r>
        </a:p>
        <a:p>
          <a:pPr algn="l"/>
          <a:endParaRPr lang="en-GB" sz="1100" b="0" baseline="0"/>
        </a:p>
        <a:p>
          <a:pPr algn="l"/>
          <a:r>
            <a:rPr lang="en-GB" sz="1100" b="0" baseline="0"/>
            <a:t>    Probability</a:t>
          </a:r>
          <a:endParaRPr lang="en-GB" sz="1100" b="0"/>
        </a:p>
      </xdr:txBody>
    </xdr:sp>
    <xdr:clientData/>
  </xdr:twoCellAnchor>
  <xdr:twoCellAnchor>
    <xdr:from>
      <xdr:col>8</xdr:col>
      <xdr:colOff>171450</xdr:colOff>
      <xdr:row>1</xdr:row>
      <xdr:rowOff>133350</xdr:rowOff>
    </xdr:from>
    <xdr:to>
      <xdr:col>10</xdr:col>
      <xdr:colOff>387350</xdr:colOff>
      <xdr:row>6</xdr:row>
      <xdr:rowOff>69850</xdr:rowOff>
    </xdr:to>
    <xdr:sp macro="" textlink="">
      <xdr:nvSpPr>
        <xdr:cNvPr id="16" name="Rectangle 15">
          <a:extLst>
            <a:ext uri="{FF2B5EF4-FFF2-40B4-BE49-F238E27FC236}">
              <a16:creationId xmlns:a16="http://schemas.microsoft.com/office/drawing/2014/main" id="{0F3A3924-1E3D-4799-B9FA-DDC69157E6D2}"/>
            </a:ext>
          </a:extLst>
        </xdr:cNvPr>
        <xdr:cNvSpPr/>
      </xdr:nvSpPr>
      <xdr:spPr>
        <a:xfrm>
          <a:off x="5048250" y="317500"/>
          <a:ext cx="1435100" cy="857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100"/>
        </a:p>
        <a:p>
          <a:pPr algn="ctr"/>
          <a:r>
            <a:rPr lang="en-GB" sz="1100" b="1"/>
            <a:t>Opportunity</a:t>
          </a:r>
        </a:p>
        <a:p>
          <a:pPr algn="ctr"/>
          <a:r>
            <a:rPr lang="en-GB" sz="1100" baseline="0"/>
            <a:t> </a:t>
          </a:r>
        </a:p>
        <a:p>
          <a:pPr algn="ctr"/>
          <a:r>
            <a:rPr lang="en-GB" sz="1100"/>
            <a:t>Opportunity ID</a:t>
          </a:r>
        </a:p>
      </xdr:txBody>
    </xdr:sp>
    <xdr:clientData/>
  </xdr:twoCellAnchor>
  <xdr:twoCellAnchor>
    <xdr:from>
      <xdr:col>10</xdr:col>
      <xdr:colOff>451519</xdr:colOff>
      <xdr:row>12</xdr:row>
      <xdr:rowOff>27205</xdr:rowOff>
    </xdr:from>
    <xdr:to>
      <xdr:col>11</xdr:col>
      <xdr:colOff>401108</xdr:colOff>
      <xdr:row>12</xdr:row>
      <xdr:rowOff>95649</xdr:rowOff>
    </xdr:to>
    <xdr:sp macro="" textlink="">
      <xdr:nvSpPr>
        <xdr:cNvPr id="17" name="Arrow: Down 16">
          <a:extLst>
            <a:ext uri="{FF2B5EF4-FFF2-40B4-BE49-F238E27FC236}">
              <a16:creationId xmlns:a16="http://schemas.microsoft.com/office/drawing/2014/main" id="{44F254ED-0595-42F9-A8D2-1E5F8DB00BB9}"/>
            </a:ext>
          </a:extLst>
        </xdr:cNvPr>
        <xdr:cNvSpPr/>
      </xdr:nvSpPr>
      <xdr:spPr>
        <a:xfrm rot="3791015">
          <a:off x="6792892" y="1991632"/>
          <a:ext cx="68444" cy="559189"/>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4930</xdr:colOff>
      <xdr:row>16</xdr:row>
      <xdr:rowOff>1925</xdr:rowOff>
    </xdr:from>
    <xdr:to>
      <xdr:col>11</xdr:col>
      <xdr:colOff>505205</xdr:colOff>
      <xdr:row>16</xdr:row>
      <xdr:rowOff>62075</xdr:rowOff>
    </xdr:to>
    <xdr:sp macro="" textlink="">
      <xdr:nvSpPr>
        <xdr:cNvPr id="18" name="Arrow: Down 17">
          <a:extLst>
            <a:ext uri="{FF2B5EF4-FFF2-40B4-BE49-F238E27FC236}">
              <a16:creationId xmlns:a16="http://schemas.microsoft.com/office/drawing/2014/main" id="{D429C29C-9E8D-4381-B175-0C979EFECC7E}"/>
            </a:ext>
          </a:extLst>
        </xdr:cNvPr>
        <xdr:cNvSpPr/>
      </xdr:nvSpPr>
      <xdr:spPr>
        <a:xfrm rot="7741863">
          <a:off x="6930593" y="3134662"/>
          <a:ext cx="60150" cy="50027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192254</xdr:colOff>
      <xdr:row>16</xdr:row>
      <xdr:rowOff>202697</xdr:rowOff>
    </xdr:from>
    <xdr:to>
      <xdr:col>8</xdr:col>
      <xdr:colOff>120892</xdr:colOff>
      <xdr:row>17</xdr:row>
      <xdr:rowOff>38866</xdr:rowOff>
    </xdr:to>
    <xdr:sp macro="" textlink="">
      <xdr:nvSpPr>
        <xdr:cNvPr id="19" name="Arrow: Down 18">
          <a:extLst>
            <a:ext uri="{FF2B5EF4-FFF2-40B4-BE49-F238E27FC236}">
              <a16:creationId xmlns:a16="http://schemas.microsoft.com/office/drawing/2014/main" id="{330D141A-FEA0-4B90-A85E-3461EC2F0D7C}"/>
            </a:ext>
          </a:extLst>
        </xdr:cNvPr>
        <xdr:cNvSpPr/>
      </xdr:nvSpPr>
      <xdr:spPr>
        <a:xfrm rot="14653887">
          <a:off x="4705713" y="3309238"/>
          <a:ext cx="45719" cy="538238"/>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6350</xdr:colOff>
      <xdr:row>6</xdr:row>
      <xdr:rowOff>146050</xdr:rowOff>
    </xdr:from>
    <xdr:to>
      <xdr:col>17</xdr:col>
      <xdr:colOff>222250</xdr:colOff>
      <xdr:row>11</xdr:row>
      <xdr:rowOff>82550</xdr:rowOff>
    </xdr:to>
    <xdr:sp macro="" textlink="">
      <xdr:nvSpPr>
        <xdr:cNvPr id="20" name="Rectangle 19">
          <a:extLst>
            <a:ext uri="{FF2B5EF4-FFF2-40B4-BE49-F238E27FC236}">
              <a16:creationId xmlns:a16="http://schemas.microsoft.com/office/drawing/2014/main" id="{EE70C3B8-44EE-48E1-A7D8-680B58F9371F}"/>
            </a:ext>
          </a:extLst>
        </xdr:cNvPr>
        <xdr:cNvSpPr/>
      </xdr:nvSpPr>
      <xdr:spPr>
        <a:xfrm>
          <a:off x="9150350" y="1250950"/>
          <a:ext cx="1435100" cy="857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t>Partner</a:t>
          </a:r>
        </a:p>
        <a:p>
          <a:pPr algn="ctr"/>
          <a:endParaRPr lang="en-GB" sz="1100" b="1"/>
        </a:p>
        <a:p>
          <a:pPr algn="ctr"/>
          <a:r>
            <a:rPr lang="en-GB" sz="1100" b="0"/>
            <a:t>Partner</a:t>
          </a:r>
          <a:r>
            <a:rPr lang="en-GB" sz="1100" b="0" baseline="0"/>
            <a:t> Name</a:t>
          </a:r>
        </a:p>
        <a:p>
          <a:pPr algn="ctr"/>
          <a:endParaRPr lang="en-GB" sz="1100" b="0" baseline="0"/>
        </a:p>
        <a:p>
          <a:pPr algn="ctr"/>
          <a:r>
            <a:rPr lang="en-GB" sz="1100" b="0" baseline="0"/>
            <a:t>Partner Driven</a:t>
          </a:r>
          <a:endParaRPr lang="en-GB" sz="1100" b="0"/>
        </a:p>
      </xdr:txBody>
    </xdr:sp>
    <xdr:clientData/>
  </xdr:twoCellAnchor>
  <xdr:twoCellAnchor>
    <xdr:from>
      <xdr:col>1</xdr:col>
      <xdr:colOff>349250</xdr:colOff>
      <xdr:row>6</xdr:row>
      <xdr:rowOff>127000</xdr:rowOff>
    </xdr:from>
    <xdr:to>
      <xdr:col>3</xdr:col>
      <xdr:colOff>565150</xdr:colOff>
      <xdr:row>11</xdr:row>
      <xdr:rowOff>63500</xdr:rowOff>
    </xdr:to>
    <xdr:sp macro="" textlink="">
      <xdr:nvSpPr>
        <xdr:cNvPr id="22" name="Rectangle 21">
          <a:extLst>
            <a:ext uri="{FF2B5EF4-FFF2-40B4-BE49-F238E27FC236}">
              <a16:creationId xmlns:a16="http://schemas.microsoft.com/office/drawing/2014/main" id="{CBDB5CB9-068A-4360-960C-421F0C366A9D}"/>
            </a:ext>
          </a:extLst>
        </xdr:cNvPr>
        <xdr:cNvSpPr/>
      </xdr:nvSpPr>
      <xdr:spPr>
        <a:xfrm>
          <a:off x="958850" y="1231900"/>
          <a:ext cx="1435100" cy="857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t>Account</a:t>
          </a:r>
        </a:p>
        <a:p>
          <a:pPr algn="ctr"/>
          <a:endParaRPr lang="en-GB" sz="1100" b="0"/>
        </a:p>
        <a:p>
          <a:pPr algn="ctr"/>
          <a:r>
            <a:rPr lang="en-GB" sz="1100" b="0"/>
            <a:t>Regions</a:t>
          </a:r>
        </a:p>
        <a:p>
          <a:pPr algn="ctr"/>
          <a:endParaRPr lang="en-GB" sz="1100" b="0"/>
        </a:p>
        <a:p>
          <a:pPr algn="ctr"/>
          <a:r>
            <a:rPr lang="en-GB" sz="1100" b="0"/>
            <a:t>Segment</a:t>
          </a:r>
        </a:p>
      </xdr:txBody>
    </xdr:sp>
    <xdr:clientData/>
  </xdr:twoCellAnchor>
  <xdr:twoCellAnchor>
    <xdr:from>
      <xdr:col>14</xdr:col>
      <xdr:colOff>114300</xdr:colOff>
      <xdr:row>8</xdr:row>
      <xdr:rowOff>177800</xdr:rowOff>
    </xdr:from>
    <xdr:to>
      <xdr:col>14</xdr:col>
      <xdr:colOff>558800</xdr:colOff>
      <xdr:row>9</xdr:row>
      <xdr:rowOff>44450</xdr:rowOff>
    </xdr:to>
    <xdr:sp macro="" textlink="">
      <xdr:nvSpPr>
        <xdr:cNvPr id="23" name="Arrow: Down 22">
          <a:extLst>
            <a:ext uri="{FF2B5EF4-FFF2-40B4-BE49-F238E27FC236}">
              <a16:creationId xmlns:a16="http://schemas.microsoft.com/office/drawing/2014/main" id="{44429F0C-8AB0-4942-8FB6-82A12DBD483F}"/>
            </a:ext>
          </a:extLst>
        </xdr:cNvPr>
        <xdr:cNvSpPr/>
      </xdr:nvSpPr>
      <xdr:spPr>
        <a:xfrm rot="5400000">
          <a:off x="8832850" y="1670050"/>
          <a:ext cx="76200" cy="4445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19050</xdr:colOff>
      <xdr:row>8</xdr:row>
      <xdr:rowOff>158750</xdr:rowOff>
    </xdr:from>
    <xdr:to>
      <xdr:col>4</xdr:col>
      <xdr:colOff>463550</xdr:colOff>
      <xdr:row>9</xdr:row>
      <xdr:rowOff>49394</xdr:rowOff>
    </xdr:to>
    <xdr:sp macro="" textlink="">
      <xdr:nvSpPr>
        <xdr:cNvPr id="25" name="Arrow: Down 24">
          <a:extLst>
            <a:ext uri="{FF2B5EF4-FFF2-40B4-BE49-F238E27FC236}">
              <a16:creationId xmlns:a16="http://schemas.microsoft.com/office/drawing/2014/main" id="{A668E438-4043-4327-A7A3-1638E85B1D62}"/>
            </a:ext>
          </a:extLst>
        </xdr:cNvPr>
        <xdr:cNvSpPr/>
      </xdr:nvSpPr>
      <xdr:spPr>
        <a:xfrm rot="16200000">
          <a:off x="2629603" y="1662997"/>
          <a:ext cx="100194" cy="4445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514350</xdr:colOff>
      <xdr:row>16</xdr:row>
      <xdr:rowOff>196850</xdr:rowOff>
    </xdr:from>
    <xdr:to>
      <xdr:col>14</xdr:col>
      <xdr:colOff>120650</xdr:colOff>
      <xdr:row>21</xdr:row>
      <xdr:rowOff>133350</xdr:rowOff>
    </xdr:to>
    <xdr:sp macro="" textlink="">
      <xdr:nvSpPr>
        <xdr:cNvPr id="2" name="Rectangle 1">
          <a:extLst>
            <a:ext uri="{FF2B5EF4-FFF2-40B4-BE49-F238E27FC236}">
              <a16:creationId xmlns:a16="http://schemas.microsoft.com/office/drawing/2014/main" id="{7932C075-296B-466E-86EF-93F4B54DEB6D}"/>
            </a:ext>
          </a:extLst>
        </xdr:cNvPr>
        <xdr:cNvSpPr/>
      </xdr:nvSpPr>
      <xdr:spPr>
        <a:xfrm>
          <a:off x="7219950" y="3549650"/>
          <a:ext cx="1435100" cy="984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t>Stage ID</a:t>
          </a:r>
        </a:p>
      </xdr:txBody>
    </xdr:sp>
    <xdr:clientData/>
  </xdr:twoCellAnchor>
  <xdr:twoCellAnchor>
    <xdr:from>
      <xdr:col>14</xdr:col>
      <xdr:colOff>184150</xdr:colOff>
      <xdr:row>18</xdr:row>
      <xdr:rowOff>171450</xdr:rowOff>
    </xdr:from>
    <xdr:to>
      <xdr:col>15</xdr:col>
      <xdr:colOff>19050</xdr:colOff>
      <xdr:row>19</xdr:row>
      <xdr:rowOff>50800</xdr:rowOff>
    </xdr:to>
    <xdr:sp macro="" textlink="">
      <xdr:nvSpPr>
        <xdr:cNvPr id="3" name="Arrow: Down 2">
          <a:extLst>
            <a:ext uri="{FF2B5EF4-FFF2-40B4-BE49-F238E27FC236}">
              <a16:creationId xmlns:a16="http://schemas.microsoft.com/office/drawing/2014/main" id="{824D96E6-7586-493F-A9D3-E8BAA43F3028}"/>
            </a:ext>
          </a:extLst>
        </xdr:cNvPr>
        <xdr:cNvSpPr/>
      </xdr:nvSpPr>
      <xdr:spPr>
        <a:xfrm rot="5400000">
          <a:off x="8896350" y="3765550"/>
          <a:ext cx="88900" cy="4445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536575</xdr:colOff>
      <xdr:row>8</xdr:row>
      <xdr:rowOff>50801</xdr:rowOff>
    </xdr:from>
    <xdr:to>
      <xdr:col>13</xdr:col>
      <xdr:colOff>184150</xdr:colOff>
      <xdr:row>20</xdr:row>
      <xdr:rowOff>193675</xdr:rowOff>
    </xdr:to>
    <xdr:graphicFrame macro="">
      <xdr:nvGraphicFramePr>
        <xdr:cNvPr id="4" name="Diagram 3">
          <a:extLst>
            <a:ext uri="{FF2B5EF4-FFF2-40B4-BE49-F238E27FC236}">
              <a16:creationId xmlns:a16="http://schemas.microsoft.com/office/drawing/2014/main" id="{EF643C80-0D95-C8FE-4C2E-36F470ADC61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304084</xdr:colOff>
      <xdr:row>17</xdr:row>
      <xdr:rowOff>134155</xdr:rowOff>
    </xdr:from>
    <xdr:to>
      <xdr:col>3</xdr:col>
      <xdr:colOff>522016</xdr:colOff>
      <xdr:row>22</xdr:row>
      <xdr:rowOff>45255</xdr:rowOff>
    </xdr:to>
    <xdr:sp macro="" textlink="">
      <xdr:nvSpPr>
        <xdr:cNvPr id="6" name="Rectangle 5">
          <a:extLst>
            <a:ext uri="{FF2B5EF4-FFF2-40B4-BE49-F238E27FC236}">
              <a16:creationId xmlns:a16="http://schemas.microsoft.com/office/drawing/2014/main" id="{1118B690-AC92-4713-92C5-265EA4CE912C}"/>
            </a:ext>
          </a:extLst>
        </xdr:cNvPr>
        <xdr:cNvSpPr/>
      </xdr:nvSpPr>
      <xdr:spPr>
        <a:xfrm>
          <a:off x="912253" y="3631127"/>
          <a:ext cx="1434270" cy="93962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Product</a:t>
          </a:r>
        </a:p>
        <a:p>
          <a:pPr algn="l"/>
          <a:endParaRPr lang="en-GB" sz="1100" b="1"/>
        </a:p>
        <a:p>
          <a:pPr algn="l"/>
          <a:r>
            <a:rPr lang="en-GB" sz="1100" b="0"/>
            <a:t>Product ID</a:t>
          </a:r>
        </a:p>
        <a:p>
          <a:pPr algn="l"/>
          <a:endParaRPr lang="en-GB" sz="1100" b="0"/>
        </a:p>
        <a:p>
          <a:pPr algn="l"/>
          <a:r>
            <a:rPr lang="en-GB" sz="1100" b="0"/>
            <a:t>Product Code</a:t>
          </a:r>
        </a:p>
      </xdr:txBody>
    </xdr:sp>
    <xdr:clientData/>
  </xdr:twoCellAnchor>
  <xdr:twoCellAnchor>
    <xdr:from>
      <xdr:col>4</xdr:col>
      <xdr:colOff>0</xdr:colOff>
      <xdr:row>19</xdr:row>
      <xdr:rowOff>71552</xdr:rowOff>
    </xdr:from>
    <xdr:to>
      <xdr:col>4</xdr:col>
      <xdr:colOff>444500</xdr:colOff>
      <xdr:row>19</xdr:row>
      <xdr:rowOff>167900</xdr:rowOff>
    </xdr:to>
    <xdr:sp macro="" textlink="">
      <xdr:nvSpPr>
        <xdr:cNvPr id="8" name="Arrow: Down 7">
          <a:extLst>
            <a:ext uri="{FF2B5EF4-FFF2-40B4-BE49-F238E27FC236}">
              <a16:creationId xmlns:a16="http://schemas.microsoft.com/office/drawing/2014/main" id="{9FE18C5B-7DEE-4C30-848E-96EF6B4C7075}"/>
            </a:ext>
          </a:extLst>
        </xdr:cNvPr>
        <xdr:cNvSpPr/>
      </xdr:nvSpPr>
      <xdr:spPr>
        <a:xfrm rot="16200000">
          <a:off x="2606752" y="3805856"/>
          <a:ext cx="96348" cy="4445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joice nwocha" refreshedDate="45887.539426620373" createdVersion="8" refreshedVersion="8" minRefreshableVersion="3" recordCount="487" xr:uid="{DAD800AA-795F-4600-B09B-CF0DE71F9688}">
  <cacheSource type="worksheet">
    <worksheetSource ref="A1:S488" sheet="Merged Fact"/>
  </cacheSource>
  <cacheFields count="23">
    <cacheField name="EstimatedCloseDate" numFmtId="165">
      <sharedItems containsSemiMixedTypes="0" containsNonDate="0" containsDate="1" containsString="0" minDate="2015-01-01T10:59:00" maxDate="2015-12-31T10:59:00"/>
    </cacheField>
    <cacheField name="Opportunity ID" numFmtId="0">
      <sharedItems containsSemiMixedTypes="0" containsString="0" containsNumber="1" containsInteger="1" minValue="1" maxValue="486"/>
    </cacheField>
    <cacheField name="Opportunity Size" numFmtId="0">
      <sharedItems/>
    </cacheField>
    <cacheField name="Sales Stage ID" numFmtId="0">
      <sharedItems containsSemiMixedTypes="0" containsString="0" containsNumber="1" containsInteger="1" minValue="1" maxValue="5"/>
    </cacheField>
    <cacheField name="Account ID" numFmtId="0">
      <sharedItems containsSemiMixedTypes="0" containsString="0" containsNumber="1" containsInteger="1" minValue="1" maxValue="357"/>
    </cacheField>
    <cacheField name="Partner ID" numFmtId="0">
      <sharedItems containsSemiMixedTypes="0" containsString="0" containsNumber="1" containsInteger="1" minValue="1" maxValue="101"/>
    </cacheField>
    <cacheField name="Product ID" numFmtId="0">
      <sharedItems containsSemiMixedTypes="0" containsString="0" containsNumber="1" containsInteger="1" minValue="1" maxValue="25"/>
    </cacheField>
    <cacheField name="ProductRevenue" numFmtId="166">
      <sharedItems containsSemiMixedTypes="0" containsString="0" containsNumber="1" containsInteger="1" minValue="23725" maxValue="12166529"/>
    </cacheField>
    <cacheField name="FactoredProductRevenue" numFmtId="166">
      <sharedItems containsSemiMixedTypes="0" containsString="0" containsNumber="1" minValue="2372.5" maxValue="7362270.4000000004"/>
    </cacheField>
    <cacheField name="Create Date" numFmtId="0">
      <sharedItems containsSemiMixedTypes="0" containsString="0" containsNumber="1" containsInteger="1" minValue="41640" maxValue="41998"/>
    </cacheField>
    <cacheField name="Opportunity Days" numFmtId="1">
      <sharedItems containsSemiMixedTypes="0" containsString="0" containsNumber="1" minValue="365.45763888888899" maxValue="725.45763888888905"/>
    </cacheField>
    <cacheField name="Year" numFmtId="0">
      <sharedItems containsSemiMixedTypes="0" containsString="0" containsNumber="1" containsInteger="1" minValue="2015" maxValue="2015"/>
    </cacheField>
    <cacheField name="Month_Number" numFmtId="0">
      <sharedItems containsSemiMixedTypes="0" containsString="0" containsNumber="1" containsInteger="1" minValue="1" maxValue="12" count="12">
        <n v="11"/>
        <n v="8"/>
        <n v="6"/>
        <n v="5"/>
        <n v="4"/>
        <n v="3"/>
        <n v="2"/>
        <n v="12"/>
        <n v="10"/>
        <n v="7"/>
        <n v="1"/>
        <n v="9"/>
      </sharedItems>
    </cacheField>
    <cacheField name="Region" numFmtId="0">
      <sharedItems/>
    </cacheField>
    <cacheField name="Segment" numFmtId="0">
      <sharedItems count="3">
        <s v="Large"/>
        <s v="Strategic"/>
        <s v="Small &amp; Medium"/>
      </sharedItems>
    </cacheField>
    <cacheField name="Month" numFmtId="0">
      <sharedItems count="12">
        <s v="Nov"/>
        <s v="Aug"/>
        <s v="Jun"/>
        <s v="May"/>
        <s v="Apr"/>
        <s v="Mar"/>
        <s v="Feb"/>
        <s v="Dec"/>
        <s v="Oct"/>
        <s v="Jul"/>
        <s v="Jan"/>
        <s v="Sep"/>
      </sharedItems>
    </cacheField>
    <cacheField name="Partner" numFmtId="0">
      <sharedItems count="100">
        <s v="Direct"/>
        <s v="Sontaxon"/>
        <s v="Indiity"/>
        <s v="Doublestreet"/>
        <s v="Konzozdax"/>
        <s v="Joblamcon"/>
        <s v="Konkdom"/>
        <s v="Medfax"/>
        <s v="Donuniace"/>
        <s v="fasetone"/>
        <s v="Flexlax"/>
        <s v="Vaiadocon"/>
        <s v="Daltdexon"/>
        <s v="Hotlane"/>
        <s v="Ganjacore"/>
        <s v="Planethouse"/>
        <s v="Quotein"/>
        <s v="ronplex"/>
        <s v="lanequote"/>
        <s v="Indikaylax"/>
        <s v="bamtone"/>
        <s v="Songreen"/>
        <s v="Suntaxon"/>
        <s v="Quadsoloace"/>
        <s v="Free-electronics"/>
        <s v="Quadtex"/>
        <s v="Konktom"/>
        <s v="Jobice"/>
        <s v="Redplanet"/>
        <s v="Mathredex"/>
        <s v="Dripstrip"/>
        <s v="Ventolane"/>
        <s v="Lamtafan"/>
        <s v="Zaamphase"/>
        <s v="biotom"/>
        <s v="Movestreet"/>
        <s v="plexdax"/>
        <s v="Hotlam"/>
        <s v="Nimdax"/>
        <s v="Drillelectronics"/>
        <s v="Goldenstreet"/>
        <s v="Zoomtone"/>
        <s v="Flexzim"/>
        <s v="Operon"/>
        <s v="Zotcare"/>
        <s v="Dantech"/>
        <s v="Is-technology"/>
        <s v="plex-holdings"/>
        <s v="Hayit"/>
        <s v="Trioice"/>
        <s v="Dalttouch"/>
        <s v="gravedrill"/>
        <s v="Quofase"/>
        <s v="biglax"/>
        <s v="Fincom"/>
        <s v="tamptrax"/>
        <s v="Bamgreen"/>
        <s v="Acegreen"/>
        <s v="Plexsolfix"/>
        <s v="Saltstreet"/>
        <s v="Canezap"/>
        <s v="Strongzone"/>
        <s v="Plextom"/>
        <s v="Triohow"/>
        <s v="Funcane"/>
        <s v="quotechi"/>
        <s v="Duo-tech"/>
        <s v="Stimsanlux"/>
        <s v="Fixplus"/>
        <s v="Bigcore"/>
        <s v="Jaytam"/>
        <s v="movedex"/>
        <s v="Y-anplex"/>
        <s v="ice-lex"/>
        <s v="Yearhouse"/>
        <s v="Quadzoom"/>
        <s v="kan-dom"/>
        <s v="Intechi"/>
        <s v="Kanlam"/>
        <s v="zonstrip"/>
        <s v="Damlane"/>
        <s v="Redunilux"/>
        <s v="mediaphase"/>
        <s v="Vivastreet"/>
        <s v="Tripplenix"/>
        <s v="Ice-find"/>
        <s v="Duotechi"/>
        <s v="Quo-planet"/>
        <s v="Unaquoing"/>
        <s v="Xx-trans"/>
        <s v="Zummedtech"/>
        <s v="Tamhow"/>
        <s v="Dentojob"/>
        <s v="Rank-com"/>
        <s v="Hottouch"/>
        <s v="Overhigh"/>
        <s v="Stanfan"/>
        <s v="Hotaphex"/>
        <s v="Zonronzap"/>
        <s v="sumdrill"/>
      </sharedItems>
    </cacheField>
    <cacheField name="Partner Driven" numFmtId="0">
      <sharedItems/>
    </cacheField>
    <cacheField name="Product Code" numFmtId="0">
      <sharedItems/>
    </cacheField>
    <cacheField name="Sales Stage" numFmtId="0">
      <sharedItems/>
    </cacheField>
    <cacheField name="Probability" numFmtId="9">
      <sharedItems containsSemiMixedTypes="0" containsString="0" containsNumber="1" minValue="0.1" maxValue="0.8"/>
    </cacheField>
    <cacheField name="Channel" numFmtId="0">
      <sharedItems count="2">
        <s v="Direct"/>
        <s v="Partner"/>
      </sharedItems>
    </cacheField>
    <cacheField name="Deal Status" numFmtId="0">
      <sharedItems count="2">
        <s v="Open"/>
        <s v="Closed"/>
      </sharedItems>
    </cacheField>
  </cacheFields>
  <extLst>
    <ext xmlns:x14="http://schemas.microsoft.com/office/spreadsheetml/2009/9/main" uri="{725AE2AE-9491-48be-B2B4-4EB974FC3084}">
      <x14:pivotCacheDefinition pivotCacheId="6804689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joice nwocha" refreshedDate="45887.539428472221" createdVersion="8" refreshedVersion="8" minRefreshableVersion="3" recordCount="487" xr:uid="{8A7FBA78-047C-4045-BF22-225E8847FB94}">
  <cacheSource type="worksheet">
    <worksheetSource ref="A1:R488" sheet="Merged Fact"/>
  </cacheSource>
  <cacheFields count="22">
    <cacheField name="EstimatedCloseDate" numFmtId="165">
      <sharedItems containsSemiMixedTypes="0" containsNonDate="0" containsDate="1" containsString="0" minDate="2015-01-01T10:59:00" maxDate="2015-12-31T10:59:00"/>
    </cacheField>
    <cacheField name="Opportunity ID" numFmtId="0">
      <sharedItems containsSemiMixedTypes="0" containsString="0" containsNumber="1" containsInteger="1" minValue="1" maxValue="486"/>
    </cacheField>
    <cacheField name="Opportunity Size" numFmtId="0">
      <sharedItems/>
    </cacheField>
    <cacheField name="Sales Stage ID" numFmtId="0">
      <sharedItems containsSemiMixedTypes="0" containsString="0" containsNumber="1" containsInteger="1" minValue="1" maxValue="5"/>
    </cacheField>
    <cacheField name="Account ID" numFmtId="0">
      <sharedItems containsSemiMixedTypes="0" containsString="0" containsNumber="1" containsInteger="1" minValue="1" maxValue="357"/>
    </cacheField>
    <cacheField name="Partner ID" numFmtId="0">
      <sharedItems containsSemiMixedTypes="0" containsString="0" containsNumber="1" containsInteger="1" minValue="1" maxValue="101"/>
    </cacheField>
    <cacheField name="Product ID" numFmtId="0">
      <sharedItems containsSemiMixedTypes="0" containsString="0" containsNumber="1" containsInteger="1" minValue="1" maxValue="25"/>
    </cacheField>
    <cacheField name="ProductRevenue" numFmtId="166">
      <sharedItems containsSemiMixedTypes="0" containsString="0" containsNumber="1" containsInteger="1" minValue="23725" maxValue="12166529"/>
    </cacheField>
    <cacheField name="FactoredProductRevenue" numFmtId="166">
      <sharedItems containsSemiMixedTypes="0" containsString="0" containsNumber="1" minValue="2372.5" maxValue="7362270.4000000004"/>
    </cacheField>
    <cacheField name="Create Date" numFmtId="0">
      <sharedItems containsSemiMixedTypes="0" containsString="0" containsNumber="1" containsInteger="1" minValue="41640" maxValue="41998"/>
    </cacheField>
    <cacheField name="Opportunity Days" numFmtId="1">
      <sharedItems containsSemiMixedTypes="0" containsString="0" containsNumber="1" minValue="365.45763888888899" maxValue="725.45763888888905"/>
    </cacheField>
    <cacheField name="Year" numFmtId="0">
      <sharedItems containsSemiMixedTypes="0" containsString="0" containsNumber="1" containsInteger="1" minValue="2015" maxValue="2015"/>
    </cacheField>
    <cacheField name="Month_Number" numFmtId="0">
      <sharedItems containsSemiMixedTypes="0" containsString="0" containsNumber="1" containsInteger="1" minValue="1" maxValue="12"/>
    </cacheField>
    <cacheField name="Region" numFmtId="0">
      <sharedItems count="3">
        <s v="Central"/>
        <s v="West"/>
        <s v="East"/>
      </sharedItems>
    </cacheField>
    <cacheField name="Segment" numFmtId="0">
      <sharedItems/>
    </cacheField>
    <cacheField name="Month" numFmtId="0">
      <sharedItems/>
    </cacheField>
    <cacheField name="Partner" numFmtId="0">
      <sharedItems/>
    </cacheField>
    <cacheField name="Partner Driven" numFmtId="0">
      <sharedItems/>
    </cacheField>
    <cacheField name="Product Code" numFmtId="0">
      <sharedItems/>
    </cacheField>
    <cacheField name="Sales Stage" numFmtId="0">
      <sharedItems/>
    </cacheField>
    <cacheField name="Probability" numFmtId="9">
      <sharedItems containsSemiMixedTypes="0" containsString="0" containsNumber="1" minValue="0.1" maxValue="0.8"/>
    </cacheField>
    <cacheField name="Channel" numFmtId="0">
      <sharedItems count="2">
        <s v="Direct"/>
        <s v="Partner"/>
      </sharedItems>
    </cacheField>
  </cacheFields>
  <extLst>
    <ext xmlns:x14="http://schemas.microsoft.com/office/spreadsheetml/2009/9/main" uri="{725AE2AE-9491-48be-B2B4-4EB974FC3084}">
      <x14:pivotCacheDefinition pivotCacheId="140289420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joice nwocha" refreshedDate="45949.893179513892" createdVersion="3" refreshedVersion="8" minRefreshableVersion="3" recordCount="0" supportSubquery="1" supportAdvancedDrill="1" xr:uid="{9072DD83-D9C1-49A9-B631-77377240AB00}">
  <cacheSource type="external" connectionId="1">
    <extLst>
      <ext xmlns:x14="http://schemas.microsoft.com/office/spreadsheetml/2009/9/main" uri="{F057638F-6D5F-4e77-A914-E7F072B9BCA8}">
        <x14:sourceConnection name="ThisWorkbookDataModel"/>
      </ext>
    </extLst>
  </cacheSource>
  <cacheFields count="0"/>
  <cacheHierarchies count="47">
    <cacheHierarchy uniqueName="[Measures]" caption="Measures" attribute="1" keyAttribute="1" defaultMemberUniqueName="[Measures].[__No measures defined]" dimensionUniqueName="[Measures]" displayFolder="" measures="1" count="1" memberValueDatatype="130" unbalanced="0"/>
    <cacheHierarchy uniqueName="[Table1].[EstimatedCloseDate]" caption="EstimatedCloseDate" attribute="1" time="1" defaultMemberUniqueName="[Table1].[EstimatedCloseDate].[All]" allUniqueName="[Table1].[EstimatedCloseDate].[All]" dimensionUniqueName="[Table1]" displayFolder="" count="2" memberValueDatatype="7" unbalanced="0"/>
    <cacheHierarchy uniqueName="[Table1].[Opportunity ID]" caption="Opportunity ID" attribute="1" defaultMemberUniqueName="[Table1].[Opportunity ID].[All]" allUniqueName="[Table1].[Opportunity ID].[All]" dimensionUniqueName="[Table1]" displayFolder="" count="2" memberValueDatatype="20" unbalanced="0"/>
    <cacheHierarchy uniqueName="[Table1].[Opportunity Size]" caption="Opportunity Size" attribute="1" defaultMemberUniqueName="[Table1].[Opportunity Size].[All]" allUniqueName="[Table1].[Opportunity Size].[All]" dimensionUniqueName="[Table1]" displayFolder="" count="2" memberValueDatatype="130" unbalanced="0"/>
    <cacheHierarchy uniqueName="[Table1].[Sales Stage ID]" caption="Sales Stage ID" attribute="1" defaultMemberUniqueName="[Table1].[Sales Stage ID].[All]" allUniqueName="[Table1].[Sales Stage ID].[All]" dimensionUniqueName="[Table1]" displayFolder="" count="2" memberValueDatatype="20" unbalanced="0"/>
    <cacheHierarchy uniqueName="[Table1].[Account ID]" caption="Account ID" attribute="1" defaultMemberUniqueName="[Table1].[Account ID].[All]" allUniqueName="[Table1].[Account ID].[All]" dimensionUniqueName="[Table1]" displayFolder="" count="2" memberValueDatatype="20" unbalanced="0"/>
    <cacheHierarchy uniqueName="[Table1].[Partner ID]" caption="Partner ID" attribute="1" defaultMemberUniqueName="[Table1].[Partner ID].[All]" allUniqueName="[Table1].[Partner ID].[All]" dimensionUniqueName="[Table1]" displayFolder="" count="2" memberValueDatatype="20" unbalanced="0"/>
    <cacheHierarchy uniqueName="[Table1].[Product ID]" caption="Product ID" attribute="1" defaultMemberUniqueName="[Table1].[Product ID].[All]" allUniqueName="[Table1].[Product ID].[All]" dimensionUniqueName="[Table1]" displayFolder="" count="2" memberValueDatatype="20" unbalanced="0"/>
    <cacheHierarchy uniqueName="[Table1].[ProductRevenue]" caption="ProductRevenue" attribute="1" defaultMemberUniqueName="[Table1].[ProductRevenue].[All]" allUniqueName="[Table1].[ProductRevenue].[All]" dimensionUniqueName="[Table1]" displayFolder="" count="2" memberValueDatatype="20" unbalanced="0"/>
    <cacheHierarchy uniqueName="[Table1].[FactoredProductRevenue]" caption="FactoredProductRevenue" attribute="1" defaultMemberUniqueName="[Table1].[FactoredProductRevenue].[All]" allUniqueName="[Table1].[FactoredProductRevenue].[All]" dimensionUniqueName="[Table1]" displayFolder="" count="2" memberValueDatatype="5" unbalanced="0"/>
    <cacheHierarchy uniqueName="[Table1].[Create Date]" caption="Create Date" attribute="1" defaultMemberUniqueName="[Table1].[Create Date].[All]" allUniqueName="[Table1].[Create Date].[All]" dimensionUniqueName="[Table1]" displayFolder="" count="2" memberValueDatatype="20" unbalanced="0"/>
    <cacheHierarchy uniqueName="[Table1].[Opportunity Days]" caption="Opportunity Days" attribute="1" defaultMemberUniqueName="[Table1].[Opportunity Days].[All]" allUniqueName="[Table1].[Opportunity Days].[All]" dimensionUniqueName="[Table1]" displayFolder="" count="2" memberValueDatatype="5" unbalanced="0"/>
    <cacheHierarchy uniqueName="[Table1].[Year]" caption="Year" attribute="1" defaultMemberUniqueName="[Table1].[Year].[All]" allUniqueName="[Table1].[Year].[All]" dimensionUniqueName="[Table1]" displayFolder="" count="2" memberValueDatatype="20" unbalanced="0"/>
    <cacheHierarchy uniqueName="[Table1].[Month_Number]" caption="Month_Number" attribute="1" defaultMemberUniqueName="[Table1].[Month_Number].[All]" allUniqueName="[Table1].[Month_Number].[All]" dimensionUniqueName="[Table1]" displayFolder="" count="2" memberValueDatatype="20" unbalanced="0"/>
    <cacheHierarchy uniqueName="[Table1].[Region]" caption="Region" attribute="1" defaultMemberUniqueName="[Table1].[Region].[All]" allUniqueName="[Table1].[Region].[All]" dimensionUniqueName="[Table1]" displayFolder="" count="2" memberValueDatatype="130" unbalanced="0"/>
    <cacheHierarchy uniqueName="[Table1].[Segment]" caption="Segment" attribute="1" defaultMemberUniqueName="[Table1].[Segment].[All]" allUniqueName="[Table1].[Segment].[All]" dimensionUniqueName="[Table1]" displayFolder="" count="2" memberValueDatatype="130" unbalanced="0"/>
    <cacheHierarchy uniqueName="[Table1].[Month]" caption="Month" attribute="1" defaultMemberUniqueName="[Table1].[Month].[All]" allUniqueName="[Table1].[Month].[All]" dimensionUniqueName="[Table1]" displayFolder="" count="2" memberValueDatatype="130" unbalanced="0"/>
    <cacheHierarchy uniqueName="[Table1].[Partner]" caption="Partner" attribute="1" defaultMemberUniqueName="[Table1].[Partner].[All]" allUniqueName="[Table1].[Partner].[All]" dimensionUniqueName="[Table1]" displayFolder="" count="2" memberValueDatatype="130" unbalanced="0"/>
    <cacheHierarchy uniqueName="[Table1].[Partner Driven]" caption="Partner Driven" attribute="1" defaultMemberUniqueName="[Table1].[Partner Driven].[All]" allUniqueName="[Table1].[Partner Driven].[All]" dimensionUniqueName="[Table1]" displayFolder="" count="2" memberValueDatatype="130" unbalanced="0"/>
    <cacheHierarchy uniqueName="[Table1].[Product Code]" caption="Product Code" attribute="1" defaultMemberUniqueName="[Table1].[Product Code].[All]" allUniqueName="[Table1].[Product Code].[All]" dimensionUniqueName="[Table1]" displayFolder="" count="2" memberValueDatatype="130" unbalanced="0"/>
    <cacheHierarchy uniqueName="[Table1].[Sales Stage]" caption="Sales Stage" attribute="1" defaultMemberUniqueName="[Table1].[Sales Stage].[All]" allUniqueName="[Table1].[Sales Stage].[All]" dimensionUniqueName="[Table1]" displayFolder="" count="2" memberValueDatatype="130" unbalanced="0"/>
    <cacheHierarchy uniqueName="[Table1].[Probability]" caption="Probability" attribute="1" defaultMemberUniqueName="[Table1].[Probability].[All]" allUniqueName="[Table1].[Probability].[All]" dimensionUniqueName="[Table1]" displayFolder="" count="2" memberValueDatatype="5" unbalanced="0"/>
    <cacheHierarchy uniqueName="[Table1].[Channel]" caption="Channel" attribute="1" defaultMemberUniqueName="[Table1].[Channel].[All]" allUniqueName="[Table1].[Channel].[All]" dimensionUniqueName="[Table1]" displayFolder="" count="2" memberValueDatatype="130" unbalanced="0"/>
    <cacheHierarchy uniqueName="[Table1].[Deal Status]" caption="Deal Status" attribute="1" defaultMemberUniqueName="[Table1].[Deal Status].[All]" allUniqueName="[Table1].[Deal Status].[All]" dimensionUniqueName="[Table1]" displayFolder="" count="2" memberValueDatatype="130" unbalanced="0"/>
    <cacheHierarchy uniqueName="[Table11].[Channels]" caption="Channels" attribute="1" defaultMemberUniqueName="[Table11].[Channels].[All]" allUniqueName="[Table11].[Channels].[All]" dimensionUniqueName="[Table11]" displayFolder="" count="2" memberValueDatatype="130" unbalanced="0"/>
    <cacheHierarchy uniqueName="[Table11].[Conversion Rate]" caption="Conversion Rate" attribute="1" defaultMemberUniqueName="[Table11].[Conversion Rate].[All]" allUniqueName="[Table11].[Conversion Rate].[All]" dimensionUniqueName="[Table11]" displayFolder="" count="2" memberValueDatatype="5" unbalanced="0"/>
    <cacheHierarchy uniqueName="[Table2].[Name]" caption="Name" attribute="1" defaultMemberUniqueName="[Table2].[Name].[All]" allUniqueName="[Table2].[Name].[All]" dimensionUniqueName="[Table2]" displayFolder="" count="2" memberValueDatatype="130" unbalanced="0"/>
    <cacheHierarchy uniqueName="[Table2].[Opportunity ID]" caption="Opportunity ID" attribute="1" defaultMemberUniqueName="[Table2].[Opportunity ID].[All]" allUniqueName="[Table2].[Opportunity ID].[All]" dimensionUniqueName="[Table2]" displayFolder="" count="2" memberValueDatatype="20" unbalanced="0"/>
    <cacheHierarchy uniqueName="[Table2].[Rank]" caption="Rank" attribute="1" defaultMemberUniqueName="[Table2].[Rank].[All]" allUniqueName="[Table2].[Rank].[All]" dimensionUniqueName="[Table2]" displayFolder="" count="2" memberValueDatatype="20" unbalanced="0"/>
    <cacheHierarchy uniqueName="[Table2].[SizeID]" caption="SizeID" attribute="1" defaultMemberUniqueName="[Table2].[SizeID].[All]" allUniqueName="[Table2].[SizeID].[All]" dimensionUniqueName="[Table2]" displayFolder="" count="2" memberValueDatatype="20" unbalanced="0"/>
    <cacheHierarchy uniqueName="[Table2].[Opportunity Size]" caption="Opportunity Size" attribute="1" defaultMemberUniqueName="[Table2].[Opportunity Size].[All]" allUniqueName="[Table2].[Opportunity Size].[All]" dimensionUniqueName="[Table2]" displayFolder="" count="2" memberValueDatatype="130" unbalanced="0"/>
    <cacheHierarchy uniqueName="[Table5].[Probability]" caption="Probability" attribute="1" defaultMemberUniqueName="[Table5].[Probability].[All]" allUniqueName="[Table5].[Probability].[All]" dimensionUniqueName="[Table5]" displayFolder="" count="2" memberValueDatatype="5" unbalanced="0"/>
    <cacheHierarchy uniqueName="[Table5].[Sales Stage]" caption="Sales Stage" attribute="1" defaultMemberUniqueName="[Table5].[Sales Stage].[All]" allUniqueName="[Table5].[Sales Stage].[All]" dimensionUniqueName="[Table5]" displayFolder="" count="2" memberValueDatatype="130" unbalanced="0"/>
    <cacheHierarchy uniqueName="[Table5].[Sales Stage ID]" caption="Sales Stage ID" attribute="1" defaultMemberUniqueName="[Table5].[Sales Stage ID].[All]" allUniqueName="[Table5].[Sales Stage ID].[All]" dimensionUniqueName="[Table5]" displayFolder="" count="2" memberValueDatatype="20" unbalanced="0"/>
    <cacheHierarchy uniqueName="[Table7].[Account]" caption="Account" attribute="1" defaultMemberUniqueName="[Table7].[Account].[All]" allUniqueName="[Table7].[Account].[All]" dimensionUniqueName="[Table7]" displayFolder="" count="2" memberValueDatatype="130" unbalanced="0"/>
    <cacheHierarchy uniqueName="[Table7].[Region]" caption="Region" attribute="1" defaultMemberUniqueName="[Table7].[Region].[All]" allUniqueName="[Table7].[Region].[All]" dimensionUniqueName="[Table7]" displayFolder="" count="2" memberValueDatatype="130" unbalanced="0"/>
    <cacheHierarchy uniqueName="[Table7].[Segment]" caption="Segment" attribute="1" defaultMemberUniqueName="[Table7].[Segment].[All]" allUniqueName="[Table7].[Segment].[All]" dimensionUniqueName="[Table7]" displayFolder="" count="2" memberValueDatatype="130" unbalanced="0"/>
    <cacheHierarchy uniqueName="[Table7].[Account ID]" caption="Account ID" attribute="1" defaultMemberUniqueName="[Table7].[Account ID].[All]" allUniqueName="[Table7].[Account ID].[All]" dimensionUniqueName="[Table7]" displayFolder="" count="2"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11]" caption="__XL_Count Table11" measure="1" displayFolder="" measureGroup="Table11" count="0" hidden="1"/>
    <cacheHierarchy uniqueName="[Measures].[__XL_Count Table5]" caption="__XL_Count Table5" measure="1" displayFolder="" measureGroup="Table5" count="0" hidden="1"/>
    <cacheHierarchy uniqueName="[Measures].[__XL_Count Table7]" caption="__XL_Count Table7" measure="1" displayFolder="" measureGroup="Table7" count="0" hidden="1"/>
    <cacheHierarchy uniqueName="[Measures].[__No measures defined]" caption="__No measures defined" measure="1" displayFolder="" count="0" hidden="1"/>
    <cacheHierarchy uniqueName="[Measures].[Count of Opportunity Size]" caption="Count of Opportunity Size" measure="1" displayFolder="" measureGroup="Table1" count="0" hidden="1">
      <extLst>
        <ext xmlns:x15="http://schemas.microsoft.com/office/spreadsheetml/2010/11/main" uri="{B97F6D7D-B522-45F9-BDA1-12C45D357490}">
          <x15:cacheHierarchy aggregatedColumn="3"/>
        </ext>
      </extLst>
    </cacheHierarchy>
    <cacheHierarchy uniqueName="[Measures].[Sum of ProductRevenue]" caption="Sum of ProductRevenue" measure="1" displayFolder="" measureGroup="Table1" count="0" hidden="1">
      <extLst>
        <ext xmlns:x15="http://schemas.microsoft.com/office/spreadsheetml/2010/11/main" uri="{B97F6D7D-B522-45F9-BDA1-12C45D357490}">
          <x15:cacheHierarchy aggregatedColumn="8"/>
        </ext>
      </extLst>
    </cacheHierarchy>
    <cacheHierarchy uniqueName="[Measures].[Sum of Create Date]" caption="Sum of Create Date" measure="1" displayFolder="" measureGroup="Table1" count="0" hidden="1">
      <extLst>
        <ext xmlns:x15="http://schemas.microsoft.com/office/spreadsheetml/2010/11/main" uri="{B97F6D7D-B522-45F9-BDA1-12C45D357490}">
          <x15:cacheHierarchy aggregatedColumn="10"/>
        </ext>
      </extLst>
    </cacheHierarchy>
  </cacheHierarchies>
  <kpis count="0"/>
  <dimensions count="6">
    <dimension measure="1" name="Measures" uniqueName="[Measures]" caption="Measures"/>
    <dimension name="Table1" uniqueName="[Table1]" caption="Table1"/>
    <dimension name="Table11" uniqueName="[Table11]" caption="Table11"/>
    <dimension name="Table2" uniqueName="[Table2]" caption="Table2"/>
    <dimension name="Table5" uniqueName="[Table5]" caption="Table5"/>
    <dimension name="Table7" uniqueName="[Table7]" caption="Table7"/>
  </dimensions>
  <measureGroups count="5">
    <measureGroup name="Table1" caption="Table1"/>
    <measureGroup name="Table11" caption="Table11"/>
    <measureGroup name="Table2" caption="Table2"/>
    <measureGroup name="Table5" caption="Table5"/>
    <measureGroup name="Table7" caption="Table7"/>
  </measureGroups>
  <maps count="7">
    <map measureGroup="0" dimension="1"/>
    <map measureGroup="0" dimension="3"/>
    <map measureGroup="0" dimension="5"/>
    <map measureGroup="1" dimension="2"/>
    <map measureGroup="2" dimension="3"/>
    <map measureGroup="3" dimension="4"/>
    <map measureGroup="4" dimension="5"/>
  </maps>
  <extLst>
    <ext xmlns:x14="http://schemas.microsoft.com/office/spreadsheetml/2009/9/main" uri="{725AE2AE-9491-48be-B2B4-4EB974FC3084}">
      <x14:pivotCacheDefinition slicerData="1" pivotCacheId="76393113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7">
  <r>
    <d v="2015-11-20T10:59:00"/>
    <n v="84"/>
    <s v="Small"/>
    <n v="1"/>
    <n v="72"/>
    <n v="22"/>
    <n v="1"/>
    <n v="356981"/>
    <n v="35698.1"/>
    <n v="41679"/>
    <n v="649.45763888888905"/>
    <n v="2015"/>
    <x v="0"/>
    <s v="Central"/>
    <x v="0"/>
    <x v="0"/>
    <x v="0"/>
    <s v="No"/>
    <s v="Abbas"/>
    <s v="Lead"/>
    <n v="0.1"/>
    <x v="0"/>
    <x v="0"/>
  </r>
  <r>
    <d v="2015-11-20T10:59:00"/>
    <n v="158"/>
    <s v="Medium"/>
    <n v="1"/>
    <n v="126"/>
    <n v="22"/>
    <n v="19"/>
    <n v="2691123"/>
    <n v="269112.3"/>
    <n v="41931"/>
    <n v="397.45763888888899"/>
    <n v="2015"/>
    <x v="0"/>
    <s v="West"/>
    <x v="0"/>
    <x v="0"/>
    <x v="0"/>
    <s v="No"/>
    <s v="Talus"/>
    <s v="Lead"/>
    <n v="0.1"/>
    <x v="0"/>
    <x v="0"/>
  </r>
  <r>
    <d v="2015-08-01T10:59:00"/>
    <n v="253"/>
    <s v="Small"/>
    <n v="1"/>
    <n v="203"/>
    <n v="22"/>
    <n v="16"/>
    <n v="1315100"/>
    <n v="131510"/>
    <n v="41640"/>
    <n v="577.45763888888905"/>
    <n v="2015"/>
    <x v="1"/>
    <s v="East"/>
    <x v="0"/>
    <x v="1"/>
    <x v="0"/>
    <s v="No"/>
    <s v="Quanti"/>
    <s v="Lead"/>
    <n v="0.1"/>
    <x v="0"/>
    <x v="0"/>
  </r>
  <r>
    <d v="2015-06-30T10:59:00"/>
    <n v="39"/>
    <s v="Medium"/>
    <n v="1"/>
    <n v="22"/>
    <n v="22"/>
    <n v="17"/>
    <n v="4862891"/>
    <n v="486289.1"/>
    <n v="41797"/>
    <n v="388.45763888888899"/>
    <n v="2015"/>
    <x v="2"/>
    <s v="East"/>
    <x v="1"/>
    <x v="2"/>
    <x v="0"/>
    <s v="No"/>
    <s v="Recolo"/>
    <s v="Lead"/>
    <n v="0.1"/>
    <x v="0"/>
    <x v="0"/>
  </r>
  <r>
    <d v="2015-06-30T10:59:00"/>
    <n v="64"/>
    <s v="Large"/>
    <n v="1"/>
    <n v="55"/>
    <n v="22"/>
    <n v="22"/>
    <n v="5688641"/>
    <n v="568864.1"/>
    <n v="41770"/>
    <n v="415.45763888888899"/>
    <n v="2015"/>
    <x v="2"/>
    <s v="Central"/>
    <x v="1"/>
    <x v="2"/>
    <x v="0"/>
    <s v="No"/>
    <s v="Aqua"/>
    <s v="Lead"/>
    <n v="0.1"/>
    <x v="0"/>
    <x v="0"/>
  </r>
  <r>
    <d v="2015-06-30T10:59:00"/>
    <n v="126"/>
    <s v="Small"/>
    <n v="1"/>
    <n v="104"/>
    <n v="22"/>
    <n v="10"/>
    <n v="1433275"/>
    <n v="143327.5"/>
    <n v="41641"/>
    <n v="544.45763888888905"/>
    <n v="2015"/>
    <x v="2"/>
    <s v="East"/>
    <x v="0"/>
    <x v="2"/>
    <x v="0"/>
    <s v="No"/>
    <s v="Juvenis"/>
    <s v="Lead"/>
    <n v="0.1"/>
    <x v="0"/>
    <x v="0"/>
  </r>
  <r>
    <d v="2015-06-30T10:59:00"/>
    <n v="346"/>
    <s v="Medium"/>
    <n v="1"/>
    <n v="246"/>
    <n v="22"/>
    <n v="17"/>
    <n v="3501919"/>
    <n v="350191.9"/>
    <n v="41673"/>
    <n v="512.45763888888905"/>
    <n v="2015"/>
    <x v="2"/>
    <s v="East"/>
    <x v="1"/>
    <x v="2"/>
    <x v="0"/>
    <s v="No"/>
    <s v="Recolo"/>
    <s v="Lead"/>
    <n v="0.1"/>
    <x v="0"/>
    <x v="0"/>
  </r>
  <r>
    <d v="2015-06-30T10:59:00"/>
    <n v="347"/>
    <s v="Small"/>
    <n v="1"/>
    <n v="269"/>
    <n v="22"/>
    <n v="16"/>
    <n v="2230393"/>
    <n v="223039.3"/>
    <n v="41757"/>
    <n v="428.45763888888899"/>
    <n v="2015"/>
    <x v="2"/>
    <s v="East"/>
    <x v="1"/>
    <x v="2"/>
    <x v="0"/>
    <s v="No"/>
    <s v="Quanti"/>
    <s v="Lead"/>
    <n v="0.1"/>
    <x v="0"/>
    <x v="0"/>
  </r>
  <r>
    <d v="2015-06-30T10:59:00"/>
    <n v="353"/>
    <s v="Small"/>
    <n v="1"/>
    <n v="275"/>
    <n v="22"/>
    <n v="18"/>
    <n v="535605"/>
    <n v="53560.5"/>
    <n v="41810"/>
    <n v="375.45763888888899"/>
    <n v="2015"/>
    <x v="2"/>
    <s v="West"/>
    <x v="0"/>
    <x v="2"/>
    <x v="0"/>
    <s v="No"/>
    <s v="Sato"/>
    <s v="Lead"/>
    <n v="0.1"/>
    <x v="0"/>
    <x v="0"/>
  </r>
  <r>
    <d v="2015-06-30T10:59:00"/>
    <n v="373"/>
    <s v="Medium"/>
    <n v="1"/>
    <n v="291"/>
    <n v="22"/>
    <n v="8"/>
    <n v="5626094"/>
    <n v="562609.4"/>
    <n v="41809"/>
    <n v="376.45763888888899"/>
    <n v="2015"/>
    <x v="2"/>
    <s v="East"/>
    <x v="1"/>
    <x v="2"/>
    <x v="0"/>
    <s v="No"/>
    <s v="Habitus"/>
    <s v="Lead"/>
    <n v="0.1"/>
    <x v="0"/>
    <x v="0"/>
  </r>
  <r>
    <d v="2015-06-30T10:59:00"/>
    <n v="374"/>
    <s v="Small"/>
    <n v="1"/>
    <n v="292"/>
    <n v="22"/>
    <n v="6"/>
    <n v="595469"/>
    <n v="59546.9"/>
    <n v="41737"/>
    <n v="448.45763888888899"/>
    <n v="2015"/>
    <x v="2"/>
    <s v="Central"/>
    <x v="0"/>
    <x v="2"/>
    <x v="0"/>
    <s v="No"/>
    <s v="Fatum"/>
    <s v="Lead"/>
    <n v="0.1"/>
    <x v="0"/>
    <x v="0"/>
  </r>
  <r>
    <d v="2015-06-30T10:59:00"/>
    <n v="393"/>
    <s v="Medium"/>
    <n v="1"/>
    <n v="306"/>
    <n v="22"/>
    <n v="4"/>
    <n v="3412054"/>
    <n v="341205.4"/>
    <n v="41798"/>
    <n v="387.45763888888899"/>
    <n v="2015"/>
    <x v="2"/>
    <s v="East"/>
    <x v="0"/>
    <x v="2"/>
    <x v="0"/>
    <s v="No"/>
    <s v="Decimus"/>
    <s v="Lead"/>
    <n v="0.1"/>
    <x v="0"/>
    <x v="0"/>
  </r>
  <r>
    <d v="2015-06-30T10:59:00"/>
    <n v="394"/>
    <s v="Large"/>
    <n v="1"/>
    <n v="307"/>
    <n v="22"/>
    <n v="11"/>
    <n v="5981812"/>
    <n v="598181.19999999995"/>
    <n v="41791"/>
    <n v="394.45763888888899"/>
    <n v="2015"/>
    <x v="2"/>
    <s v="East"/>
    <x v="0"/>
    <x v="2"/>
    <x v="0"/>
    <s v="No"/>
    <s v="Lacuna"/>
    <s v="Lead"/>
    <n v="0.1"/>
    <x v="0"/>
    <x v="0"/>
  </r>
  <r>
    <d v="2015-06-30T10:59:00"/>
    <n v="404"/>
    <s v="Small"/>
    <n v="1"/>
    <n v="170"/>
    <n v="22"/>
    <n v="11"/>
    <n v="833461"/>
    <n v="83346.100000000006"/>
    <n v="41721"/>
    <n v="464.45763888888899"/>
    <n v="2015"/>
    <x v="2"/>
    <s v="East"/>
    <x v="0"/>
    <x v="2"/>
    <x v="0"/>
    <s v="No"/>
    <s v="Lacuna"/>
    <s v="Lead"/>
    <n v="0.1"/>
    <x v="0"/>
    <x v="0"/>
  </r>
  <r>
    <d v="2015-06-30T10:59:00"/>
    <n v="414"/>
    <s v="Medium"/>
    <n v="1"/>
    <n v="323"/>
    <n v="22"/>
    <n v="23"/>
    <n v="5299231"/>
    <n v="529923.1"/>
    <n v="41754"/>
    <n v="431.45763888888899"/>
    <n v="2015"/>
    <x v="2"/>
    <s v="West"/>
    <x v="0"/>
    <x v="2"/>
    <x v="0"/>
    <s v="No"/>
    <s v="Bellus"/>
    <s v="Lead"/>
    <n v="0.1"/>
    <x v="0"/>
    <x v="0"/>
  </r>
  <r>
    <d v="2015-06-30T10:59:00"/>
    <n v="418"/>
    <s v="Small"/>
    <n v="1"/>
    <n v="11"/>
    <n v="22"/>
    <n v="17"/>
    <n v="1133172"/>
    <n v="113317.2"/>
    <n v="41775"/>
    <n v="410.45763888888899"/>
    <n v="2015"/>
    <x v="2"/>
    <s v="East"/>
    <x v="1"/>
    <x v="2"/>
    <x v="0"/>
    <s v="No"/>
    <s v="Recolo"/>
    <s v="Lead"/>
    <n v="0.1"/>
    <x v="0"/>
    <x v="0"/>
  </r>
  <r>
    <d v="2015-06-29T10:59:00"/>
    <n v="384"/>
    <s v="Small"/>
    <n v="1"/>
    <n v="298"/>
    <n v="22"/>
    <n v="10"/>
    <n v="2386868"/>
    <n v="238686.8"/>
    <n v="41730"/>
    <n v="454.45763888888899"/>
    <n v="2015"/>
    <x v="2"/>
    <s v="East"/>
    <x v="0"/>
    <x v="2"/>
    <x v="0"/>
    <s v="No"/>
    <s v="Juvenis"/>
    <s v="Lead"/>
    <n v="0.1"/>
    <x v="0"/>
    <x v="0"/>
  </r>
  <r>
    <d v="2015-06-27T10:59:00"/>
    <n v="355"/>
    <s v="Medium"/>
    <n v="1"/>
    <n v="277"/>
    <n v="22"/>
    <n v="12"/>
    <n v="2702266"/>
    <n v="270226.59999999998"/>
    <n v="41723"/>
    <n v="459.45763888888899"/>
    <n v="2015"/>
    <x v="2"/>
    <s v="East"/>
    <x v="0"/>
    <x v="2"/>
    <x v="0"/>
    <s v="No"/>
    <s v="Magis"/>
    <s v="Lead"/>
    <n v="0.1"/>
    <x v="0"/>
    <x v="0"/>
  </r>
  <r>
    <d v="2015-06-26T10:59:00"/>
    <n v="242"/>
    <s v="Small"/>
    <n v="1"/>
    <n v="193"/>
    <n v="22"/>
    <n v="5"/>
    <n v="2154078"/>
    <n v="215407.8"/>
    <n v="41795"/>
    <n v="386.45763888888899"/>
    <n v="2015"/>
    <x v="2"/>
    <s v="West"/>
    <x v="1"/>
    <x v="2"/>
    <x v="0"/>
    <s v="No"/>
    <s v="Eligo"/>
    <s v="Lead"/>
    <n v="0.1"/>
    <x v="0"/>
    <x v="0"/>
  </r>
  <r>
    <d v="2015-06-26T10:59:00"/>
    <n v="370"/>
    <s v="Medium"/>
    <n v="1"/>
    <n v="22"/>
    <n v="22"/>
    <n v="16"/>
    <n v="4984622"/>
    <n v="498462.2"/>
    <n v="41811"/>
    <n v="370.45763888888899"/>
    <n v="2015"/>
    <x v="2"/>
    <s v="East"/>
    <x v="1"/>
    <x v="2"/>
    <x v="0"/>
    <s v="No"/>
    <s v="Quanti"/>
    <s v="Lead"/>
    <n v="0.1"/>
    <x v="0"/>
    <x v="0"/>
  </r>
  <r>
    <d v="2015-06-26T10:59:00"/>
    <n v="425"/>
    <s v="Small"/>
    <n v="1"/>
    <n v="52"/>
    <n v="22"/>
    <n v="9"/>
    <n v="1959131"/>
    <n v="195913.1"/>
    <n v="41812"/>
    <n v="369.45763888888899"/>
    <n v="2015"/>
    <x v="2"/>
    <s v="Central"/>
    <x v="1"/>
    <x v="2"/>
    <x v="0"/>
    <s v="No"/>
    <s v="Ignis"/>
    <s v="Lead"/>
    <n v="0.1"/>
    <x v="0"/>
    <x v="0"/>
  </r>
  <r>
    <d v="2015-06-25T10:59:00"/>
    <n v="228"/>
    <s v="Small"/>
    <n v="1"/>
    <n v="180"/>
    <n v="22"/>
    <n v="13"/>
    <n v="188316"/>
    <n v="18831.599999999999"/>
    <n v="41655"/>
    <n v="525.45763888888905"/>
    <n v="2015"/>
    <x v="2"/>
    <s v="Central"/>
    <x v="0"/>
    <x v="2"/>
    <x v="0"/>
    <s v="No"/>
    <s v="Nimis"/>
    <s v="Lead"/>
    <n v="0.1"/>
    <x v="0"/>
    <x v="0"/>
  </r>
  <r>
    <d v="2015-06-24T10:59:00"/>
    <n v="395"/>
    <s v="Medium"/>
    <n v="1"/>
    <n v="308"/>
    <n v="22"/>
    <n v="21"/>
    <n v="4022403"/>
    <n v="402240.3"/>
    <n v="41766"/>
    <n v="413.45763888888899"/>
    <n v="2015"/>
    <x v="2"/>
    <s v="East"/>
    <x v="0"/>
    <x v="2"/>
    <x v="0"/>
    <s v="No"/>
    <s v="Vero"/>
    <s v="Lead"/>
    <n v="0.1"/>
    <x v="0"/>
    <x v="0"/>
  </r>
  <r>
    <d v="2015-06-19T10:59:00"/>
    <n v="326"/>
    <s v="Medium"/>
    <n v="1"/>
    <n v="252"/>
    <n v="22"/>
    <n v="13"/>
    <n v="3251419"/>
    <n v="325141.90000000002"/>
    <n v="41714"/>
    <n v="460.45763888888899"/>
    <n v="2015"/>
    <x v="2"/>
    <s v="East"/>
    <x v="1"/>
    <x v="2"/>
    <x v="0"/>
    <s v="No"/>
    <s v="Nimis"/>
    <s v="Lead"/>
    <n v="0.1"/>
    <x v="0"/>
    <x v="0"/>
  </r>
  <r>
    <d v="2015-06-19T10:59:00"/>
    <n v="337"/>
    <s v="Large"/>
    <n v="1"/>
    <n v="260"/>
    <n v="22"/>
    <n v="22"/>
    <n v="6168120"/>
    <n v="616812"/>
    <n v="41645"/>
    <n v="529.45763888888905"/>
    <n v="2015"/>
    <x v="2"/>
    <s v="East"/>
    <x v="0"/>
    <x v="2"/>
    <x v="0"/>
    <s v="No"/>
    <s v="Aqua"/>
    <s v="Lead"/>
    <n v="0.1"/>
    <x v="0"/>
    <x v="0"/>
  </r>
  <r>
    <d v="2015-06-19T10:59:00"/>
    <n v="417"/>
    <s v="Small"/>
    <n v="1"/>
    <n v="326"/>
    <n v="22"/>
    <n v="13"/>
    <n v="931923"/>
    <n v="93192.3"/>
    <n v="41701"/>
    <n v="473.45763888888899"/>
    <n v="2015"/>
    <x v="2"/>
    <s v="East"/>
    <x v="0"/>
    <x v="2"/>
    <x v="0"/>
    <s v="No"/>
    <s v="Nimis"/>
    <s v="Lead"/>
    <n v="0.1"/>
    <x v="0"/>
    <x v="0"/>
  </r>
  <r>
    <d v="2015-06-15T10:59:00"/>
    <n v="178"/>
    <s v="Large"/>
    <n v="1"/>
    <n v="142"/>
    <n v="22"/>
    <n v="17"/>
    <n v="6407018"/>
    <n v="640701.80000000005"/>
    <n v="41710"/>
    <n v="460.45763888888899"/>
    <n v="2015"/>
    <x v="2"/>
    <s v="East"/>
    <x v="2"/>
    <x v="2"/>
    <x v="0"/>
    <s v="No"/>
    <s v="Recolo"/>
    <s v="Lead"/>
    <n v="0.1"/>
    <x v="0"/>
    <x v="0"/>
  </r>
  <r>
    <d v="2015-06-15T10:59:00"/>
    <n v="182"/>
    <s v="Small"/>
    <n v="1"/>
    <n v="146"/>
    <n v="22"/>
    <n v="19"/>
    <n v="2051691"/>
    <n v="205169.1"/>
    <n v="41678"/>
    <n v="492.45763888888899"/>
    <n v="2015"/>
    <x v="2"/>
    <s v="East"/>
    <x v="2"/>
    <x v="2"/>
    <x v="0"/>
    <s v="No"/>
    <s v="Talus"/>
    <s v="Lead"/>
    <n v="0.1"/>
    <x v="0"/>
    <x v="0"/>
  </r>
  <r>
    <d v="2015-06-15T10:59:00"/>
    <n v="186"/>
    <s v="Small"/>
    <n v="1"/>
    <n v="150"/>
    <n v="22"/>
    <n v="15"/>
    <n v="1174333"/>
    <n v="117433.3"/>
    <n v="41674"/>
    <n v="496.45763888888899"/>
    <n v="2015"/>
    <x v="2"/>
    <s v="East"/>
    <x v="2"/>
    <x v="2"/>
    <x v="0"/>
    <s v="No"/>
    <s v="Paratus"/>
    <s v="Lead"/>
    <n v="0.1"/>
    <x v="0"/>
    <x v="0"/>
  </r>
  <r>
    <d v="2015-06-15T10:59:00"/>
    <n v="187"/>
    <s v="Medium"/>
    <n v="1"/>
    <n v="151"/>
    <n v="22"/>
    <n v="9"/>
    <n v="3347026"/>
    <n v="334702.59999999998"/>
    <n v="41675"/>
    <n v="495.45763888888899"/>
    <n v="2015"/>
    <x v="2"/>
    <s v="Central"/>
    <x v="2"/>
    <x v="2"/>
    <x v="0"/>
    <s v="No"/>
    <s v="Ignis"/>
    <s v="Lead"/>
    <n v="0.1"/>
    <x v="0"/>
    <x v="0"/>
  </r>
  <r>
    <d v="2015-06-12T10:59:00"/>
    <n v="386"/>
    <s v="Small"/>
    <n v="1"/>
    <n v="300"/>
    <n v="22"/>
    <n v="23"/>
    <n v="1853211"/>
    <n v="185321.1"/>
    <n v="41741"/>
    <n v="426.45763888888899"/>
    <n v="2015"/>
    <x v="2"/>
    <s v="East"/>
    <x v="1"/>
    <x v="2"/>
    <x v="0"/>
    <s v="No"/>
    <s v="Bellus"/>
    <s v="Lead"/>
    <n v="0.1"/>
    <x v="0"/>
    <x v="0"/>
  </r>
  <r>
    <d v="2015-06-12T10:59:00"/>
    <n v="390"/>
    <s v="Medium"/>
    <n v="1"/>
    <n v="303"/>
    <n v="22"/>
    <n v="25"/>
    <n v="5460728"/>
    <n v="546072.80000000005"/>
    <n v="41791"/>
    <n v="376.45763888888899"/>
    <n v="2015"/>
    <x v="2"/>
    <s v="East"/>
    <x v="1"/>
    <x v="2"/>
    <x v="0"/>
    <s v="No"/>
    <s v="Maximus"/>
    <s v="Lead"/>
    <n v="0.1"/>
    <x v="0"/>
    <x v="0"/>
  </r>
  <r>
    <d v="2015-06-08T10:59:00"/>
    <n v="77"/>
    <s v="Medium"/>
    <n v="1"/>
    <n v="65"/>
    <n v="22"/>
    <n v="10"/>
    <n v="5294496"/>
    <n v="529449.6"/>
    <n v="41699"/>
    <n v="464.45763888888899"/>
    <n v="2015"/>
    <x v="2"/>
    <s v="Central"/>
    <x v="1"/>
    <x v="2"/>
    <x v="0"/>
    <s v="No"/>
    <s v="Juvenis"/>
    <s v="Lead"/>
    <n v="0.1"/>
    <x v="0"/>
    <x v="0"/>
  </r>
  <r>
    <d v="2015-06-05T10:59:00"/>
    <n v="192"/>
    <s v="Medium"/>
    <n v="1"/>
    <n v="155"/>
    <n v="22"/>
    <n v="18"/>
    <n v="4053946"/>
    <n v="405394.6"/>
    <n v="41763"/>
    <n v="397.45763888888899"/>
    <n v="2015"/>
    <x v="2"/>
    <s v="Central"/>
    <x v="2"/>
    <x v="2"/>
    <x v="0"/>
    <s v="No"/>
    <s v="Sato"/>
    <s v="Lead"/>
    <n v="0.1"/>
    <x v="0"/>
    <x v="0"/>
  </r>
  <r>
    <d v="2015-06-01T10:59:00"/>
    <n v="80"/>
    <s v="Small"/>
    <n v="1"/>
    <n v="68"/>
    <n v="22"/>
    <n v="6"/>
    <n v="2332519"/>
    <n v="233251.9"/>
    <n v="41791"/>
    <n v="365.45763888888899"/>
    <n v="2015"/>
    <x v="2"/>
    <s v="East"/>
    <x v="1"/>
    <x v="2"/>
    <x v="0"/>
    <s v="No"/>
    <s v="Fatum"/>
    <s v="Lead"/>
    <n v="0.1"/>
    <x v="0"/>
    <x v="0"/>
  </r>
  <r>
    <d v="2015-06-01T10:59:00"/>
    <n v="83"/>
    <s v="Medium"/>
    <n v="1"/>
    <n v="71"/>
    <n v="22"/>
    <n v="13"/>
    <n v="3269705"/>
    <n v="326970.5"/>
    <n v="41730"/>
    <n v="426.45763888888899"/>
    <n v="2015"/>
    <x v="2"/>
    <s v="Central"/>
    <x v="0"/>
    <x v="2"/>
    <x v="0"/>
    <s v="No"/>
    <s v="Nimis"/>
    <s v="Lead"/>
    <n v="0.1"/>
    <x v="0"/>
    <x v="0"/>
  </r>
  <r>
    <d v="2015-06-01T10:59:00"/>
    <n v="172"/>
    <s v="Small"/>
    <n v="1"/>
    <n v="139"/>
    <n v="22"/>
    <n v="19"/>
    <n v="1009421"/>
    <n v="100942.1"/>
    <n v="41730"/>
    <n v="426.45763888888899"/>
    <n v="2015"/>
    <x v="2"/>
    <s v="East"/>
    <x v="0"/>
    <x v="2"/>
    <x v="0"/>
    <s v="No"/>
    <s v="Talus"/>
    <s v="Lead"/>
    <n v="0.1"/>
    <x v="0"/>
    <x v="0"/>
  </r>
  <r>
    <d v="2015-05-31T10:59:00"/>
    <n v="188"/>
    <s v="Medium"/>
    <n v="1"/>
    <n v="152"/>
    <n v="22"/>
    <n v="19"/>
    <n v="3320005"/>
    <n v="332000.5"/>
    <n v="41692"/>
    <n v="463.45763888888899"/>
    <n v="2015"/>
    <x v="3"/>
    <s v="East"/>
    <x v="2"/>
    <x v="3"/>
    <x v="0"/>
    <s v="No"/>
    <s v="Talus"/>
    <s v="Lead"/>
    <n v="0.1"/>
    <x v="0"/>
    <x v="0"/>
  </r>
  <r>
    <d v="2015-05-31T10:59:00"/>
    <n v="332"/>
    <s v="Medium"/>
    <n v="1"/>
    <n v="256"/>
    <n v="22"/>
    <n v="22"/>
    <n v="2758189"/>
    <n v="275818.90000000002"/>
    <n v="41707"/>
    <n v="448.45763888888899"/>
    <n v="2015"/>
    <x v="3"/>
    <s v="East"/>
    <x v="1"/>
    <x v="3"/>
    <x v="0"/>
    <s v="No"/>
    <s v="Aqua"/>
    <s v="Lead"/>
    <n v="0.1"/>
    <x v="0"/>
    <x v="0"/>
  </r>
  <r>
    <d v="2015-05-29T10:59:00"/>
    <n v="300"/>
    <s v="Small"/>
    <n v="1"/>
    <n v="237"/>
    <n v="22"/>
    <n v="7"/>
    <n v="166619"/>
    <n v="16661.900000000001"/>
    <n v="41748"/>
    <n v="405.45763888888899"/>
    <n v="2015"/>
    <x v="3"/>
    <s v="Central"/>
    <x v="1"/>
    <x v="3"/>
    <x v="0"/>
    <s v="No"/>
    <s v="Gratus"/>
    <s v="Lead"/>
    <n v="0.1"/>
    <x v="0"/>
    <x v="0"/>
  </r>
  <r>
    <d v="2015-05-29T10:59:00"/>
    <n v="313"/>
    <s v="Medium"/>
    <n v="1"/>
    <n v="245"/>
    <n v="22"/>
    <n v="22"/>
    <n v="4871845"/>
    <n v="487184.5"/>
    <n v="41686"/>
    <n v="467.45763888888899"/>
    <n v="2015"/>
    <x v="3"/>
    <s v="Central"/>
    <x v="1"/>
    <x v="3"/>
    <x v="0"/>
    <s v="No"/>
    <s v="Aqua"/>
    <s v="Lead"/>
    <n v="0.1"/>
    <x v="0"/>
    <x v="0"/>
  </r>
  <r>
    <d v="2015-05-29T10:59:00"/>
    <n v="369"/>
    <s v="Small"/>
    <n v="1"/>
    <n v="288"/>
    <n v="22"/>
    <n v="9"/>
    <n v="1541529"/>
    <n v="154152.9"/>
    <n v="41763"/>
    <n v="390.45763888888899"/>
    <n v="2015"/>
    <x v="3"/>
    <s v="West"/>
    <x v="1"/>
    <x v="3"/>
    <x v="0"/>
    <s v="No"/>
    <s v="Ignis"/>
    <s v="Lead"/>
    <n v="0.1"/>
    <x v="0"/>
    <x v="0"/>
  </r>
  <r>
    <d v="2015-05-29T10:59:00"/>
    <n v="420"/>
    <s v="Medium"/>
    <n v="1"/>
    <n v="328"/>
    <n v="22"/>
    <n v="18"/>
    <n v="4087361"/>
    <n v="408736.1"/>
    <n v="41737"/>
    <n v="416.45763888888899"/>
    <n v="2015"/>
    <x v="3"/>
    <s v="West"/>
    <x v="0"/>
    <x v="3"/>
    <x v="0"/>
    <s v="No"/>
    <s v="Sato"/>
    <s v="Lead"/>
    <n v="0.1"/>
    <x v="0"/>
    <x v="0"/>
  </r>
  <r>
    <d v="2015-05-29T10:59:00"/>
    <n v="432"/>
    <s v="Medium"/>
    <n v="1"/>
    <n v="188"/>
    <n v="22"/>
    <n v="6"/>
    <n v="2599414"/>
    <n v="259941.4"/>
    <n v="41660"/>
    <n v="493.45763888888899"/>
    <n v="2015"/>
    <x v="3"/>
    <s v="East"/>
    <x v="1"/>
    <x v="3"/>
    <x v="0"/>
    <s v="No"/>
    <s v="Fatum"/>
    <s v="Lead"/>
    <n v="0.1"/>
    <x v="0"/>
    <x v="0"/>
  </r>
  <r>
    <d v="2015-05-29T10:59:00"/>
    <n v="465"/>
    <s v="Small"/>
    <n v="1"/>
    <n v="348"/>
    <n v="22"/>
    <n v="15"/>
    <n v="1422696"/>
    <n v="142269.6"/>
    <n v="41766"/>
    <n v="387.45763888888899"/>
    <n v="2015"/>
    <x v="3"/>
    <s v="East"/>
    <x v="0"/>
    <x v="3"/>
    <x v="0"/>
    <s v="No"/>
    <s v="Paratus"/>
    <s v="Lead"/>
    <n v="0.1"/>
    <x v="0"/>
    <x v="0"/>
  </r>
  <r>
    <d v="2015-05-28T10:59:00"/>
    <n v="315"/>
    <s v="Medium"/>
    <n v="1"/>
    <n v="28"/>
    <n v="22"/>
    <n v="24"/>
    <n v="3905866"/>
    <n v="390586.6"/>
    <n v="41720"/>
    <n v="432.45763888888899"/>
    <n v="2015"/>
    <x v="3"/>
    <s v="East"/>
    <x v="0"/>
    <x v="3"/>
    <x v="0"/>
    <s v="No"/>
    <s v="Carmen"/>
    <s v="Lead"/>
    <n v="0.1"/>
    <x v="0"/>
    <x v="0"/>
  </r>
  <r>
    <d v="2015-05-28T10:59:00"/>
    <n v="367"/>
    <s v="Medium"/>
    <n v="1"/>
    <n v="287"/>
    <n v="22"/>
    <n v="18"/>
    <n v="3139133"/>
    <n v="313913.3"/>
    <n v="41700"/>
    <n v="452.45763888888899"/>
    <n v="2015"/>
    <x v="3"/>
    <s v="Central"/>
    <x v="1"/>
    <x v="3"/>
    <x v="0"/>
    <s v="No"/>
    <s v="Sato"/>
    <s v="Lead"/>
    <n v="0.1"/>
    <x v="0"/>
    <x v="0"/>
  </r>
  <r>
    <d v="2015-05-28T10:59:00"/>
    <n v="396"/>
    <s v="Small"/>
    <n v="1"/>
    <n v="309"/>
    <n v="22"/>
    <n v="11"/>
    <n v="657213"/>
    <n v="65721.3"/>
    <n v="41706"/>
    <n v="446.45763888888899"/>
    <n v="2015"/>
    <x v="3"/>
    <s v="East"/>
    <x v="1"/>
    <x v="3"/>
    <x v="0"/>
    <s v="No"/>
    <s v="Lacuna"/>
    <s v="Lead"/>
    <n v="0.1"/>
    <x v="0"/>
    <x v="0"/>
  </r>
  <r>
    <d v="2015-05-28T10:59:00"/>
    <n v="398"/>
    <s v="Medium"/>
    <n v="1"/>
    <n v="311"/>
    <n v="22"/>
    <n v="2"/>
    <n v="5022767"/>
    <n v="502276.7"/>
    <n v="41730"/>
    <n v="422.45763888888899"/>
    <n v="2015"/>
    <x v="3"/>
    <s v="East"/>
    <x v="1"/>
    <x v="3"/>
    <x v="0"/>
    <s v="No"/>
    <s v="Basium"/>
    <s v="Lead"/>
    <n v="0.1"/>
    <x v="0"/>
    <x v="0"/>
  </r>
  <r>
    <d v="2015-05-22T10:59:00"/>
    <n v="427"/>
    <s v="Medium"/>
    <n v="1"/>
    <n v="238"/>
    <n v="22"/>
    <n v="12"/>
    <n v="3152735"/>
    <n v="315273.5"/>
    <n v="41751"/>
    <n v="395.45763888888899"/>
    <n v="2015"/>
    <x v="3"/>
    <s v="Central"/>
    <x v="1"/>
    <x v="3"/>
    <x v="0"/>
    <s v="No"/>
    <s v="Magis"/>
    <s v="Lead"/>
    <n v="0.1"/>
    <x v="0"/>
    <x v="0"/>
  </r>
  <r>
    <d v="2015-05-13T10:59:00"/>
    <n v="424"/>
    <s v="Medium"/>
    <n v="1"/>
    <n v="26"/>
    <n v="22"/>
    <n v="3"/>
    <n v="4226438"/>
    <n v="422643.8"/>
    <n v="41649"/>
    <n v="488.45763888888899"/>
    <n v="2015"/>
    <x v="3"/>
    <s v="Central"/>
    <x v="1"/>
    <x v="3"/>
    <x v="0"/>
    <s v="No"/>
    <s v="Campana"/>
    <s v="Lead"/>
    <n v="0.1"/>
    <x v="0"/>
    <x v="0"/>
  </r>
  <r>
    <d v="2015-05-08T10:59:00"/>
    <n v="34"/>
    <s v="Small"/>
    <n v="1"/>
    <n v="34"/>
    <n v="22"/>
    <n v="22"/>
    <n v="1671903"/>
    <n v="167190.29999999999"/>
    <n v="41671"/>
    <n v="461.45763888888899"/>
    <n v="2015"/>
    <x v="3"/>
    <s v="West"/>
    <x v="2"/>
    <x v="3"/>
    <x v="0"/>
    <s v="No"/>
    <s v="Aqua"/>
    <s v="Lead"/>
    <n v="0.1"/>
    <x v="0"/>
    <x v="0"/>
  </r>
  <r>
    <d v="2015-05-01T10:59:00"/>
    <n v="481"/>
    <s v="Small"/>
    <n v="1"/>
    <n v="324"/>
    <n v="22"/>
    <n v="24"/>
    <n v="166000"/>
    <n v="16600"/>
    <n v="41671"/>
    <n v="454.45763888888899"/>
    <n v="2015"/>
    <x v="3"/>
    <s v="Central"/>
    <x v="1"/>
    <x v="3"/>
    <x v="0"/>
    <s v="No"/>
    <s v="Carmen"/>
    <s v="Lead"/>
    <n v="0.1"/>
    <x v="0"/>
    <x v="0"/>
  </r>
  <r>
    <d v="2015-04-30T10:59:00"/>
    <n v="166"/>
    <s v="Medium"/>
    <n v="1"/>
    <n v="133"/>
    <n v="22"/>
    <n v="21"/>
    <n v="3861791"/>
    <n v="386179.1"/>
    <n v="41739"/>
    <n v="385.45763888888899"/>
    <n v="2015"/>
    <x v="4"/>
    <s v="East"/>
    <x v="2"/>
    <x v="4"/>
    <x v="0"/>
    <s v="No"/>
    <s v="Vero"/>
    <s v="Lead"/>
    <n v="0.1"/>
    <x v="0"/>
    <x v="0"/>
  </r>
  <r>
    <d v="2015-04-30T10:59:00"/>
    <n v="170"/>
    <s v="Large"/>
    <n v="1"/>
    <n v="137"/>
    <n v="22"/>
    <n v="16"/>
    <n v="5691292"/>
    <n v="569129.19999999995"/>
    <n v="41701"/>
    <n v="423.45763888888899"/>
    <n v="2015"/>
    <x v="4"/>
    <s v="East"/>
    <x v="2"/>
    <x v="4"/>
    <x v="0"/>
    <s v="No"/>
    <s v="Quanti"/>
    <s v="Lead"/>
    <n v="0.1"/>
    <x v="0"/>
    <x v="0"/>
  </r>
  <r>
    <d v="2015-04-30T10:59:00"/>
    <n v="327"/>
    <s v="Small"/>
    <n v="1"/>
    <n v="210"/>
    <n v="22"/>
    <n v="7"/>
    <n v="590086"/>
    <n v="59008.6"/>
    <n v="41701"/>
    <n v="423.45763888888899"/>
    <n v="2015"/>
    <x v="4"/>
    <s v="Central"/>
    <x v="1"/>
    <x v="4"/>
    <x v="0"/>
    <s v="No"/>
    <s v="Gratus"/>
    <s v="Lead"/>
    <n v="0.1"/>
    <x v="0"/>
    <x v="0"/>
  </r>
  <r>
    <d v="2015-04-30T10:59:00"/>
    <n v="341"/>
    <s v="Medium"/>
    <n v="1"/>
    <n v="264"/>
    <n v="22"/>
    <n v="13"/>
    <n v="3436429"/>
    <n v="343642.9"/>
    <n v="41647"/>
    <n v="477.45763888888899"/>
    <n v="2015"/>
    <x v="4"/>
    <s v="West"/>
    <x v="0"/>
    <x v="4"/>
    <x v="0"/>
    <s v="No"/>
    <s v="Nimis"/>
    <s v="Lead"/>
    <n v="0.1"/>
    <x v="0"/>
    <x v="0"/>
  </r>
  <r>
    <d v="2015-04-30T10:59:00"/>
    <n v="372"/>
    <s v="Medium"/>
    <n v="1"/>
    <n v="290"/>
    <n v="22"/>
    <n v="17"/>
    <n v="4370514"/>
    <n v="437051.4"/>
    <n v="41691"/>
    <n v="433.45763888888899"/>
    <n v="2015"/>
    <x v="4"/>
    <s v="West"/>
    <x v="0"/>
    <x v="4"/>
    <x v="0"/>
    <s v="No"/>
    <s v="Recolo"/>
    <s v="Lead"/>
    <n v="0.1"/>
    <x v="0"/>
    <x v="0"/>
  </r>
  <r>
    <d v="2015-04-30T10:59:00"/>
    <n v="433"/>
    <s v="Small"/>
    <n v="1"/>
    <n v="282"/>
    <n v="22"/>
    <n v="10"/>
    <n v="200538"/>
    <n v="20053.8"/>
    <n v="41677"/>
    <n v="447.45763888888899"/>
    <n v="2015"/>
    <x v="4"/>
    <s v="Central"/>
    <x v="0"/>
    <x v="4"/>
    <x v="0"/>
    <s v="No"/>
    <s v="Juvenis"/>
    <s v="Lead"/>
    <n v="0.1"/>
    <x v="0"/>
    <x v="0"/>
  </r>
  <r>
    <d v="2015-04-27T10:59:00"/>
    <n v="371"/>
    <s v="Medium"/>
    <n v="1"/>
    <n v="289"/>
    <n v="22"/>
    <n v="9"/>
    <n v="5455757"/>
    <n v="545575.69999999995"/>
    <n v="41643"/>
    <n v="478.45763888888899"/>
    <n v="2015"/>
    <x v="4"/>
    <s v="East"/>
    <x v="1"/>
    <x v="4"/>
    <x v="0"/>
    <s v="No"/>
    <s v="Ignis"/>
    <s v="Lead"/>
    <n v="0.1"/>
    <x v="0"/>
    <x v="0"/>
  </r>
  <r>
    <d v="2015-04-24T10:59:00"/>
    <n v="302"/>
    <s v="Large"/>
    <n v="1"/>
    <n v="238"/>
    <n v="22"/>
    <n v="17"/>
    <n v="1952547"/>
    <n v="195254.7"/>
    <n v="41683"/>
    <n v="435.45763888888899"/>
    <n v="2015"/>
    <x v="4"/>
    <s v="Central"/>
    <x v="1"/>
    <x v="4"/>
    <x v="0"/>
    <s v="No"/>
    <s v="Recolo"/>
    <s v="Lead"/>
    <n v="0.1"/>
    <x v="0"/>
    <x v="0"/>
  </r>
  <r>
    <d v="2015-03-30T10:59:00"/>
    <n v="193"/>
    <s v="Small"/>
    <n v="1"/>
    <n v="156"/>
    <n v="22"/>
    <n v="8"/>
    <n v="94387"/>
    <n v="9438.7000000000007"/>
    <n v="41645"/>
    <n v="448.45763888888899"/>
    <n v="2015"/>
    <x v="5"/>
    <s v="East"/>
    <x v="0"/>
    <x v="5"/>
    <x v="0"/>
    <s v="No"/>
    <s v="Habitus"/>
    <s v="Lead"/>
    <n v="0.1"/>
    <x v="0"/>
    <x v="0"/>
  </r>
  <r>
    <d v="2015-03-20T10:59:00"/>
    <n v="121"/>
    <s v="Small"/>
    <n v="1"/>
    <n v="61"/>
    <n v="22"/>
    <n v="8"/>
    <n v="254995"/>
    <n v="25499.5"/>
    <n v="41707"/>
    <n v="376.45763888888899"/>
    <n v="2015"/>
    <x v="5"/>
    <s v="Central"/>
    <x v="0"/>
    <x v="5"/>
    <x v="0"/>
    <s v="No"/>
    <s v="Habitus"/>
    <s v="Lead"/>
    <n v="0.1"/>
    <x v="0"/>
    <x v="0"/>
  </r>
  <r>
    <d v="2015-03-17T10:59:00"/>
    <n v="484"/>
    <s v="Small"/>
    <n v="1"/>
    <n v="357"/>
    <n v="22"/>
    <n v="25"/>
    <n v="124080"/>
    <n v="12408"/>
    <n v="41646"/>
    <n v="434.45763888888899"/>
    <n v="2015"/>
    <x v="5"/>
    <s v="East"/>
    <x v="1"/>
    <x v="5"/>
    <x v="0"/>
    <s v="No"/>
    <s v="Maximus"/>
    <s v="Lead"/>
    <n v="0.1"/>
    <x v="0"/>
    <x v="0"/>
  </r>
  <r>
    <d v="2015-03-16T10:59:00"/>
    <n v="148"/>
    <s v="Small"/>
    <n v="1"/>
    <n v="117"/>
    <n v="22"/>
    <n v="12"/>
    <n v="2169281"/>
    <n v="216928.1"/>
    <n v="41705"/>
    <n v="374.45763888888899"/>
    <n v="2015"/>
    <x v="5"/>
    <s v="East"/>
    <x v="1"/>
    <x v="5"/>
    <x v="0"/>
    <s v="No"/>
    <s v="Magis"/>
    <s v="Lead"/>
    <n v="0.1"/>
    <x v="0"/>
    <x v="0"/>
  </r>
  <r>
    <d v="2015-03-15T10:59:00"/>
    <n v="119"/>
    <s v="Small"/>
    <n v="1"/>
    <n v="100"/>
    <n v="22"/>
    <n v="20"/>
    <n v="2381416"/>
    <n v="238141.6"/>
    <n v="41713"/>
    <n v="365.45763888888899"/>
    <n v="2015"/>
    <x v="5"/>
    <s v="Central"/>
    <x v="1"/>
    <x v="5"/>
    <x v="0"/>
    <s v="No"/>
    <s v="Umbra"/>
    <s v="Lead"/>
    <n v="0.1"/>
    <x v="0"/>
    <x v="0"/>
  </r>
  <r>
    <d v="2015-02-27T10:59:00"/>
    <n v="47"/>
    <s v="Medium"/>
    <n v="1"/>
    <n v="44"/>
    <n v="22"/>
    <n v="7"/>
    <n v="3247209"/>
    <n v="324720.90000000002"/>
    <n v="41644"/>
    <n v="418.45763888888899"/>
    <n v="2015"/>
    <x v="6"/>
    <s v="West"/>
    <x v="1"/>
    <x v="6"/>
    <x v="0"/>
    <s v="No"/>
    <s v="Gratus"/>
    <s v="Lead"/>
    <n v="0.1"/>
    <x v="0"/>
    <x v="0"/>
  </r>
  <r>
    <d v="2015-02-27T10:59:00"/>
    <n v="165"/>
    <s v="Medium"/>
    <n v="1"/>
    <n v="132"/>
    <n v="22"/>
    <n v="15"/>
    <n v="2675623"/>
    <n v="267562.3"/>
    <n v="41684"/>
    <n v="378.45763888888899"/>
    <n v="2015"/>
    <x v="6"/>
    <s v="East"/>
    <x v="2"/>
    <x v="6"/>
    <x v="0"/>
    <s v="No"/>
    <s v="Paratus"/>
    <s v="Lead"/>
    <n v="0.1"/>
    <x v="0"/>
    <x v="0"/>
  </r>
  <r>
    <d v="2015-02-18T10:59:00"/>
    <n v="93"/>
    <s v="Medium"/>
    <n v="1"/>
    <n v="81"/>
    <n v="22"/>
    <n v="21"/>
    <n v="2540740"/>
    <n v="254074"/>
    <n v="41675"/>
    <n v="378.45763888888899"/>
    <n v="2015"/>
    <x v="6"/>
    <s v="Central"/>
    <x v="1"/>
    <x v="6"/>
    <x v="0"/>
    <s v="No"/>
    <s v="Vero"/>
    <s v="Lead"/>
    <n v="0.1"/>
    <x v="0"/>
    <x v="0"/>
  </r>
  <r>
    <d v="2015-12-31T10:59:00"/>
    <n v="69"/>
    <s v="Large"/>
    <n v="1"/>
    <n v="11"/>
    <n v="22"/>
    <n v="25"/>
    <n v="6668135"/>
    <n v="666813.5"/>
    <n v="41767"/>
    <n v="602.45763888888905"/>
    <n v="2015"/>
    <x v="7"/>
    <s v="East"/>
    <x v="1"/>
    <x v="7"/>
    <x v="0"/>
    <s v="No"/>
    <s v="Maximus"/>
    <s v="Lead"/>
    <n v="0.1"/>
    <x v="0"/>
    <x v="0"/>
  </r>
  <r>
    <d v="2015-12-31T10:59:00"/>
    <n v="145"/>
    <s v="Medium"/>
    <n v="1"/>
    <n v="115"/>
    <n v="22"/>
    <n v="2"/>
    <n v="4780670"/>
    <n v="478067"/>
    <n v="41875"/>
    <n v="494.45763888888899"/>
    <n v="2015"/>
    <x v="7"/>
    <s v="West"/>
    <x v="0"/>
    <x v="7"/>
    <x v="0"/>
    <s v="No"/>
    <s v="Basium"/>
    <s v="Lead"/>
    <n v="0.1"/>
    <x v="0"/>
    <x v="0"/>
  </r>
  <r>
    <d v="2015-12-31T10:59:00"/>
    <n v="211"/>
    <s v="Small"/>
    <n v="1"/>
    <n v="167"/>
    <n v="22"/>
    <n v="25"/>
    <n v="199253"/>
    <n v="19925.3"/>
    <n v="41859"/>
    <n v="510.45763888888899"/>
    <n v="2015"/>
    <x v="7"/>
    <s v="West"/>
    <x v="1"/>
    <x v="7"/>
    <x v="0"/>
    <s v="No"/>
    <s v="Maximus"/>
    <s v="Lead"/>
    <n v="0.1"/>
    <x v="0"/>
    <x v="0"/>
  </r>
  <r>
    <d v="2015-12-31T10:59:00"/>
    <n v="328"/>
    <s v="Large"/>
    <n v="1"/>
    <n v="253"/>
    <n v="22"/>
    <n v="18"/>
    <n v="5929669"/>
    <n v="592966.9"/>
    <n v="41645"/>
    <n v="724.45763888888905"/>
    <n v="2015"/>
    <x v="7"/>
    <s v="West"/>
    <x v="0"/>
    <x v="7"/>
    <x v="0"/>
    <s v="No"/>
    <s v="Sato"/>
    <s v="Lead"/>
    <n v="0.1"/>
    <x v="0"/>
    <x v="0"/>
  </r>
  <r>
    <d v="2015-12-31T10:59:00"/>
    <n v="379"/>
    <s v="Small"/>
    <n v="1"/>
    <n v="294"/>
    <n v="22"/>
    <n v="2"/>
    <n v="2043333"/>
    <n v="204333.3"/>
    <n v="41909"/>
    <n v="460.45763888888899"/>
    <n v="2015"/>
    <x v="7"/>
    <s v="Central"/>
    <x v="2"/>
    <x v="7"/>
    <x v="0"/>
    <s v="No"/>
    <s v="Basium"/>
    <s v="Lead"/>
    <n v="0.1"/>
    <x v="0"/>
    <x v="0"/>
  </r>
  <r>
    <d v="2015-12-31T10:59:00"/>
    <n v="381"/>
    <s v="Medium"/>
    <n v="1"/>
    <n v="223"/>
    <n v="22"/>
    <n v="3"/>
    <n v="4249685"/>
    <n v="424968.5"/>
    <n v="41974"/>
    <n v="395.45763888888899"/>
    <n v="2015"/>
    <x v="7"/>
    <s v="Central"/>
    <x v="2"/>
    <x v="7"/>
    <x v="0"/>
    <s v="No"/>
    <s v="Campana"/>
    <s v="Lead"/>
    <n v="0.1"/>
    <x v="0"/>
    <x v="0"/>
  </r>
  <r>
    <d v="2015-12-31T10:59:00"/>
    <n v="407"/>
    <s v="Small"/>
    <n v="1"/>
    <n v="318"/>
    <n v="22"/>
    <n v="23"/>
    <n v="495875"/>
    <n v="49587.5"/>
    <n v="41982"/>
    <n v="387.45763888888899"/>
    <n v="2015"/>
    <x v="7"/>
    <s v="East"/>
    <x v="2"/>
    <x v="7"/>
    <x v="0"/>
    <s v="No"/>
    <s v="Bellus"/>
    <s v="Lead"/>
    <n v="0.1"/>
    <x v="0"/>
    <x v="0"/>
  </r>
  <r>
    <d v="2015-12-31T10:59:00"/>
    <n v="408"/>
    <s v="Medium"/>
    <n v="1"/>
    <n v="319"/>
    <n v="22"/>
    <n v="7"/>
    <n v="4826813"/>
    <n v="482681.3"/>
    <n v="41644"/>
    <n v="725.45763888888905"/>
    <n v="2015"/>
    <x v="7"/>
    <s v="East"/>
    <x v="2"/>
    <x v="7"/>
    <x v="0"/>
    <s v="No"/>
    <s v="Gratus"/>
    <s v="Lead"/>
    <n v="0.1"/>
    <x v="0"/>
    <x v="0"/>
  </r>
  <r>
    <d v="2015-12-31T10:59:00"/>
    <n v="409"/>
    <s v="Medium"/>
    <n v="1"/>
    <n v="320"/>
    <n v="22"/>
    <n v="5"/>
    <n v="5007213"/>
    <n v="500721.3"/>
    <n v="41969"/>
    <n v="400.45763888888899"/>
    <n v="2015"/>
    <x v="7"/>
    <s v="Central"/>
    <x v="2"/>
    <x v="7"/>
    <x v="0"/>
    <s v="No"/>
    <s v="Eligo"/>
    <s v="Lead"/>
    <n v="0.1"/>
    <x v="0"/>
    <x v="0"/>
  </r>
  <r>
    <d v="2015-12-31T10:59:00"/>
    <n v="134"/>
    <s v="Medium"/>
    <n v="1"/>
    <n v="110"/>
    <n v="22"/>
    <n v="17"/>
    <n v="3249174"/>
    <n v="324917.40000000002"/>
    <n v="41737"/>
    <n v="632.45763888888905"/>
    <n v="2015"/>
    <x v="7"/>
    <s v="West"/>
    <x v="1"/>
    <x v="7"/>
    <x v="0"/>
    <s v="No"/>
    <s v="Recolo"/>
    <s v="Lead"/>
    <n v="0.1"/>
    <x v="0"/>
    <x v="0"/>
  </r>
  <r>
    <d v="2015-12-31T10:59:00"/>
    <n v="295"/>
    <s v="Medium"/>
    <n v="1"/>
    <n v="110"/>
    <n v="22"/>
    <n v="22"/>
    <n v="4263304"/>
    <n v="426330.4"/>
    <n v="41795"/>
    <n v="574.45763888888905"/>
    <n v="2015"/>
    <x v="7"/>
    <s v="West"/>
    <x v="1"/>
    <x v="7"/>
    <x v="0"/>
    <s v="No"/>
    <s v="Aqua"/>
    <s v="Lead"/>
    <n v="0.1"/>
    <x v="0"/>
    <x v="0"/>
  </r>
  <r>
    <d v="2015-12-31T10:59:00"/>
    <n v="42"/>
    <s v="Large"/>
    <n v="1"/>
    <n v="39"/>
    <n v="22"/>
    <n v="13"/>
    <n v="6433642"/>
    <n v="643364.19999999995"/>
    <n v="41831"/>
    <n v="538.45763888888905"/>
    <n v="2015"/>
    <x v="7"/>
    <s v="West"/>
    <x v="0"/>
    <x v="7"/>
    <x v="0"/>
    <s v="No"/>
    <s v="Nimis"/>
    <s v="Lead"/>
    <n v="0.1"/>
    <x v="0"/>
    <x v="0"/>
  </r>
  <r>
    <d v="2015-12-31T10:59:00"/>
    <n v="53"/>
    <s v="Small"/>
    <n v="1"/>
    <n v="49"/>
    <n v="22"/>
    <n v="19"/>
    <n v="2138793"/>
    <n v="213879.3"/>
    <n v="41975"/>
    <n v="394.45763888888899"/>
    <n v="2015"/>
    <x v="7"/>
    <s v="Central"/>
    <x v="0"/>
    <x v="7"/>
    <x v="0"/>
    <s v="No"/>
    <s v="Talus"/>
    <s v="Lead"/>
    <n v="0.1"/>
    <x v="0"/>
    <x v="0"/>
  </r>
  <r>
    <d v="2015-12-31T10:59:00"/>
    <n v="206"/>
    <s v="Small"/>
    <n v="1"/>
    <n v="103"/>
    <n v="22"/>
    <n v="17"/>
    <n v="61254"/>
    <n v="6125.4"/>
    <n v="41987"/>
    <n v="382.45763888888899"/>
    <n v="2015"/>
    <x v="7"/>
    <s v="West"/>
    <x v="1"/>
    <x v="7"/>
    <x v="0"/>
    <s v="No"/>
    <s v="Recolo"/>
    <s v="Lead"/>
    <n v="0.1"/>
    <x v="0"/>
    <x v="0"/>
  </r>
  <r>
    <d v="2015-12-31T10:59:00"/>
    <n v="392"/>
    <s v="Small"/>
    <n v="1"/>
    <n v="305"/>
    <n v="22"/>
    <n v="11"/>
    <n v="65932"/>
    <n v="6593.2"/>
    <n v="41968"/>
    <n v="401.45763888888899"/>
    <n v="2015"/>
    <x v="7"/>
    <s v="Central"/>
    <x v="1"/>
    <x v="7"/>
    <x v="0"/>
    <s v="No"/>
    <s v="Lacuna"/>
    <s v="Lead"/>
    <n v="0.1"/>
    <x v="0"/>
    <x v="0"/>
  </r>
  <r>
    <d v="2015-12-31T10:59:00"/>
    <n v="66"/>
    <s v="Medium"/>
    <n v="1"/>
    <n v="57"/>
    <n v="22"/>
    <n v="21"/>
    <n v="2847321"/>
    <n v="284732.09999999998"/>
    <n v="41815"/>
    <n v="554.45763888888905"/>
    <n v="2015"/>
    <x v="7"/>
    <s v="Central"/>
    <x v="0"/>
    <x v="7"/>
    <x v="0"/>
    <s v="No"/>
    <s v="Vero"/>
    <s v="Lead"/>
    <n v="0.1"/>
    <x v="0"/>
    <x v="0"/>
  </r>
  <r>
    <d v="2015-12-31T10:59:00"/>
    <n v="329"/>
    <s v="Medium"/>
    <n v="1"/>
    <n v="254"/>
    <n v="22"/>
    <n v="14"/>
    <n v="2532027"/>
    <n v="253202.7"/>
    <n v="41769"/>
    <n v="600.45763888888905"/>
    <n v="2015"/>
    <x v="7"/>
    <s v="West"/>
    <x v="0"/>
    <x v="7"/>
    <x v="0"/>
    <s v="No"/>
    <s v="Omins"/>
    <s v="Lead"/>
    <n v="0.1"/>
    <x v="0"/>
    <x v="0"/>
  </r>
  <r>
    <d v="2015-11-30T10:59:00"/>
    <n v="218"/>
    <s v="Large"/>
    <n v="1"/>
    <n v="61"/>
    <n v="22"/>
    <n v="24"/>
    <n v="6203732"/>
    <n v="620373.19999999995"/>
    <n v="41902"/>
    <n v="436.45763888888899"/>
    <n v="2015"/>
    <x v="0"/>
    <s v="Central"/>
    <x v="0"/>
    <x v="0"/>
    <x v="0"/>
    <s v="No"/>
    <s v="Carmen"/>
    <s v="Lead"/>
    <n v="0.1"/>
    <x v="0"/>
    <x v="0"/>
  </r>
  <r>
    <d v="2015-11-30T10:59:00"/>
    <n v="473"/>
    <s v="Medium"/>
    <n v="1"/>
    <n v="352"/>
    <n v="22"/>
    <n v="19"/>
    <n v="4001896"/>
    <n v="400189.6"/>
    <n v="41789"/>
    <n v="549.45763888888905"/>
    <n v="2015"/>
    <x v="0"/>
    <s v="Central"/>
    <x v="1"/>
    <x v="0"/>
    <x v="0"/>
    <s v="No"/>
    <s v="Talus"/>
    <s v="Lead"/>
    <n v="0.1"/>
    <x v="0"/>
    <x v="0"/>
  </r>
  <r>
    <d v="2015-11-30T10:59:00"/>
    <n v="415"/>
    <s v="Small"/>
    <n v="1"/>
    <n v="324"/>
    <n v="22"/>
    <n v="18"/>
    <n v="648356"/>
    <n v="64835.6"/>
    <n v="41819"/>
    <n v="519.45763888888905"/>
    <n v="2015"/>
    <x v="0"/>
    <s v="Central"/>
    <x v="1"/>
    <x v="0"/>
    <x v="0"/>
    <s v="No"/>
    <s v="Sato"/>
    <s v="Lead"/>
    <n v="0.1"/>
    <x v="0"/>
    <x v="0"/>
  </r>
  <r>
    <d v="2015-11-30T10:59:00"/>
    <n v="74"/>
    <s v="Medium"/>
    <n v="1"/>
    <n v="62"/>
    <n v="22"/>
    <n v="9"/>
    <n v="2558630"/>
    <n v="255863"/>
    <n v="41971"/>
    <n v="367.45763888888899"/>
    <n v="2015"/>
    <x v="0"/>
    <s v="Central"/>
    <x v="1"/>
    <x v="0"/>
    <x v="0"/>
    <s v="No"/>
    <s v="Ignis"/>
    <s v="Lead"/>
    <n v="0.1"/>
    <x v="0"/>
    <x v="0"/>
  </r>
  <r>
    <d v="2015-11-30T10:59:00"/>
    <n v="65"/>
    <s v="Medium"/>
    <n v="1"/>
    <n v="56"/>
    <n v="22"/>
    <n v="10"/>
    <n v="4517628"/>
    <n v="451762.8"/>
    <n v="41770"/>
    <n v="568.45763888888905"/>
    <n v="2015"/>
    <x v="0"/>
    <s v="West"/>
    <x v="2"/>
    <x v="0"/>
    <x v="0"/>
    <s v="No"/>
    <s v="Juvenis"/>
    <s v="Lead"/>
    <n v="0.1"/>
    <x v="0"/>
    <x v="0"/>
  </r>
  <r>
    <d v="2015-11-30T10:59:00"/>
    <n v="78"/>
    <s v="Small"/>
    <n v="1"/>
    <n v="66"/>
    <n v="22"/>
    <n v="8"/>
    <n v="448423"/>
    <n v="44842.3"/>
    <n v="41691"/>
    <n v="647.45763888888905"/>
    <n v="2015"/>
    <x v="0"/>
    <s v="Central"/>
    <x v="2"/>
    <x v="0"/>
    <x v="0"/>
    <s v="No"/>
    <s v="Habitus"/>
    <s v="Lead"/>
    <n v="0.1"/>
    <x v="0"/>
    <x v="0"/>
  </r>
  <r>
    <d v="2015-11-30T10:59:00"/>
    <n v="323"/>
    <s v="Small"/>
    <n v="1"/>
    <n v="250"/>
    <n v="22"/>
    <n v="10"/>
    <n v="2135704"/>
    <n v="213570.4"/>
    <n v="41713"/>
    <n v="625.45763888888905"/>
    <n v="2015"/>
    <x v="0"/>
    <s v="East"/>
    <x v="1"/>
    <x v="0"/>
    <x v="0"/>
    <s v="No"/>
    <s v="Juvenis"/>
    <s v="Lead"/>
    <n v="0.1"/>
    <x v="0"/>
    <x v="0"/>
  </r>
  <r>
    <d v="2015-11-30T10:59:00"/>
    <n v="411"/>
    <s v="Large"/>
    <n v="1"/>
    <n v="110"/>
    <n v="22"/>
    <n v="2"/>
    <n v="6949790"/>
    <n v="694979"/>
    <n v="41770"/>
    <n v="568.45763888888905"/>
    <n v="2015"/>
    <x v="0"/>
    <s v="West"/>
    <x v="1"/>
    <x v="0"/>
    <x v="0"/>
    <s v="No"/>
    <s v="Basium"/>
    <s v="Lead"/>
    <n v="0.1"/>
    <x v="0"/>
    <x v="0"/>
  </r>
  <r>
    <d v="2015-10-31T10:59:00"/>
    <n v="485"/>
    <s v="Small"/>
    <n v="1"/>
    <n v="100"/>
    <n v="22"/>
    <n v="3"/>
    <n v="165120"/>
    <n v="16512"/>
    <n v="41904"/>
    <n v="404.45763888888899"/>
    <n v="2015"/>
    <x v="8"/>
    <s v="Central"/>
    <x v="1"/>
    <x v="8"/>
    <x v="0"/>
    <s v="No"/>
    <s v="Campana"/>
    <s v="Lead"/>
    <n v="0.1"/>
    <x v="0"/>
    <x v="0"/>
  </r>
  <r>
    <d v="2015-08-25T07:00:00"/>
    <n v="88"/>
    <s v="Large"/>
    <n v="1"/>
    <n v="76"/>
    <n v="22"/>
    <n v="17"/>
    <n v="7329776"/>
    <n v="732977.6"/>
    <n v="41830"/>
    <n v="411.29166666666401"/>
    <n v="2015"/>
    <x v="1"/>
    <s v="East"/>
    <x v="0"/>
    <x v="1"/>
    <x v="0"/>
    <s v="No"/>
    <s v="Recolo"/>
    <s v="Lead"/>
    <n v="0.1"/>
    <x v="0"/>
    <x v="0"/>
  </r>
  <r>
    <d v="2015-08-25T07:00:00"/>
    <n v="96"/>
    <s v="Medium"/>
    <n v="1"/>
    <n v="84"/>
    <n v="22"/>
    <n v="3"/>
    <n v="4419265"/>
    <n v="441926.5"/>
    <n v="41676"/>
    <n v="565.29166666666401"/>
    <n v="2015"/>
    <x v="1"/>
    <s v="Central"/>
    <x v="0"/>
    <x v="1"/>
    <x v="0"/>
    <s v="No"/>
    <s v="Campana"/>
    <s v="Lead"/>
    <n v="0.1"/>
    <x v="0"/>
    <x v="0"/>
  </r>
  <r>
    <d v="2015-07-29T06:00:00"/>
    <n v="450"/>
    <s v="Medium"/>
    <n v="1"/>
    <n v="344"/>
    <n v="22"/>
    <n v="6"/>
    <n v="4216969"/>
    <n v="421696.9"/>
    <n v="41680"/>
    <n v="534.25"/>
    <n v="2015"/>
    <x v="9"/>
    <s v="East"/>
    <x v="2"/>
    <x v="9"/>
    <x v="0"/>
    <s v="No"/>
    <s v="Fatum"/>
    <s v="Lead"/>
    <n v="0.1"/>
    <x v="0"/>
    <x v="0"/>
  </r>
  <r>
    <d v="2015-07-31T08:00:00"/>
    <n v="441"/>
    <s v="Medium"/>
    <n v="1"/>
    <n v="338"/>
    <n v="22"/>
    <n v="13"/>
    <n v="4360148"/>
    <n v="436014.8"/>
    <n v="41810"/>
    <n v="406.33333333333599"/>
    <n v="2015"/>
    <x v="9"/>
    <s v="East"/>
    <x v="2"/>
    <x v="9"/>
    <x v="0"/>
    <s v="No"/>
    <s v="Nimis"/>
    <s v="Lead"/>
    <n v="0.1"/>
    <x v="0"/>
    <x v="0"/>
  </r>
  <r>
    <d v="2015-07-31T08:00:00"/>
    <n v="87"/>
    <s v="Small"/>
    <n v="1"/>
    <n v="75"/>
    <n v="22"/>
    <n v="18"/>
    <n v="664119"/>
    <n v="66411.899999999994"/>
    <n v="41728"/>
    <n v="488.33333333333599"/>
    <n v="2015"/>
    <x v="9"/>
    <s v="East"/>
    <x v="0"/>
    <x v="9"/>
    <x v="0"/>
    <s v="No"/>
    <s v="Sato"/>
    <s v="Lead"/>
    <n v="0.1"/>
    <x v="0"/>
    <x v="0"/>
  </r>
  <r>
    <d v="2015-08-28T10:59:00"/>
    <n v="230"/>
    <s v="Small"/>
    <n v="2"/>
    <n v="182"/>
    <n v="22"/>
    <n v="11"/>
    <n v="747030"/>
    <n v="149406"/>
    <n v="41702"/>
    <n v="542.45763888888905"/>
    <n v="2015"/>
    <x v="1"/>
    <s v="Central"/>
    <x v="2"/>
    <x v="1"/>
    <x v="0"/>
    <s v="No"/>
    <s v="Lacuna"/>
    <s v="Qualify"/>
    <n v="0.2"/>
    <x v="0"/>
    <x v="0"/>
  </r>
  <r>
    <d v="2015-08-01T10:59:00"/>
    <n v="240"/>
    <s v="Small"/>
    <n v="2"/>
    <n v="191"/>
    <n v="22"/>
    <n v="6"/>
    <n v="1301968"/>
    <n v="260393.60000000001"/>
    <n v="41760"/>
    <n v="457.45763888888899"/>
    <n v="2015"/>
    <x v="1"/>
    <s v="Central"/>
    <x v="0"/>
    <x v="1"/>
    <x v="0"/>
    <s v="No"/>
    <s v="Fatum"/>
    <s v="Qualify"/>
    <n v="0.2"/>
    <x v="0"/>
    <x v="0"/>
  </r>
  <r>
    <d v="2015-08-01T10:59:00"/>
    <n v="241"/>
    <s v="Medium"/>
    <n v="2"/>
    <n v="192"/>
    <n v="22"/>
    <n v="23"/>
    <n v="3740355"/>
    <n v="748071"/>
    <n v="41821"/>
    <n v="396.45763888888899"/>
    <n v="2015"/>
    <x v="1"/>
    <s v="Central"/>
    <x v="0"/>
    <x v="1"/>
    <x v="0"/>
    <s v="No"/>
    <s v="Bellus"/>
    <s v="Qualify"/>
    <n v="0.2"/>
    <x v="0"/>
    <x v="0"/>
  </r>
  <r>
    <d v="2015-06-30T10:59:00"/>
    <n v="266"/>
    <s v="Medium"/>
    <n v="2"/>
    <n v="211"/>
    <n v="22"/>
    <n v="17"/>
    <n v="3005639"/>
    <n v="601127.80000000005"/>
    <n v="41771"/>
    <n v="414.45763888888899"/>
    <n v="2015"/>
    <x v="2"/>
    <s v="West"/>
    <x v="0"/>
    <x v="2"/>
    <x v="0"/>
    <s v="No"/>
    <s v="Recolo"/>
    <s v="Qualify"/>
    <n v="0.2"/>
    <x v="0"/>
    <x v="0"/>
  </r>
  <r>
    <d v="2015-06-30T10:59:00"/>
    <n v="348"/>
    <s v="Small"/>
    <n v="2"/>
    <n v="270"/>
    <n v="22"/>
    <n v="4"/>
    <n v="2200700"/>
    <n v="440140"/>
    <n v="41732"/>
    <n v="453.45763888888899"/>
    <n v="2015"/>
    <x v="2"/>
    <s v="East"/>
    <x v="1"/>
    <x v="2"/>
    <x v="0"/>
    <s v="No"/>
    <s v="Decimus"/>
    <s v="Qualify"/>
    <n v="0.2"/>
    <x v="0"/>
    <x v="0"/>
  </r>
  <r>
    <d v="2015-06-30T10:59:00"/>
    <n v="349"/>
    <s v="Medium"/>
    <n v="2"/>
    <n v="271"/>
    <n v="22"/>
    <n v="10"/>
    <n v="2630698"/>
    <n v="526139.6"/>
    <n v="41758"/>
    <n v="427.45763888888899"/>
    <n v="2015"/>
    <x v="2"/>
    <s v="East"/>
    <x v="1"/>
    <x v="2"/>
    <x v="0"/>
    <s v="No"/>
    <s v="Juvenis"/>
    <s v="Qualify"/>
    <n v="0.2"/>
    <x v="0"/>
    <x v="0"/>
  </r>
  <r>
    <d v="2015-06-30T10:59:00"/>
    <n v="351"/>
    <s v="Large"/>
    <n v="2"/>
    <n v="273"/>
    <n v="22"/>
    <n v="8"/>
    <n v="6552164"/>
    <n v="1310432.8"/>
    <n v="41652"/>
    <n v="533.45763888888905"/>
    <n v="2015"/>
    <x v="2"/>
    <s v="East"/>
    <x v="1"/>
    <x v="2"/>
    <x v="0"/>
    <s v="No"/>
    <s v="Habitus"/>
    <s v="Qualify"/>
    <n v="0.2"/>
    <x v="0"/>
    <x v="0"/>
  </r>
  <r>
    <d v="2015-06-30T10:59:00"/>
    <n v="352"/>
    <s v="Small"/>
    <n v="2"/>
    <n v="274"/>
    <n v="22"/>
    <n v="16"/>
    <n v="565035"/>
    <n v="113007"/>
    <n v="41739"/>
    <n v="446.45763888888899"/>
    <n v="2015"/>
    <x v="2"/>
    <s v="East"/>
    <x v="1"/>
    <x v="2"/>
    <x v="0"/>
    <s v="No"/>
    <s v="Quanti"/>
    <s v="Qualify"/>
    <n v="0.2"/>
    <x v="0"/>
    <x v="0"/>
  </r>
  <r>
    <d v="2015-06-30T10:59:00"/>
    <n v="354"/>
    <s v="Medium"/>
    <n v="3"/>
    <n v="276"/>
    <n v="22"/>
    <n v="4"/>
    <n v="4338832"/>
    <n v="1735532.8"/>
    <n v="41709"/>
    <n v="476.45763888888899"/>
    <n v="2015"/>
    <x v="2"/>
    <s v="East"/>
    <x v="0"/>
    <x v="2"/>
    <x v="0"/>
    <s v="No"/>
    <s v="Decimus"/>
    <s v="Solution"/>
    <n v="0.4"/>
    <x v="0"/>
    <x v="0"/>
  </r>
  <r>
    <d v="2015-06-30T10:59:00"/>
    <n v="378"/>
    <s v="Small"/>
    <n v="3"/>
    <n v="70"/>
    <n v="22"/>
    <n v="1"/>
    <n v="1446339"/>
    <n v="578535.6"/>
    <n v="41685"/>
    <n v="500.45763888888899"/>
    <n v="2015"/>
    <x v="2"/>
    <s v="West"/>
    <x v="0"/>
    <x v="2"/>
    <x v="0"/>
    <s v="No"/>
    <s v="Abbas"/>
    <s v="Solution"/>
    <n v="0.4"/>
    <x v="0"/>
    <x v="0"/>
  </r>
  <r>
    <d v="2015-06-30T10:59:00"/>
    <n v="405"/>
    <s v="Large"/>
    <n v="3"/>
    <n v="316"/>
    <n v="22"/>
    <n v="9"/>
    <n v="8286539"/>
    <n v="3314615.6"/>
    <n v="41744"/>
    <n v="441.45763888888899"/>
    <n v="2015"/>
    <x v="2"/>
    <s v="East"/>
    <x v="1"/>
    <x v="2"/>
    <x v="0"/>
    <s v="No"/>
    <s v="Ignis"/>
    <s v="Solution"/>
    <n v="0.4"/>
    <x v="0"/>
    <x v="0"/>
  </r>
  <r>
    <d v="2015-06-30T10:59:00"/>
    <n v="413"/>
    <s v="Small"/>
    <n v="3"/>
    <n v="220"/>
    <n v="22"/>
    <n v="8"/>
    <n v="1286738"/>
    <n v="514695.2"/>
    <n v="41645"/>
    <n v="540.45763888888905"/>
    <n v="2015"/>
    <x v="2"/>
    <s v="East"/>
    <x v="1"/>
    <x v="2"/>
    <x v="0"/>
    <s v="No"/>
    <s v="Habitus"/>
    <s v="Solution"/>
    <n v="0.4"/>
    <x v="0"/>
    <x v="0"/>
  </r>
  <r>
    <d v="2015-06-29T10:59:00"/>
    <n v="344"/>
    <s v="Medium"/>
    <n v="2"/>
    <n v="267"/>
    <n v="22"/>
    <n v="24"/>
    <n v="3700117"/>
    <n v="740023.4"/>
    <n v="41668"/>
    <n v="516.45763888888905"/>
    <n v="2015"/>
    <x v="2"/>
    <s v="East"/>
    <x v="1"/>
    <x v="2"/>
    <x v="0"/>
    <s v="No"/>
    <s v="Carmen"/>
    <s v="Qualify"/>
    <n v="0.2"/>
    <x v="0"/>
    <x v="0"/>
  </r>
  <r>
    <d v="2015-06-29T10:59:00"/>
    <n v="382"/>
    <s v="Small"/>
    <n v="3"/>
    <n v="296"/>
    <n v="22"/>
    <n v="7"/>
    <n v="740103"/>
    <n v="296041.2"/>
    <n v="41640"/>
    <n v="544.45763888888905"/>
    <n v="2015"/>
    <x v="2"/>
    <s v="East"/>
    <x v="0"/>
    <x v="2"/>
    <x v="0"/>
    <s v="No"/>
    <s v="Gratus"/>
    <s v="Solution"/>
    <n v="0.4"/>
    <x v="0"/>
    <x v="0"/>
  </r>
  <r>
    <d v="2015-06-29T10:59:00"/>
    <n v="385"/>
    <s v="Medium"/>
    <n v="2"/>
    <n v="299"/>
    <n v="22"/>
    <n v="10"/>
    <n v="4415130"/>
    <n v="883026"/>
    <n v="41738"/>
    <n v="446.45763888888899"/>
    <n v="2015"/>
    <x v="2"/>
    <s v="East"/>
    <x v="1"/>
    <x v="2"/>
    <x v="0"/>
    <s v="No"/>
    <s v="Juvenis"/>
    <s v="Qualify"/>
    <n v="0.2"/>
    <x v="0"/>
    <x v="0"/>
  </r>
  <r>
    <d v="2015-06-29T10:59:00"/>
    <n v="387"/>
    <s v="Medium"/>
    <n v="2"/>
    <n v="246"/>
    <n v="22"/>
    <n v="25"/>
    <n v="4915845"/>
    <n v="983169"/>
    <n v="41656"/>
    <n v="528.45763888888905"/>
    <n v="2015"/>
    <x v="2"/>
    <s v="East"/>
    <x v="1"/>
    <x v="2"/>
    <x v="0"/>
    <s v="No"/>
    <s v="Maximus"/>
    <s v="Qualify"/>
    <n v="0.2"/>
    <x v="0"/>
    <x v="0"/>
  </r>
  <r>
    <d v="2015-06-29T10:59:00"/>
    <n v="388"/>
    <s v="Large"/>
    <n v="2"/>
    <n v="301"/>
    <n v="22"/>
    <n v="23"/>
    <n v="5672615"/>
    <n v="1134523"/>
    <n v="41655"/>
    <n v="529.45763888888905"/>
    <n v="2015"/>
    <x v="2"/>
    <s v="West"/>
    <x v="0"/>
    <x v="2"/>
    <x v="0"/>
    <s v="No"/>
    <s v="Bellus"/>
    <s v="Qualify"/>
    <n v="0.2"/>
    <x v="0"/>
    <x v="0"/>
  </r>
  <r>
    <d v="2015-06-29T10:59:00"/>
    <n v="389"/>
    <s v="Medium"/>
    <n v="2"/>
    <n v="302"/>
    <n v="22"/>
    <n v="14"/>
    <n v="3085396"/>
    <n v="617079.19999999995"/>
    <n v="41746"/>
    <n v="438.45763888888899"/>
    <n v="2015"/>
    <x v="2"/>
    <s v="West"/>
    <x v="1"/>
    <x v="2"/>
    <x v="0"/>
    <s v="No"/>
    <s v="Omins"/>
    <s v="Qualify"/>
    <n v="0.2"/>
    <x v="0"/>
    <x v="0"/>
  </r>
  <r>
    <d v="2015-06-26T10:59:00"/>
    <n v="483"/>
    <s v="Small"/>
    <n v="2"/>
    <n v="356"/>
    <n v="22"/>
    <n v="11"/>
    <n v="24700"/>
    <n v="4940"/>
    <n v="41762"/>
    <n v="419.45763888888899"/>
    <n v="2015"/>
    <x v="2"/>
    <s v="East"/>
    <x v="0"/>
    <x v="2"/>
    <x v="0"/>
    <s v="No"/>
    <s v="Lacuna"/>
    <s v="Qualify"/>
    <n v="0.2"/>
    <x v="0"/>
    <x v="0"/>
  </r>
  <r>
    <d v="2015-06-25T10:59:00"/>
    <n v="364"/>
    <s v="Medium"/>
    <n v="2"/>
    <n v="285"/>
    <n v="22"/>
    <n v="4"/>
    <n v="5438441"/>
    <n v="1087688.2"/>
    <n v="41808"/>
    <n v="372.45763888888899"/>
    <n v="2015"/>
    <x v="2"/>
    <s v="Central"/>
    <x v="1"/>
    <x v="2"/>
    <x v="0"/>
    <s v="No"/>
    <s v="Decimus"/>
    <s v="Qualify"/>
    <n v="0.2"/>
    <x v="0"/>
    <x v="0"/>
  </r>
  <r>
    <d v="2015-06-23T10:59:00"/>
    <n v="357"/>
    <s v="Small"/>
    <n v="2"/>
    <n v="279"/>
    <n v="22"/>
    <n v="20"/>
    <n v="1922932"/>
    <n v="384586.4"/>
    <n v="41714"/>
    <n v="464.45763888888899"/>
    <n v="2015"/>
    <x v="2"/>
    <s v="East"/>
    <x v="0"/>
    <x v="2"/>
    <x v="0"/>
    <s v="No"/>
    <s v="Umbra"/>
    <s v="Qualify"/>
    <n v="0.2"/>
    <x v="0"/>
    <x v="0"/>
  </r>
  <r>
    <d v="2015-06-17T10:59:00"/>
    <n v="356"/>
    <s v="Small"/>
    <n v="2"/>
    <n v="278"/>
    <n v="22"/>
    <n v="20"/>
    <n v="767582"/>
    <n v="153516.4"/>
    <n v="41763"/>
    <n v="409.45763888888899"/>
    <n v="2015"/>
    <x v="2"/>
    <s v="East"/>
    <x v="1"/>
    <x v="2"/>
    <x v="0"/>
    <s v="No"/>
    <s v="Umbra"/>
    <s v="Qualify"/>
    <n v="0.2"/>
    <x v="0"/>
    <x v="0"/>
  </r>
  <r>
    <d v="2015-06-15T10:59:00"/>
    <n v="179"/>
    <s v="Small"/>
    <n v="2"/>
    <n v="143"/>
    <n v="22"/>
    <n v="16"/>
    <n v="1646049"/>
    <n v="329209.8"/>
    <n v="41731"/>
    <n v="439.45763888888899"/>
    <n v="2015"/>
    <x v="2"/>
    <s v="East"/>
    <x v="2"/>
    <x v="2"/>
    <x v="0"/>
    <s v="No"/>
    <s v="Quanti"/>
    <s v="Qualify"/>
    <n v="0.2"/>
    <x v="0"/>
    <x v="0"/>
  </r>
  <r>
    <d v="2015-06-15T10:59:00"/>
    <n v="181"/>
    <s v="Small"/>
    <n v="2"/>
    <n v="145"/>
    <n v="22"/>
    <n v="23"/>
    <n v="2121888"/>
    <n v="424377.59999999998"/>
    <n v="41681"/>
    <n v="489.45763888888899"/>
    <n v="2015"/>
    <x v="2"/>
    <s v="East"/>
    <x v="2"/>
    <x v="2"/>
    <x v="0"/>
    <s v="No"/>
    <s v="Bellus"/>
    <s v="Qualify"/>
    <n v="0.2"/>
    <x v="0"/>
    <x v="0"/>
  </r>
  <r>
    <d v="2015-06-15T10:59:00"/>
    <n v="183"/>
    <s v="Medium"/>
    <n v="2"/>
    <n v="147"/>
    <n v="22"/>
    <n v="23"/>
    <n v="2461379"/>
    <n v="492275.8"/>
    <n v="41730"/>
    <n v="440.45763888888899"/>
    <n v="2015"/>
    <x v="2"/>
    <s v="East"/>
    <x v="2"/>
    <x v="2"/>
    <x v="0"/>
    <s v="No"/>
    <s v="Bellus"/>
    <s v="Qualify"/>
    <n v="0.2"/>
    <x v="0"/>
    <x v="0"/>
  </r>
  <r>
    <d v="2015-06-15T10:59:00"/>
    <n v="184"/>
    <s v="Small"/>
    <n v="3"/>
    <n v="148"/>
    <n v="22"/>
    <n v="18"/>
    <n v="2211507"/>
    <n v="884602.8"/>
    <n v="41805"/>
    <n v="365.45763888888899"/>
    <n v="2015"/>
    <x v="2"/>
    <s v="East"/>
    <x v="2"/>
    <x v="2"/>
    <x v="0"/>
    <s v="No"/>
    <s v="Sato"/>
    <s v="Solution"/>
    <n v="0.4"/>
    <x v="0"/>
    <x v="0"/>
  </r>
  <r>
    <d v="2015-06-01T10:59:00"/>
    <n v="55"/>
    <s v="Small"/>
    <n v="2"/>
    <n v="11"/>
    <n v="22"/>
    <n v="19"/>
    <n v="2185792"/>
    <n v="437158.40000000002"/>
    <n v="41699"/>
    <n v="457.45763888888899"/>
    <n v="2015"/>
    <x v="2"/>
    <s v="East"/>
    <x v="1"/>
    <x v="2"/>
    <x v="0"/>
    <s v="No"/>
    <s v="Talus"/>
    <s v="Qualify"/>
    <n v="0.2"/>
    <x v="0"/>
    <x v="0"/>
  </r>
  <r>
    <d v="2015-06-01T10:59:00"/>
    <n v="70"/>
    <s v="Medium"/>
    <n v="2"/>
    <n v="11"/>
    <n v="22"/>
    <n v="6"/>
    <n v="2707103"/>
    <n v="541420.6"/>
    <n v="41760"/>
    <n v="396.45763888888899"/>
    <n v="2015"/>
    <x v="2"/>
    <s v="East"/>
    <x v="1"/>
    <x v="2"/>
    <x v="0"/>
    <s v="No"/>
    <s v="Fatum"/>
    <s v="Qualify"/>
    <n v="0.2"/>
    <x v="0"/>
    <x v="0"/>
  </r>
  <r>
    <d v="2015-06-01T10:59:00"/>
    <n v="342"/>
    <s v="Small"/>
    <n v="2"/>
    <n v="265"/>
    <n v="22"/>
    <n v="14"/>
    <n v="126582"/>
    <n v="25316.400000000001"/>
    <n v="41730"/>
    <n v="426.45763888888899"/>
    <n v="2015"/>
    <x v="2"/>
    <s v="West"/>
    <x v="1"/>
    <x v="2"/>
    <x v="0"/>
    <s v="No"/>
    <s v="Omins"/>
    <s v="Qualify"/>
    <n v="0.2"/>
    <x v="0"/>
    <x v="0"/>
  </r>
  <r>
    <d v="2015-05-31T10:59:00"/>
    <n v="180"/>
    <s v="Small"/>
    <n v="2"/>
    <n v="144"/>
    <n v="22"/>
    <n v="22"/>
    <n v="930892"/>
    <n v="186178.4"/>
    <n v="41754"/>
    <n v="401.45763888888899"/>
    <n v="2015"/>
    <x v="3"/>
    <s v="East"/>
    <x v="2"/>
    <x v="3"/>
    <x v="0"/>
    <s v="No"/>
    <s v="Aqua"/>
    <s v="Qualify"/>
    <n v="0.2"/>
    <x v="0"/>
    <x v="0"/>
  </r>
  <r>
    <d v="2015-05-31T10:59:00"/>
    <n v="402"/>
    <s v="Small"/>
    <n v="3"/>
    <n v="239"/>
    <n v="22"/>
    <n v="21"/>
    <n v="124644"/>
    <n v="49857.599999999999"/>
    <n v="41751"/>
    <n v="404.45763888888899"/>
    <n v="2015"/>
    <x v="3"/>
    <s v="East"/>
    <x v="1"/>
    <x v="3"/>
    <x v="0"/>
    <s v="No"/>
    <s v="Vero"/>
    <s v="Solution"/>
    <n v="0.4"/>
    <x v="0"/>
    <x v="0"/>
  </r>
  <r>
    <d v="2015-05-31T10:59:00"/>
    <n v="480"/>
    <s v="Small"/>
    <n v="3"/>
    <n v="69"/>
    <n v="22"/>
    <n v="23"/>
    <n v="1513800"/>
    <n v="605520"/>
    <n v="41731"/>
    <n v="424.45763888888899"/>
    <n v="2015"/>
    <x v="3"/>
    <s v="Central"/>
    <x v="1"/>
    <x v="3"/>
    <x v="0"/>
    <s v="No"/>
    <s v="Bellus"/>
    <s v="Solution"/>
    <n v="0.4"/>
    <x v="0"/>
    <x v="0"/>
  </r>
  <r>
    <d v="2015-05-29T10:59:00"/>
    <n v="301"/>
    <s v="Small"/>
    <n v="2"/>
    <n v="237"/>
    <n v="22"/>
    <n v="16"/>
    <n v="825397"/>
    <n v="165079.4"/>
    <n v="41699"/>
    <n v="454.45763888888899"/>
    <n v="2015"/>
    <x v="3"/>
    <s v="Central"/>
    <x v="1"/>
    <x v="3"/>
    <x v="0"/>
    <s v="No"/>
    <s v="Quanti"/>
    <s v="Qualify"/>
    <n v="0.2"/>
    <x v="0"/>
    <x v="0"/>
  </r>
  <r>
    <d v="2015-05-29T10:59:00"/>
    <n v="343"/>
    <s v="Small"/>
    <n v="4"/>
    <n v="266"/>
    <n v="22"/>
    <n v="4"/>
    <n v="1935082"/>
    <n v="1161049.2"/>
    <n v="41780"/>
    <n v="373.45763888888899"/>
    <n v="2015"/>
    <x v="3"/>
    <s v="East"/>
    <x v="1"/>
    <x v="3"/>
    <x v="0"/>
    <s v="No"/>
    <s v="Decimus"/>
    <s v="Proposal"/>
    <n v="0.6"/>
    <x v="0"/>
    <x v="0"/>
  </r>
  <r>
    <d v="2015-05-29T10:59:00"/>
    <n v="368"/>
    <s v="Medium"/>
    <n v="3"/>
    <n v="78"/>
    <n v="22"/>
    <n v="24"/>
    <n v="2589863"/>
    <n v="1035945.2"/>
    <n v="41786"/>
    <n v="367.45763888888899"/>
    <n v="2015"/>
    <x v="3"/>
    <s v="East"/>
    <x v="1"/>
    <x v="3"/>
    <x v="0"/>
    <s v="No"/>
    <s v="Carmen"/>
    <s v="Solution"/>
    <n v="0.4"/>
    <x v="0"/>
    <x v="0"/>
  </r>
  <r>
    <d v="2015-05-22T10:59:00"/>
    <n v="468"/>
    <s v="Small"/>
    <n v="3"/>
    <n v="350"/>
    <n v="22"/>
    <n v="25"/>
    <n v="2401584"/>
    <n v="960633.6"/>
    <n v="41660"/>
    <n v="486.45763888888899"/>
    <n v="2015"/>
    <x v="3"/>
    <s v="East"/>
    <x v="1"/>
    <x v="3"/>
    <x v="0"/>
    <s v="No"/>
    <s v="Maximus"/>
    <s v="Solution"/>
    <n v="0.4"/>
    <x v="0"/>
    <x v="0"/>
  </r>
  <r>
    <d v="2015-05-16T10:59:00"/>
    <n v="322"/>
    <s v="Large"/>
    <n v="3"/>
    <n v="249"/>
    <n v="22"/>
    <n v="3"/>
    <n v="7708066"/>
    <n v="3083226.4"/>
    <n v="41732"/>
    <n v="408.45763888888899"/>
    <n v="2015"/>
    <x v="3"/>
    <s v="East"/>
    <x v="1"/>
    <x v="3"/>
    <x v="0"/>
    <s v="No"/>
    <s v="Campana"/>
    <s v="Solution"/>
    <n v="0.4"/>
    <x v="0"/>
    <x v="0"/>
  </r>
  <r>
    <d v="2015-05-14T10:59:00"/>
    <n v="319"/>
    <s v="Medium"/>
    <n v="3"/>
    <n v="247"/>
    <n v="22"/>
    <n v="21"/>
    <n v="4697562"/>
    <n v="1879024.8"/>
    <n v="41647"/>
    <n v="491.45763888888899"/>
    <n v="2015"/>
    <x v="3"/>
    <s v="East"/>
    <x v="1"/>
    <x v="3"/>
    <x v="0"/>
    <s v="No"/>
    <s v="Vero"/>
    <s v="Solution"/>
    <n v="0.4"/>
    <x v="0"/>
    <x v="0"/>
  </r>
  <r>
    <d v="2015-05-01T10:59:00"/>
    <n v="309"/>
    <s v="Small"/>
    <n v="2"/>
    <n v="156"/>
    <n v="22"/>
    <n v="19"/>
    <n v="1076689"/>
    <n v="215337.8"/>
    <n v="41640"/>
    <n v="485.45763888888899"/>
    <n v="2015"/>
    <x v="3"/>
    <s v="East"/>
    <x v="0"/>
    <x v="3"/>
    <x v="0"/>
    <s v="No"/>
    <s v="Talus"/>
    <s v="Qualify"/>
    <n v="0.2"/>
    <x v="0"/>
    <x v="0"/>
  </r>
  <r>
    <d v="2015-05-01T10:59:00"/>
    <n v="366"/>
    <s v="Medium"/>
    <n v="2"/>
    <n v="229"/>
    <n v="22"/>
    <n v="22"/>
    <n v="5034222"/>
    <n v="1006844.4"/>
    <n v="41640"/>
    <n v="485.45763888888899"/>
    <n v="2015"/>
    <x v="3"/>
    <s v="Central"/>
    <x v="0"/>
    <x v="3"/>
    <x v="0"/>
    <s v="No"/>
    <s v="Aqua"/>
    <s v="Qualify"/>
    <n v="0.2"/>
    <x v="0"/>
    <x v="0"/>
  </r>
  <r>
    <d v="2015-05-01T10:59:00"/>
    <n v="482"/>
    <s v="Small"/>
    <n v="3"/>
    <n v="324"/>
    <n v="22"/>
    <n v="21"/>
    <n v="366600"/>
    <n v="146640"/>
    <n v="41760"/>
    <n v="365.45763888888899"/>
    <n v="2015"/>
    <x v="3"/>
    <s v="Central"/>
    <x v="1"/>
    <x v="3"/>
    <x v="0"/>
    <s v="No"/>
    <s v="Vero"/>
    <s v="Solution"/>
    <n v="0.4"/>
    <x v="0"/>
    <x v="0"/>
  </r>
  <r>
    <d v="2015-04-30T10:59:00"/>
    <n v="325"/>
    <s v="Small"/>
    <n v="3"/>
    <n v="7"/>
    <n v="22"/>
    <n v="7"/>
    <n v="234823"/>
    <n v="93929.2"/>
    <n v="41706"/>
    <n v="418.45763888888899"/>
    <n v="2015"/>
    <x v="4"/>
    <s v="Central"/>
    <x v="0"/>
    <x v="4"/>
    <x v="0"/>
    <s v="No"/>
    <s v="Gratus"/>
    <s v="Solution"/>
    <n v="0.4"/>
    <x v="0"/>
    <x v="0"/>
  </r>
  <r>
    <d v="2015-04-30T10:59:00"/>
    <n v="191"/>
    <s v="Medium"/>
    <n v="2"/>
    <n v="118"/>
    <n v="22"/>
    <n v="8"/>
    <n v="4020340"/>
    <n v="804068"/>
    <n v="41684"/>
    <n v="440.45763888888899"/>
    <n v="2015"/>
    <x v="4"/>
    <s v="East"/>
    <x v="2"/>
    <x v="4"/>
    <x v="0"/>
    <s v="No"/>
    <s v="Habitus"/>
    <s v="Qualify"/>
    <n v="0.2"/>
    <x v="0"/>
    <x v="0"/>
  </r>
  <r>
    <d v="2015-04-30T10:59:00"/>
    <n v="171"/>
    <s v="Small"/>
    <n v="2"/>
    <n v="138"/>
    <n v="22"/>
    <n v="6"/>
    <n v="356848"/>
    <n v="71369.600000000006"/>
    <n v="41662"/>
    <n v="462.45763888888899"/>
    <n v="2015"/>
    <x v="4"/>
    <s v="East"/>
    <x v="2"/>
    <x v="4"/>
    <x v="0"/>
    <s v="No"/>
    <s v="Fatum"/>
    <s v="Qualify"/>
    <n v="0.2"/>
    <x v="0"/>
    <x v="0"/>
  </r>
  <r>
    <d v="2015-04-30T10:59:00"/>
    <n v="195"/>
    <s v="Small"/>
    <n v="3"/>
    <n v="158"/>
    <n v="22"/>
    <n v="23"/>
    <n v="1374975"/>
    <n v="549990"/>
    <n v="41743"/>
    <n v="381.45763888888899"/>
    <n v="2015"/>
    <x v="4"/>
    <s v="Central"/>
    <x v="1"/>
    <x v="4"/>
    <x v="0"/>
    <s v="No"/>
    <s v="Bellus"/>
    <s v="Solution"/>
    <n v="0.4"/>
    <x v="0"/>
    <x v="0"/>
  </r>
  <r>
    <d v="2015-04-30T10:59:00"/>
    <n v="208"/>
    <s v="Medium"/>
    <n v="2"/>
    <n v="164"/>
    <n v="22"/>
    <n v="19"/>
    <n v="5314380"/>
    <n v="1062876"/>
    <n v="41726"/>
    <n v="398.45763888888899"/>
    <n v="2015"/>
    <x v="4"/>
    <s v="East"/>
    <x v="1"/>
    <x v="4"/>
    <x v="0"/>
    <s v="No"/>
    <s v="Talus"/>
    <s v="Qualify"/>
    <n v="0.2"/>
    <x v="0"/>
    <x v="0"/>
  </r>
  <r>
    <d v="2015-04-30T10:59:00"/>
    <n v="340"/>
    <s v="Medium"/>
    <n v="4"/>
    <n v="263"/>
    <n v="22"/>
    <n v="2"/>
    <n v="4780762"/>
    <n v="2868457.2"/>
    <n v="41699"/>
    <n v="425.45763888888899"/>
    <n v="2015"/>
    <x v="4"/>
    <s v="West"/>
    <x v="1"/>
    <x v="4"/>
    <x v="0"/>
    <s v="No"/>
    <s v="Basium"/>
    <s v="Proposal"/>
    <n v="0.6"/>
    <x v="0"/>
    <x v="0"/>
  </r>
  <r>
    <d v="2015-04-30T10:59:00"/>
    <n v="429"/>
    <s v="Medium"/>
    <n v="2"/>
    <n v="330"/>
    <n v="22"/>
    <n v="17"/>
    <n v="3718538"/>
    <n v="743707.6"/>
    <n v="41742"/>
    <n v="382.45763888888899"/>
    <n v="2015"/>
    <x v="4"/>
    <s v="East"/>
    <x v="1"/>
    <x v="4"/>
    <x v="0"/>
    <s v="No"/>
    <s v="Recolo"/>
    <s v="Qualify"/>
    <n v="0.2"/>
    <x v="0"/>
    <x v="0"/>
  </r>
  <r>
    <d v="2015-04-29T10:59:00"/>
    <n v="345"/>
    <s v="Small"/>
    <n v="2"/>
    <n v="268"/>
    <n v="22"/>
    <n v="3"/>
    <n v="1418229"/>
    <n v="283645.8"/>
    <n v="41734"/>
    <n v="389.45763888888899"/>
    <n v="2015"/>
    <x v="4"/>
    <s v="East"/>
    <x v="0"/>
    <x v="4"/>
    <x v="0"/>
    <s v="No"/>
    <s v="Campana"/>
    <s v="Qualify"/>
    <n v="0.2"/>
    <x v="0"/>
    <x v="0"/>
  </r>
  <r>
    <d v="2015-04-27T10:59:00"/>
    <n v="376"/>
    <s v="Medium"/>
    <n v="3"/>
    <n v="32"/>
    <n v="22"/>
    <n v="12"/>
    <n v="4441789"/>
    <n v="1776715.6"/>
    <n v="41687"/>
    <n v="434.45763888888899"/>
    <n v="2015"/>
    <x v="4"/>
    <s v="East"/>
    <x v="0"/>
    <x v="4"/>
    <x v="0"/>
    <s v="No"/>
    <s v="Magis"/>
    <s v="Solution"/>
    <n v="0.4"/>
    <x v="0"/>
    <x v="0"/>
  </r>
  <r>
    <d v="2015-04-24T10:59:00"/>
    <n v="302"/>
    <s v="Large"/>
    <n v="3"/>
    <n v="238"/>
    <n v="22"/>
    <n v="7"/>
    <n v="4258202"/>
    <n v="1703280.8"/>
    <n v="41705"/>
    <n v="413.45763888888899"/>
    <n v="2015"/>
    <x v="4"/>
    <s v="Central"/>
    <x v="1"/>
    <x v="4"/>
    <x v="0"/>
    <s v="No"/>
    <s v="Gratus"/>
    <s v="Solution"/>
    <n v="0.4"/>
    <x v="0"/>
    <x v="0"/>
  </r>
  <r>
    <d v="2015-04-24T10:59:00"/>
    <n v="380"/>
    <s v="Medium"/>
    <n v="2"/>
    <n v="295"/>
    <n v="22"/>
    <n v="22"/>
    <n v="4285464"/>
    <n v="857092.8"/>
    <n v="41671"/>
    <n v="447.45763888888899"/>
    <n v="2015"/>
    <x v="4"/>
    <s v="Central"/>
    <x v="2"/>
    <x v="4"/>
    <x v="0"/>
    <s v="No"/>
    <s v="Aqua"/>
    <s v="Qualify"/>
    <n v="0.2"/>
    <x v="0"/>
    <x v="0"/>
  </r>
  <r>
    <d v="2015-04-17T10:59:00"/>
    <n v="153"/>
    <s v="Large"/>
    <n v="3"/>
    <n v="60"/>
    <n v="22"/>
    <n v="1"/>
    <n v="5675097"/>
    <n v="2270038.7999999998"/>
    <n v="41745"/>
    <n v="366.45763888888899"/>
    <n v="2015"/>
    <x v="4"/>
    <s v="Central"/>
    <x v="0"/>
    <x v="4"/>
    <x v="0"/>
    <s v="No"/>
    <s v="Abbas"/>
    <s v="Solution"/>
    <n v="0.4"/>
    <x v="0"/>
    <x v="0"/>
  </r>
  <r>
    <d v="2015-04-17T10:59:00"/>
    <n v="358"/>
    <s v="Medium"/>
    <n v="4"/>
    <n v="47"/>
    <n v="22"/>
    <n v="21"/>
    <n v="3488444"/>
    <n v="2093066.4"/>
    <n v="41700"/>
    <n v="411.45763888888899"/>
    <n v="2015"/>
    <x v="4"/>
    <s v="West"/>
    <x v="0"/>
    <x v="4"/>
    <x v="0"/>
    <s v="No"/>
    <s v="Vero"/>
    <s v="Proposal"/>
    <n v="0.6"/>
    <x v="0"/>
    <x v="0"/>
  </r>
  <r>
    <d v="2015-04-13T10:59:00"/>
    <n v="207"/>
    <s v="Small"/>
    <n v="3"/>
    <n v="163"/>
    <n v="22"/>
    <n v="15"/>
    <n v="1836123"/>
    <n v="734449.2"/>
    <n v="41651"/>
    <n v="456.45763888888899"/>
    <n v="2015"/>
    <x v="4"/>
    <s v="Central"/>
    <x v="2"/>
    <x v="4"/>
    <x v="0"/>
    <s v="No"/>
    <s v="Paratus"/>
    <s v="Solution"/>
    <n v="0.4"/>
    <x v="0"/>
    <x v="0"/>
  </r>
  <r>
    <d v="2015-04-13T10:59:00"/>
    <n v="397"/>
    <s v="Large"/>
    <n v="4"/>
    <n v="310"/>
    <n v="22"/>
    <n v="15"/>
    <n v="5952410"/>
    <n v="3571446"/>
    <n v="41646"/>
    <n v="461.45763888888899"/>
    <n v="2015"/>
    <x v="4"/>
    <s v="East"/>
    <x v="0"/>
    <x v="4"/>
    <x v="0"/>
    <s v="No"/>
    <s v="Paratus"/>
    <s v="Proposal"/>
    <n v="0.6"/>
    <x v="0"/>
    <x v="0"/>
  </r>
  <r>
    <d v="2015-04-03T10:59:00"/>
    <n v="100"/>
    <s v="Large"/>
    <n v="3"/>
    <n v="23"/>
    <n v="22"/>
    <n v="19"/>
    <n v="7021112"/>
    <n v="2808444.8"/>
    <n v="41700"/>
    <n v="397.45763888888899"/>
    <n v="2015"/>
    <x v="4"/>
    <s v="West"/>
    <x v="0"/>
    <x v="4"/>
    <x v="0"/>
    <s v="No"/>
    <s v="Talus"/>
    <s v="Solution"/>
    <n v="0.4"/>
    <x v="0"/>
    <x v="0"/>
  </r>
  <r>
    <d v="2015-04-01T10:59:00"/>
    <n v="189"/>
    <s v="Small"/>
    <n v="2"/>
    <n v="153"/>
    <n v="22"/>
    <n v="22"/>
    <n v="2313781"/>
    <n v="462756.2"/>
    <n v="41671"/>
    <n v="424.45763888888899"/>
    <n v="2015"/>
    <x v="4"/>
    <s v="Central"/>
    <x v="2"/>
    <x v="4"/>
    <x v="0"/>
    <s v="No"/>
    <s v="Aqua"/>
    <s v="Qualify"/>
    <n v="0.2"/>
    <x v="0"/>
    <x v="0"/>
  </r>
  <r>
    <d v="2015-04-01T10:59:00"/>
    <n v="331"/>
    <s v="Small"/>
    <n v="2"/>
    <n v="255"/>
    <n v="22"/>
    <n v="11"/>
    <n v="1757171"/>
    <n v="351434.2"/>
    <n v="41730"/>
    <n v="365.45763888888899"/>
    <n v="2015"/>
    <x v="4"/>
    <s v="East"/>
    <x v="0"/>
    <x v="4"/>
    <x v="0"/>
    <s v="No"/>
    <s v="Lacuna"/>
    <s v="Qualify"/>
    <n v="0.2"/>
    <x v="0"/>
    <x v="0"/>
  </r>
  <r>
    <d v="2015-04-01T10:59:00"/>
    <n v="339"/>
    <s v="Medium"/>
    <n v="2"/>
    <n v="262"/>
    <n v="22"/>
    <n v="18"/>
    <n v="5112312"/>
    <n v="1022462.4"/>
    <n v="41699"/>
    <n v="396.45763888888899"/>
    <n v="2015"/>
    <x v="4"/>
    <s v="West"/>
    <x v="1"/>
    <x v="4"/>
    <x v="0"/>
    <s v="No"/>
    <s v="Sato"/>
    <s v="Qualify"/>
    <n v="0.2"/>
    <x v="0"/>
    <x v="0"/>
  </r>
  <r>
    <d v="2015-04-01T10:59:00"/>
    <n v="362"/>
    <s v="Medium"/>
    <n v="4"/>
    <n v="283"/>
    <n v="22"/>
    <n v="6"/>
    <n v="3634069"/>
    <n v="2180441.4"/>
    <n v="41699"/>
    <n v="396.45763888888899"/>
    <n v="2015"/>
    <x v="4"/>
    <s v="East"/>
    <x v="1"/>
    <x v="4"/>
    <x v="0"/>
    <s v="No"/>
    <s v="Fatum"/>
    <s v="Proposal"/>
    <n v="0.6"/>
    <x v="0"/>
    <x v="0"/>
  </r>
  <r>
    <d v="2015-03-31T10:59:00"/>
    <n v="63"/>
    <s v="Medium"/>
    <n v="3"/>
    <n v="54"/>
    <n v="22"/>
    <n v="25"/>
    <n v="5242291"/>
    <n v="2096916.4"/>
    <n v="41663"/>
    <n v="431.45763888888899"/>
    <n v="2015"/>
    <x v="5"/>
    <s v="Central"/>
    <x v="0"/>
    <x v="5"/>
    <x v="0"/>
    <s v="No"/>
    <s v="Maximus"/>
    <s v="Solution"/>
    <n v="0.4"/>
    <x v="0"/>
    <x v="0"/>
  </r>
  <r>
    <d v="2015-03-31T10:59:00"/>
    <n v="144"/>
    <s v="Small"/>
    <n v="3"/>
    <n v="114"/>
    <n v="22"/>
    <n v="4"/>
    <n v="436862"/>
    <n v="174744.8"/>
    <n v="41701"/>
    <n v="393.45763888888899"/>
    <n v="2015"/>
    <x v="5"/>
    <s v="West"/>
    <x v="1"/>
    <x v="5"/>
    <x v="0"/>
    <s v="No"/>
    <s v="Decimus"/>
    <s v="Solution"/>
    <n v="0.4"/>
    <x v="0"/>
    <x v="0"/>
  </r>
  <r>
    <d v="2015-03-31T10:59:00"/>
    <n v="198"/>
    <s v="Large"/>
    <n v="3"/>
    <n v="121"/>
    <n v="22"/>
    <n v="19"/>
    <n v="6733360"/>
    <n v="2693344"/>
    <n v="41649"/>
    <n v="445.45763888888899"/>
    <n v="2015"/>
    <x v="5"/>
    <s v="East"/>
    <x v="2"/>
    <x v="5"/>
    <x v="0"/>
    <s v="No"/>
    <s v="Talus"/>
    <s v="Solution"/>
    <n v="0.4"/>
    <x v="0"/>
    <x v="0"/>
  </r>
  <r>
    <d v="2015-03-31T10:59:00"/>
    <n v="194"/>
    <s v="Small"/>
    <n v="2"/>
    <n v="157"/>
    <n v="22"/>
    <n v="10"/>
    <n v="1082733"/>
    <n v="216546.6"/>
    <n v="41666"/>
    <n v="428.45763888888899"/>
    <n v="2015"/>
    <x v="5"/>
    <s v="East"/>
    <x v="1"/>
    <x v="5"/>
    <x v="0"/>
    <s v="No"/>
    <s v="Juvenis"/>
    <s v="Qualify"/>
    <n v="0.2"/>
    <x v="0"/>
    <x v="0"/>
  </r>
  <r>
    <d v="2015-03-31T10:59:00"/>
    <n v="220"/>
    <s v="Small"/>
    <n v="3"/>
    <n v="174"/>
    <n v="22"/>
    <n v="15"/>
    <n v="1450730"/>
    <n v="580292"/>
    <n v="41647"/>
    <n v="447.45763888888899"/>
    <n v="2015"/>
    <x v="5"/>
    <s v="West"/>
    <x v="0"/>
    <x v="5"/>
    <x v="0"/>
    <s v="No"/>
    <s v="Paratus"/>
    <s v="Solution"/>
    <n v="0.4"/>
    <x v="0"/>
    <x v="0"/>
  </r>
  <r>
    <d v="2015-03-31T10:59:00"/>
    <n v="299"/>
    <s v="Medium"/>
    <n v="4"/>
    <n v="236"/>
    <n v="22"/>
    <n v="21"/>
    <n v="5391785"/>
    <n v="3235071"/>
    <n v="41713"/>
    <n v="381.45763888888899"/>
    <n v="2015"/>
    <x v="5"/>
    <s v="Central"/>
    <x v="1"/>
    <x v="5"/>
    <x v="0"/>
    <s v="No"/>
    <s v="Vero"/>
    <s v="Proposal"/>
    <n v="0.6"/>
    <x v="0"/>
    <x v="0"/>
  </r>
  <r>
    <d v="2015-03-31T10:59:00"/>
    <n v="307"/>
    <s v="Small"/>
    <n v="3"/>
    <n v="242"/>
    <n v="22"/>
    <n v="1"/>
    <n v="1441888"/>
    <n v="576755.19999999995"/>
    <n v="41677"/>
    <n v="417.45763888888899"/>
    <n v="2015"/>
    <x v="5"/>
    <s v="Central"/>
    <x v="2"/>
    <x v="5"/>
    <x v="0"/>
    <s v="No"/>
    <s v="Abbas"/>
    <s v="Solution"/>
    <n v="0.4"/>
    <x v="0"/>
    <x v="0"/>
  </r>
  <r>
    <d v="2015-03-31T10:59:00"/>
    <n v="421"/>
    <s v="Small"/>
    <n v="4"/>
    <n v="42"/>
    <n v="22"/>
    <n v="20"/>
    <n v="2317660"/>
    <n v="1390596"/>
    <n v="41662"/>
    <n v="432.45763888888899"/>
    <n v="2015"/>
    <x v="5"/>
    <s v="East"/>
    <x v="1"/>
    <x v="5"/>
    <x v="0"/>
    <s v="No"/>
    <s v="Umbra"/>
    <s v="Proposal"/>
    <n v="0.6"/>
    <x v="0"/>
    <x v="0"/>
  </r>
  <r>
    <d v="2015-03-31T04:00:00"/>
    <n v="277"/>
    <s v="Medium"/>
    <n v="3"/>
    <n v="221"/>
    <n v="22"/>
    <n v="13"/>
    <n v="3163151"/>
    <n v="1265260.3999999999"/>
    <n v="41644"/>
    <n v="450.16666666666401"/>
    <n v="2015"/>
    <x v="5"/>
    <s v="East"/>
    <x v="0"/>
    <x v="5"/>
    <x v="0"/>
    <s v="No"/>
    <s v="Nimis"/>
    <s v="Solution"/>
    <n v="0.4"/>
    <x v="0"/>
    <x v="0"/>
  </r>
  <r>
    <d v="2015-03-30T10:59:00"/>
    <n v="127"/>
    <s v="Small"/>
    <n v="3"/>
    <n v="44"/>
    <n v="22"/>
    <n v="3"/>
    <n v="1458342"/>
    <n v="583336.80000000005"/>
    <n v="41643"/>
    <n v="450.45763888888899"/>
    <n v="2015"/>
    <x v="5"/>
    <s v="West"/>
    <x v="1"/>
    <x v="5"/>
    <x v="0"/>
    <s v="No"/>
    <s v="Campana"/>
    <s v="Solution"/>
    <n v="0.4"/>
    <x v="0"/>
    <x v="0"/>
  </r>
  <r>
    <d v="2015-03-28T10:59:00"/>
    <n v="81"/>
    <s v="Medium"/>
    <n v="2"/>
    <n v="69"/>
    <n v="22"/>
    <n v="6"/>
    <n v="2875462"/>
    <n v="575092.4"/>
    <n v="41712"/>
    <n v="379.45763888888899"/>
    <n v="2015"/>
    <x v="5"/>
    <s v="Central"/>
    <x v="1"/>
    <x v="5"/>
    <x v="0"/>
    <s v="No"/>
    <s v="Fatum"/>
    <s v="Qualify"/>
    <n v="0.2"/>
    <x v="0"/>
    <x v="0"/>
  </r>
  <r>
    <d v="2015-03-27T10:59:00"/>
    <n v="422"/>
    <s v="Medium"/>
    <n v="3"/>
    <n v="100"/>
    <n v="22"/>
    <n v="23"/>
    <n v="4654747"/>
    <n v="1861898.8"/>
    <n v="41675"/>
    <n v="415.45763888888899"/>
    <n v="2015"/>
    <x v="5"/>
    <s v="Central"/>
    <x v="1"/>
    <x v="5"/>
    <x v="0"/>
    <s v="No"/>
    <s v="Bellus"/>
    <s v="Solution"/>
    <n v="0.4"/>
    <x v="0"/>
    <x v="0"/>
  </r>
  <r>
    <d v="2015-03-27T10:59:00"/>
    <n v="423"/>
    <s v="Small"/>
    <n v="3"/>
    <n v="69"/>
    <n v="22"/>
    <n v="19"/>
    <n v="2172080"/>
    <n v="868832"/>
    <n v="41723"/>
    <n v="367.45763888888899"/>
    <n v="2015"/>
    <x v="5"/>
    <s v="Central"/>
    <x v="1"/>
    <x v="5"/>
    <x v="0"/>
    <s v="No"/>
    <s v="Talus"/>
    <s v="Solution"/>
    <n v="0.4"/>
    <x v="0"/>
    <x v="0"/>
  </r>
  <r>
    <d v="2015-03-25T10:59:00"/>
    <n v="40"/>
    <s v="Medium"/>
    <n v="4"/>
    <n v="37"/>
    <n v="22"/>
    <n v="3"/>
    <n v="4201630"/>
    <n v="2520978"/>
    <n v="41689"/>
    <n v="399.45763888888899"/>
    <n v="2015"/>
    <x v="5"/>
    <s v="East"/>
    <x v="0"/>
    <x v="5"/>
    <x v="0"/>
    <s v="No"/>
    <s v="Campana"/>
    <s v="Proposal"/>
    <n v="0.6"/>
    <x v="0"/>
    <x v="0"/>
  </r>
  <r>
    <d v="2015-03-20T10:59:00"/>
    <n v="316"/>
    <s v="Small"/>
    <n v="2"/>
    <n v="52"/>
    <n v="22"/>
    <n v="18"/>
    <n v="856739"/>
    <n v="171347.8"/>
    <n v="41652"/>
    <n v="431.45763888888899"/>
    <n v="2015"/>
    <x v="5"/>
    <s v="Central"/>
    <x v="1"/>
    <x v="5"/>
    <x v="0"/>
    <s v="No"/>
    <s v="Sato"/>
    <s v="Qualify"/>
    <n v="0.2"/>
    <x v="0"/>
    <x v="0"/>
  </r>
  <r>
    <d v="2015-03-20T10:59:00"/>
    <n v="278"/>
    <s v="Small"/>
    <n v="3"/>
    <n v="222"/>
    <n v="22"/>
    <n v="21"/>
    <n v="1871483"/>
    <n v="748593.2"/>
    <n v="41655"/>
    <n v="428.45763888888899"/>
    <n v="2015"/>
    <x v="5"/>
    <s v="Central"/>
    <x v="2"/>
    <x v="5"/>
    <x v="0"/>
    <s v="No"/>
    <s v="Vero"/>
    <s v="Solution"/>
    <n v="0.4"/>
    <x v="0"/>
    <x v="0"/>
  </r>
  <r>
    <d v="2015-03-19T10:59:00"/>
    <n v="72"/>
    <s v="Small"/>
    <n v="4"/>
    <n v="60"/>
    <n v="22"/>
    <n v="15"/>
    <n v="1856861"/>
    <n v="1114116.6000000001"/>
    <n v="41709"/>
    <n v="373.45763888888899"/>
    <n v="2015"/>
    <x v="5"/>
    <s v="Central"/>
    <x v="0"/>
    <x v="5"/>
    <x v="0"/>
    <s v="No"/>
    <s v="Paratus"/>
    <s v="Proposal"/>
    <n v="0.6"/>
    <x v="0"/>
    <x v="0"/>
  </r>
  <r>
    <d v="2015-03-16T10:59:00"/>
    <n v="146"/>
    <s v="Medium"/>
    <n v="2"/>
    <n v="53"/>
    <n v="22"/>
    <n v="1"/>
    <n v="4969276"/>
    <n v="993855.2"/>
    <n v="41675"/>
    <n v="404.45763888888899"/>
    <n v="2015"/>
    <x v="5"/>
    <s v="East"/>
    <x v="1"/>
    <x v="5"/>
    <x v="0"/>
    <s v="No"/>
    <s v="Abbas"/>
    <s v="Qualify"/>
    <n v="0.2"/>
    <x v="0"/>
    <x v="0"/>
  </r>
  <r>
    <d v="2015-03-16T10:59:00"/>
    <n v="147"/>
    <s v="Medium"/>
    <n v="4"/>
    <n v="116"/>
    <n v="22"/>
    <n v="5"/>
    <n v="3586972"/>
    <n v="2152183.2000000002"/>
    <n v="41708"/>
    <n v="371.45763888888899"/>
    <n v="2015"/>
    <x v="5"/>
    <s v="East"/>
    <x v="0"/>
    <x v="5"/>
    <x v="0"/>
    <s v="No"/>
    <s v="Eligo"/>
    <s v="Proposal"/>
    <n v="0.6"/>
    <x v="0"/>
    <x v="0"/>
  </r>
  <r>
    <d v="2015-03-15T10:59:00"/>
    <n v="248"/>
    <s v="Small"/>
    <n v="4"/>
    <n v="54"/>
    <n v="22"/>
    <n v="13"/>
    <n v="1481088"/>
    <n v="888652.80000000005"/>
    <n v="41679"/>
    <n v="399.45763888888899"/>
    <n v="2015"/>
    <x v="5"/>
    <s v="Central"/>
    <x v="0"/>
    <x v="5"/>
    <x v="0"/>
    <s v="No"/>
    <s v="Nimis"/>
    <s v="Proposal"/>
    <n v="0.6"/>
    <x v="0"/>
    <x v="0"/>
  </r>
  <r>
    <d v="2015-03-15T10:59:00"/>
    <n v="136"/>
    <s v="Small"/>
    <n v="3"/>
    <n v="53"/>
    <n v="22"/>
    <n v="23"/>
    <n v="2305209"/>
    <n v="922083.6"/>
    <n v="41671"/>
    <n v="407.45763888888899"/>
    <n v="2015"/>
    <x v="5"/>
    <s v="East"/>
    <x v="1"/>
    <x v="5"/>
    <x v="0"/>
    <s v="No"/>
    <s v="Bellus"/>
    <s v="Solution"/>
    <n v="0.4"/>
    <x v="0"/>
    <x v="0"/>
  </r>
  <r>
    <d v="2015-03-13T10:59:00"/>
    <n v="314"/>
    <s v="Large"/>
    <n v="2"/>
    <n v="238"/>
    <n v="22"/>
    <n v="2"/>
    <n v="5637784"/>
    <n v="1127556.8"/>
    <n v="41701"/>
    <n v="375.45763888888899"/>
    <n v="2015"/>
    <x v="5"/>
    <s v="Central"/>
    <x v="1"/>
    <x v="5"/>
    <x v="0"/>
    <s v="No"/>
    <s v="Basium"/>
    <s v="Qualify"/>
    <n v="0.2"/>
    <x v="0"/>
    <x v="0"/>
  </r>
  <r>
    <d v="2015-03-10T10:59:00"/>
    <n v="273"/>
    <s v="Small"/>
    <n v="2"/>
    <n v="217"/>
    <n v="22"/>
    <n v="11"/>
    <n v="1828155"/>
    <n v="365631"/>
    <n v="41642"/>
    <n v="431.45763888888899"/>
    <n v="2015"/>
    <x v="5"/>
    <s v="East"/>
    <x v="0"/>
    <x v="5"/>
    <x v="0"/>
    <s v="No"/>
    <s v="Lacuna"/>
    <s v="Qualify"/>
    <n v="0.2"/>
    <x v="0"/>
    <x v="0"/>
  </r>
  <r>
    <d v="2015-03-09T10:59:00"/>
    <n v="203"/>
    <s v="Medium"/>
    <n v="3"/>
    <n v="161"/>
    <n v="22"/>
    <n v="12"/>
    <n v="3844250"/>
    <n v="1537700"/>
    <n v="41705"/>
    <n v="367.45763888888899"/>
    <n v="2015"/>
    <x v="5"/>
    <s v="West"/>
    <x v="0"/>
    <x v="5"/>
    <x v="0"/>
    <s v="No"/>
    <s v="Magis"/>
    <s v="Solution"/>
    <n v="0.4"/>
    <x v="0"/>
    <x v="0"/>
  </r>
  <r>
    <d v="2015-03-02T10:59:00"/>
    <n v="330"/>
    <s v="Medium"/>
    <n v="2"/>
    <n v="250"/>
    <n v="22"/>
    <n v="16"/>
    <n v="3194794"/>
    <n v="638958.80000000005"/>
    <n v="41641"/>
    <n v="424.45763888888899"/>
    <n v="2015"/>
    <x v="5"/>
    <s v="East"/>
    <x v="1"/>
    <x v="5"/>
    <x v="0"/>
    <s v="No"/>
    <s v="Quanti"/>
    <s v="Qualify"/>
    <n v="0.2"/>
    <x v="0"/>
    <x v="0"/>
  </r>
  <r>
    <d v="2015-03-01T10:59:00"/>
    <n v="154"/>
    <s v="Medium"/>
    <n v="3"/>
    <n v="122"/>
    <n v="22"/>
    <n v="2"/>
    <n v="3709701"/>
    <n v="1483880.4"/>
    <n v="41699"/>
    <n v="365.45763888888899"/>
    <n v="2015"/>
    <x v="5"/>
    <s v="East"/>
    <x v="1"/>
    <x v="5"/>
    <x v="0"/>
    <s v="No"/>
    <s v="Basium"/>
    <s v="Solution"/>
    <n v="0.4"/>
    <x v="0"/>
    <x v="0"/>
  </r>
  <r>
    <d v="2015-02-28T10:59:00"/>
    <n v="41"/>
    <s v="Medium"/>
    <n v="3"/>
    <n v="38"/>
    <n v="22"/>
    <n v="13"/>
    <n v="4592818"/>
    <n v="1837127.2"/>
    <n v="41653"/>
    <n v="410.45763888888899"/>
    <n v="2015"/>
    <x v="6"/>
    <s v="Central"/>
    <x v="0"/>
    <x v="6"/>
    <x v="0"/>
    <s v="No"/>
    <s v="Nimis"/>
    <s v="Solution"/>
    <n v="0.4"/>
    <x v="0"/>
    <x v="0"/>
  </r>
  <r>
    <d v="2015-02-28T10:59:00"/>
    <n v="476"/>
    <s v="Small"/>
    <n v="4"/>
    <n v="353"/>
    <n v="22"/>
    <n v="20"/>
    <n v="733176"/>
    <n v="439905.6"/>
    <n v="41678"/>
    <n v="385.45763888888899"/>
    <n v="2015"/>
    <x v="6"/>
    <s v="Central"/>
    <x v="2"/>
    <x v="6"/>
    <x v="0"/>
    <s v="No"/>
    <s v="Umbra"/>
    <s v="Proposal"/>
    <n v="0.6"/>
    <x v="0"/>
    <x v="0"/>
  </r>
  <r>
    <d v="2015-02-27T10:59:00"/>
    <n v="67"/>
    <s v="Small"/>
    <n v="5"/>
    <n v="58"/>
    <n v="22"/>
    <n v="17"/>
    <n v="1693585"/>
    <n v="1354868"/>
    <n v="41691"/>
    <n v="371.45763888888899"/>
    <n v="2015"/>
    <x v="6"/>
    <s v="East"/>
    <x v="1"/>
    <x v="6"/>
    <x v="0"/>
    <s v="No"/>
    <s v="Recolo"/>
    <s v="Finalize"/>
    <n v="0.8"/>
    <x v="0"/>
    <x v="1"/>
  </r>
  <r>
    <d v="2015-02-27T10:59:00"/>
    <n v="311"/>
    <s v="Medium"/>
    <n v="4"/>
    <n v="63"/>
    <n v="22"/>
    <n v="7"/>
    <n v="2705033"/>
    <n v="1623019.8"/>
    <n v="41672"/>
    <n v="390.45763888888899"/>
    <n v="2015"/>
    <x v="6"/>
    <s v="Central"/>
    <x v="1"/>
    <x v="6"/>
    <x v="0"/>
    <s v="No"/>
    <s v="Gratus"/>
    <s v="Proposal"/>
    <n v="0.6"/>
    <x v="0"/>
    <x v="0"/>
  </r>
  <r>
    <d v="2015-02-27T10:59:00"/>
    <n v="163"/>
    <s v="Medium"/>
    <n v="3"/>
    <n v="99"/>
    <n v="22"/>
    <n v="19"/>
    <n v="3475768"/>
    <n v="1390307.2"/>
    <n v="41693"/>
    <n v="369.45763888888899"/>
    <n v="2015"/>
    <x v="6"/>
    <s v="East"/>
    <x v="2"/>
    <x v="6"/>
    <x v="0"/>
    <s v="No"/>
    <s v="Talus"/>
    <s v="Solution"/>
    <n v="0.4"/>
    <x v="0"/>
    <x v="0"/>
  </r>
  <r>
    <d v="2015-02-27T10:59:00"/>
    <n v="164"/>
    <s v="Medium"/>
    <n v="3"/>
    <n v="131"/>
    <n v="22"/>
    <n v="2"/>
    <n v="5578451"/>
    <n v="2231380.4"/>
    <n v="41660"/>
    <n v="402.45763888888899"/>
    <n v="2015"/>
    <x v="6"/>
    <s v="East"/>
    <x v="2"/>
    <x v="6"/>
    <x v="0"/>
    <s v="No"/>
    <s v="Basium"/>
    <s v="Solution"/>
    <n v="0.4"/>
    <x v="0"/>
    <x v="0"/>
  </r>
  <r>
    <d v="2015-02-27T10:59:00"/>
    <n v="168"/>
    <s v="Small"/>
    <n v="3"/>
    <n v="135"/>
    <n v="22"/>
    <n v="10"/>
    <n v="782755"/>
    <n v="313102"/>
    <n v="41671"/>
    <n v="391.45763888888899"/>
    <n v="2015"/>
    <x v="6"/>
    <s v="West"/>
    <x v="2"/>
    <x v="6"/>
    <x v="0"/>
    <s v="No"/>
    <s v="Juvenis"/>
    <s v="Solution"/>
    <n v="0.4"/>
    <x v="0"/>
    <x v="0"/>
  </r>
  <r>
    <d v="2015-02-27T10:59:00"/>
    <n v="169"/>
    <s v="Small"/>
    <n v="4"/>
    <n v="136"/>
    <n v="22"/>
    <n v="4"/>
    <n v="518120"/>
    <n v="310872"/>
    <n v="41645"/>
    <n v="417.45763888888899"/>
    <n v="2015"/>
    <x v="6"/>
    <s v="East"/>
    <x v="2"/>
    <x v="6"/>
    <x v="0"/>
    <s v="No"/>
    <s v="Decimus"/>
    <s v="Proposal"/>
    <n v="0.6"/>
    <x v="0"/>
    <x v="0"/>
  </r>
  <r>
    <d v="2015-02-27T10:59:00"/>
    <n v="310"/>
    <s v="Medium"/>
    <n v="4"/>
    <n v="243"/>
    <n v="22"/>
    <n v="15"/>
    <n v="5112248"/>
    <n v="3067348.8"/>
    <n v="41675"/>
    <n v="387.45763888888899"/>
    <n v="2015"/>
    <x v="6"/>
    <s v="East"/>
    <x v="1"/>
    <x v="6"/>
    <x v="0"/>
    <s v="No"/>
    <s v="Paratus"/>
    <s v="Proposal"/>
    <n v="0.6"/>
    <x v="0"/>
    <x v="0"/>
  </r>
  <r>
    <d v="2015-02-27T10:59:00"/>
    <n v="430"/>
    <s v="Small"/>
    <n v="3"/>
    <n v="331"/>
    <n v="22"/>
    <n v="25"/>
    <n v="85763"/>
    <n v="34305.199999999997"/>
    <n v="41696"/>
    <n v="366.45763888888899"/>
    <n v="2015"/>
    <x v="6"/>
    <s v="East"/>
    <x v="0"/>
    <x v="6"/>
    <x v="0"/>
    <s v="No"/>
    <s v="Maximus"/>
    <s v="Solution"/>
    <n v="0.4"/>
    <x v="0"/>
    <x v="0"/>
  </r>
  <r>
    <d v="2015-02-20T06:00:00"/>
    <n v="91"/>
    <s v="Small"/>
    <n v="3"/>
    <n v="79"/>
    <n v="22"/>
    <n v="20"/>
    <n v="971734"/>
    <n v="388693.6"/>
    <n v="41679"/>
    <n v="376.25"/>
    <n v="2015"/>
    <x v="6"/>
    <s v="Central"/>
    <x v="1"/>
    <x v="6"/>
    <x v="0"/>
    <s v="No"/>
    <s v="Umbra"/>
    <s v="Solution"/>
    <n v="0.4"/>
    <x v="0"/>
    <x v="0"/>
  </r>
  <r>
    <d v="2015-02-18T10:59:00"/>
    <n v="73"/>
    <s v="Small"/>
    <n v="5"/>
    <n v="61"/>
    <n v="22"/>
    <n v="6"/>
    <n v="1788307"/>
    <n v="1430645.6"/>
    <n v="41652"/>
    <n v="401.45763888888899"/>
    <n v="2015"/>
    <x v="6"/>
    <s v="Central"/>
    <x v="0"/>
    <x v="6"/>
    <x v="0"/>
    <s v="No"/>
    <s v="Fatum"/>
    <s v="Finalize"/>
    <n v="0.8"/>
    <x v="0"/>
    <x v="1"/>
  </r>
  <r>
    <d v="2015-02-09T10:59:00"/>
    <n v="360"/>
    <s v="Medium"/>
    <n v="2"/>
    <n v="281"/>
    <n v="22"/>
    <n v="2"/>
    <n v="4600206"/>
    <n v="920041.2"/>
    <n v="41642"/>
    <n v="402.45763888888899"/>
    <n v="2015"/>
    <x v="6"/>
    <s v="West"/>
    <x v="0"/>
    <x v="6"/>
    <x v="0"/>
    <s v="No"/>
    <s v="Basium"/>
    <s v="Qualify"/>
    <n v="0.2"/>
    <x v="0"/>
    <x v="0"/>
  </r>
  <r>
    <d v="2015-02-03T10:59:00"/>
    <n v="212"/>
    <s v="Medium"/>
    <n v="4"/>
    <n v="168"/>
    <n v="22"/>
    <n v="17"/>
    <n v="5104724"/>
    <n v="3062834.4"/>
    <n v="41642"/>
    <n v="396.45763888888899"/>
    <n v="2015"/>
    <x v="6"/>
    <s v="West"/>
    <x v="1"/>
    <x v="6"/>
    <x v="0"/>
    <s v="No"/>
    <s v="Recolo"/>
    <s v="Proposal"/>
    <n v="0.6"/>
    <x v="0"/>
    <x v="0"/>
  </r>
  <r>
    <d v="2015-02-02T10:59:00"/>
    <n v="68"/>
    <s v="Small"/>
    <n v="4"/>
    <n v="23"/>
    <n v="22"/>
    <n v="11"/>
    <n v="1139244"/>
    <n v="683546.4"/>
    <n v="41641"/>
    <n v="396.45763888888899"/>
    <n v="2015"/>
    <x v="6"/>
    <s v="West"/>
    <x v="0"/>
    <x v="6"/>
    <x v="0"/>
    <s v="No"/>
    <s v="Lacuna"/>
    <s v="Proposal"/>
    <n v="0.6"/>
    <x v="0"/>
    <x v="0"/>
  </r>
  <r>
    <d v="2015-01-31T10:59:00"/>
    <n v="338"/>
    <s v="Small"/>
    <n v="4"/>
    <n v="261"/>
    <n v="22"/>
    <n v="18"/>
    <n v="2042843"/>
    <n v="1225705.8"/>
    <n v="41665"/>
    <n v="370.45763888888899"/>
    <n v="2015"/>
    <x v="10"/>
    <s v="West"/>
    <x v="0"/>
    <x v="10"/>
    <x v="0"/>
    <s v="No"/>
    <s v="Sato"/>
    <s v="Proposal"/>
    <n v="0.6"/>
    <x v="0"/>
    <x v="0"/>
  </r>
  <r>
    <d v="2015-01-30T10:59:00"/>
    <n v="54"/>
    <s v="Large"/>
    <n v="5"/>
    <n v="50"/>
    <n v="22"/>
    <n v="19"/>
    <n v="5977772"/>
    <n v="4782217.5999999996"/>
    <n v="41644"/>
    <n v="390.45763888888899"/>
    <n v="2015"/>
    <x v="10"/>
    <s v="East"/>
    <x v="1"/>
    <x v="10"/>
    <x v="0"/>
    <s v="No"/>
    <s v="Talus"/>
    <s v="Finalize"/>
    <n v="0.8"/>
    <x v="0"/>
    <x v="1"/>
  </r>
  <r>
    <d v="2015-01-30T10:59:00"/>
    <n v="202"/>
    <s v="Medium"/>
    <n v="4"/>
    <n v="33"/>
    <n v="22"/>
    <n v="1"/>
    <n v="3650025"/>
    <n v="2190015"/>
    <n v="41642"/>
    <n v="392.45763888888899"/>
    <n v="2015"/>
    <x v="10"/>
    <s v="East"/>
    <x v="1"/>
    <x v="10"/>
    <x v="0"/>
    <s v="No"/>
    <s v="Abbas"/>
    <s v="Proposal"/>
    <n v="0.6"/>
    <x v="0"/>
    <x v="0"/>
  </r>
  <r>
    <d v="2015-01-30T10:59:00"/>
    <n v="308"/>
    <s v="Small"/>
    <n v="4"/>
    <n v="84"/>
    <n v="22"/>
    <n v="22"/>
    <n v="2123087"/>
    <n v="1273852.2"/>
    <n v="41662"/>
    <n v="372.45763888888899"/>
    <n v="2015"/>
    <x v="10"/>
    <s v="Central"/>
    <x v="0"/>
    <x v="10"/>
    <x v="0"/>
    <s v="No"/>
    <s v="Aqua"/>
    <s v="Proposal"/>
    <n v="0.6"/>
    <x v="0"/>
    <x v="0"/>
  </r>
  <r>
    <d v="2015-01-30T10:59:00"/>
    <n v="161"/>
    <s v="Large"/>
    <n v="5"/>
    <n v="129"/>
    <n v="22"/>
    <n v="12"/>
    <n v="6081007"/>
    <n v="4864805.5999999996"/>
    <n v="41646"/>
    <n v="388.45763888888899"/>
    <n v="2015"/>
    <x v="10"/>
    <s v="East"/>
    <x v="2"/>
    <x v="10"/>
    <x v="0"/>
    <s v="No"/>
    <s v="Magis"/>
    <s v="Finalize"/>
    <n v="0.8"/>
    <x v="0"/>
    <x v="1"/>
  </r>
  <r>
    <d v="2015-01-23T10:59:00"/>
    <n v="36"/>
    <s v="Medium"/>
    <n v="3"/>
    <n v="35"/>
    <n v="22"/>
    <n v="20"/>
    <n v="3163715"/>
    <n v="1265486"/>
    <n v="41656"/>
    <n v="371.45763888888899"/>
    <n v="2015"/>
    <x v="10"/>
    <s v="West"/>
    <x v="1"/>
    <x v="10"/>
    <x v="0"/>
    <s v="No"/>
    <s v="Umbra"/>
    <s v="Solution"/>
    <n v="0.4"/>
    <x v="0"/>
    <x v="0"/>
  </r>
  <r>
    <d v="2015-01-23T10:59:00"/>
    <n v="400"/>
    <s v="Medium"/>
    <n v="5"/>
    <n v="313"/>
    <n v="22"/>
    <n v="5"/>
    <n v="3546375"/>
    <n v="2837100"/>
    <n v="41649"/>
    <n v="378.45763888888899"/>
    <n v="2015"/>
    <x v="10"/>
    <s v="West"/>
    <x v="1"/>
    <x v="10"/>
    <x v="0"/>
    <s v="No"/>
    <s v="Eligo"/>
    <s v="Finalize"/>
    <n v="0.8"/>
    <x v="0"/>
    <x v="1"/>
  </r>
  <r>
    <d v="2015-01-14T10:59:00"/>
    <n v="197"/>
    <s v="Small"/>
    <n v="4"/>
    <n v="36"/>
    <n v="22"/>
    <n v="25"/>
    <n v="1315598"/>
    <n v="789358.8"/>
    <n v="41643"/>
    <n v="375.45763888888899"/>
    <n v="2015"/>
    <x v="10"/>
    <s v="Central"/>
    <x v="1"/>
    <x v="10"/>
    <x v="0"/>
    <s v="No"/>
    <s v="Maximus"/>
    <s v="Proposal"/>
    <n v="0.6"/>
    <x v="0"/>
    <x v="0"/>
  </r>
  <r>
    <d v="2015-01-10T10:59:00"/>
    <n v="110"/>
    <s v="Large"/>
    <n v="5"/>
    <n v="94"/>
    <n v="22"/>
    <n v="12"/>
    <n v="5769858"/>
    <n v="4615886.4000000004"/>
    <n v="41648"/>
    <n v="366.45763888888899"/>
    <n v="2015"/>
    <x v="10"/>
    <s v="Central"/>
    <x v="1"/>
    <x v="10"/>
    <x v="0"/>
    <s v="No"/>
    <s v="Magis"/>
    <s v="Finalize"/>
    <n v="0.8"/>
    <x v="0"/>
    <x v="1"/>
  </r>
  <r>
    <d v="2015-01-09T10:59:00"/>
    <n v="474"/>
    <s v="Small"/>
    <n v="3"/>
    <n v="177"/>
    <n v="22"/>
    <n v="7"/>
    <n v="1128387"/>
    <n v="451354.8"/>
    <n v="41641"/>
    <n v="372.45763888888899"/>
    <n v="2015"/>
    <x v="10"/>
    <s v="East"/>
    <x v="1"/>
    <x v="10"/>
    <x v="0"/>
    <s v="No"/>
    <s v="Gratus"/>
    <s v="Solution"/>
    <n v="0.4"/>
    <x v="0"/>
    <x v="0"/>
  </r>
  <r>
    <d v="2015-01-01T10:59:00"/>
    <n v="199"/>
    <s v="Medium"/>
    <n v="5"/>
    <n v="159"/>
    <n v="22"/>
    <n v="24"/>
    <n v="4380142"/>
    <n v="3504113.6"/>
    <n v="41640"/>
    <n v="365.45763888888899"/>
    <n v="2015"/>
    <x v="10"/>
    <s v="West"/>
    <x v="0"/>
    <x v="10"/>
    <x v="0"/>
    <s v="No"/>
    <s v="Carmen"/>
    <s v="Finalize"/>
    <n v="0.8"/>
    <x v="0"/>
    <x v="1"/>
  </r>
  <r>
    <d v="2015-09-30T10:59:00"/>
    <n v="477"/>
    <s v="Medium"/>
    <n v="2"/>
    <n v="95"/>
    <n v="22"/>
    <n v="1"/>
    <n v="4152171"/>
    <n v="830434.2"/>
    <n v="41658"/>
    <n v="619.45763888888905"/>
    <n v="2015"/>
    <x v="11"/>
    <s v="East"/>
    <x v="2"/>
    <x v="11"/>
    <x v="0"/>
    <s v="No"/>
    <s v="Abbas"/>
    <s v="Qualify"/>
    <n v="0.2"/>
    <x v="0"/>
    <x v="0"/>
  </r>
  <r>
    <d v="2015-10-31T10:59:00"/>
    <n v="201"/>
    <s v="Medium"/>
    <n v="2"/>
    <n v="160"/>
    <n v="22"/>
    <n v="12"/>
    <n v="5590473"/>
    <n v="1118094.6000000001"/>
    <n v="41805"/>
    <n v="503.45763888888899"/>
    <n v="2015"/>
    <x v="8"/>
    <s v="Central"/>
    <x v="2"/>
    <x v="8"/>
    <x v="0"/>
    <s v="No"/>
    <s v="Magis"/>
    <s v="Qualify"/>
    <n v="0.2"/>
    <x v="0"/>
    <x v="0"/>
  </r>
  <r>
    <d v="2015-09-30T10:59:00"/>
    <n v="103"/>
    <s v="Small"/>
    <n v="2"/>
    <n v="88"/>
    <n v="22"/>
    <n v="17"/>
    <n v="1264619"/>
    <n v="252923.8"/>
    <n v="41861"/>
    <n v="416.45763888888899"/>
    <n v="2015"/>
    <x v="11"/>
    <s v="West"/>
    <x v="0"/>
    <x v="11"/>
    <x v="0"/>
    <s v="No"/>
    <s v="Recolo"/>
    <s v="Qualify"/>
    <n v="0.2"/>
    <x v="0"/>
    <x v="0"/>
  </r>
  <r>
    <d v="2015-07-31T08:00:00"/>
    <n v="448"/>
    <s v="Small"/>
    <n v="2"/>
    <n v="23"/>
    <n v="22"/>
    <n v="13"/>
    <n v="943728"/>
    <n v="188745.60000000001"/>
    <n v="41794"/>
    <n v="422.33333333333599"/>
    <n v="2015"/>
    <x v="9"/>
    <s v="West"/>
    <x v="0"/>
    <x v="9"/>
    <x v="0"/>
    <s v="No"/>
    <s v="Nimis"/>
    <s v="Qualify"/>
    <n v="0.2"/>
    <x v="0"/>
    <x v="0"/>
  </r>
  <r>
    <d v="2015-08-15T10:59:00"/>
    <n v="268"/>
    <s v="Large"/>
    <n v="2"/>
    <n v="22"/>
    <n v="8"/>
    <n v="6"/>
    <n v="6004287"/>
    <n v="1200857.3999999999"/>
    <n v="41681"/>
    <n v="550.45763888888905"/>
    <n v="2015"/>
    <x v="1"/>
    <s v="East"/>
    <x v="1"/>
    <x v="1"/>
    <x v="1"/>
    <s v="Yes"/>
    <s v="Fatum"/>
    <s v="Qualify"/>
    <n v="0.2"/>
    <x v="1"/>
    <x v="0"/>
  </r>
  <r>
    <d v="2015-08-01T10:59:00"/>
    <n v="289"/>
    <s v="Large"/>
    <n v="1"/>
    <n v="194"/>
    <n v="8"/>
    <n v="17"/>
    <n v="11706144"/>
    <n v="1170614.3999999999"/>
    <n v="41821"/>
    <n v="396.45763888888899"/>
    <n v="2015"/>
    <x v="1"/>
    <s v="East"/>
    <x v="0"/>
    <x v="1"/>
    <x v="1"/>
    <s v="Yes"/>
    <s v="Recolo"/>
    <s v="Lead"/>
    <n v="0.1"/>
    <x v="1"/>
    <x v="0"/>
  </r>
  <r>
    <d v="2015-08-01T10:59:00"/>
    <n v="247"/>
    <s v="Large"/>
    <n v="1"/>
    <n v="198"/>
    <n v="8"/>
    <n v="25"/>
    <n v="10178400"/>
    <n v="1017840"/>
    <n v="41852"/>
    <n v="365.45763888888899"/>
    <n v="2015"/>
    <x v="1"/>
    <s v="Central"/>
    <x v="1"/>
    <x v="1"/>
    <x v="1"/>
    <s v="Yes"/>
    <s v="Maximus"/>
    <s v="Lead"/>
    <n v="0.1"/>
    <x v="1"/>
    <x v="0"/>
  </r>
  <r>
    <d v="2015-08-01T10:59:00"/>
    <n v="269"/>
    <s v="Medium"/>
    <n v="1"/>
    <n v="213"/>
    <n v="8"/>
    <n v="19"/>
    <n v="4980666"/>
    <n v="498066.6"/>
    <n v="41791"/>
    <n v="426.45763888888899"/>
    <n v="2015"/>
    <x v="1"/>
    <s v="West"/>
    <x v="1"/>
    <x v="1"/>
    <x v="1"/>
    <s v="Yes"/>
    <s v="Talus"/>
    <s v="Lead"/>
    <n v="0.1"/>
    <x v="1"/>
    <x v="0"/>
  </r>
  <r>
    <d v="2015-06-30T10:59:00"/>
    <n v="97"/>
    <s v="Large"/>
    <n v="2"/>
    <n v="33"/>
    <n v="8"/>
    <n v="20"/>
    <n v="10628746"/>
    <n v="2125749.2000000002"/>
    <n v="41660"/>
    <n v="525.45763888888905"/>
    <n v="2015"/>
    <x v="2"/>
    <s v="East"/>
    <x v="1"/>
    <x v="2"/>
    <x v="1"/>
    <s v="Yes"/>
    <s v="Umbra"/>
    <s v="Qualify"/>
    <n v="0.2"/>
    <x v="1"/>
    <x v="0"/>
  </r>
  <r>
    <d v="2015-06-30T10:59:00"/>
    <n v="98"/>
    <s v="Small"/>
    <n v="1"/>
    <n v="33"/>
    <n v="8"/>
    <n v="11"/>
    <n v="2385623"/>
    <n v="238562.3"/>
    <n v="41712"/>
    <n v="473.45763888888899"/>
    <n v="2015"/>
    <x v="2"/>
    <s v="East"/>
    <x v="1"/>
    <x v="2"/>
    <x v="1"/>
    <s v="Yes"/>
    <s v="Lacuna"/>
    <s v="Lead"/>
    <n v="0.1"/>
    <x v="1"/>
    <x v="0"/>
  </r>
  <r>
    <d v="2015-06-30T10:59:00"/>
    <n v="260"/>
    <s v="Large"/>
    <n v="1"/>
    <n v="208"/>
    <n v="8"/>
    <n v="10"/>
    <n v="9757301"/>
    <n v="975730.1"/>
    <n v="41700"/>
    <n v="485.45763888888899"/>
    <n v="2015"/>
    <x v="2"/>
    <s v="Central"/>
    <x v="1"/>
    <x v="2"/>
    <x v="1"/>
    <s v="Yes"/>
    <s v="Juvenis"/>
    <s v="Lead"/>
    <n v="0.1"/>
    <x v="1"/>
    <x v="0"/>
  </r>
  <r>
    <d v="2015-06-30T10:59:00"/>
    <n v="297"/>
    <s v="Large"/>
    <n v="3"/>
    <n v="234"/>
    <n v="8"/>
    <n v="25"/>
    <n v="6970218"/>
    <n v="2788087.2"/>
    <n v="41731"/>
    <n v="454.45763888888899"/>
    <n v="2015"/>
    <x v="2"/>
    <s v="Central"/>
    <x v="1"/>
    <x v="2"/>
    <x v="1"/>
    <s v="Yes"/>
    <s v="Maximus"/>
    <s v="Solution"/>
    <n v="0.4"/>
    <x v="1"/>
    <x v="0"/>
  </r>
  <r>
    <d v="2015-06-30T10:59:00"/>
    <n v="350"/>
    <s v="Medium"/>
    <n v="1"/>
    <n v="272"/>
    <n v="8"/>
    <n v="20"/>
    <n v="3134986"/>
    <n v="313498.59999999998"/>
    <n v="41658"/>
    <n v="527.45763888888905"/>
    <n v="2015"/>
    <x v="2"/>
    <s v="East"/>
    <x v="1"/>
    <x v="2"/>
    <x v="1"/>
    <s v="Yes"/>
    <s v="Umbra"/>
    <s v="Lead"/>
    <n v="0.1"/>
    <x v="1"/>
    <x v="0"/>
  </r>
  <r>
    <d v="2015-06-25T10:59:00"/>
    <n v="139"/>
    <s v="Medium"/>
    <n v="2"/>
    <n v="66"/>
    <n v="8"/>
    <n v="18"/>
    <n v="2516946"/>
    <n v="503389.2"/>
    <n v="41783"/>
    <n v="397.45763888888899"/>
    <n v="2015"/>
    <x v="2"/>
    <s v="Central"/>
    <x v="2"/>
    <x v="2"/>
    <x v="1"/>
    <s v="Yes"/>
    <s v="Sato"/>
    <s v="Qualify"/>
    <n v="0.2"/>
    <x v="1"/>
    <x v="0"/>
  </r>
  <r>
    <d v="2015-06-01T10:59:00"/>
    <n v="249"/>
    <s v="Large"/>
    <n v="1"/>
    <n v="199"/>
    <n v="8"/>
    <n v="5"/>
    <n v="10937493"/>
    <n v="1093749.3"/>
    <n v="41640"/>
    <n v="516.45763888888905"/>
    <n v="2015"/>
    <x v="2"/>
    <s v="Central"/>
    <x v="0"/>
    <x v="2"/>
    <x v="1"/>
    <s v="Yes"/>
    <s v="Eligo"/>
    <s v="Lead"/>
    <n v="0.1"/>
    <x v="1"/>
    <x v="0"/>
  </r>
  <r>
    <d v="2015-06-01T10:59:00"/>
    <n v="285"/>
    <s v="Large"/>
    <n v="1"/>
    <n v="228"/>
    <n v="8"/>
    <n v="16"/>
    <n v="6497823"/>
    <n v="649782.30000000005"/>
    <n v="41640"/>
    <n v="516.45763888888905"/>
    <n v="2015"/>
    <x v="2"/>
    <s v="Central"/>
    <x v="1"/>
    <x v="2"/>
    <x v="1"/>
    <s v="Yes"/>
    <s v="Quanti"/>
    <s v="Lead"/>
    <n v="0.1"/>
    <x v="1"/>
    <x v="0"/>
  </r>
  <r>
    <d v="2015-05-29T10:59:00"/>
    <n v="143"/>
    <s v="Medium"/>
    <n v="3"/>
    <n v="11"/>
    <n v="8"/>
    <n v="2"/>
    <n v="4973154"/>
    <n v="1989261.6"/>
    <n v="41740"/>
    <n v="413.45763888888899"/>
    <n v="2015"/>
    <x v="3"/>
    <s v="East"/>
    <x v="1"/>
    <x v="3"/>
    <x v="1"/>
    <s v="Yes"/>
    <s v="Basium"/>
    <s v="Solution"/>
    <n v="0.4"/>
    <x v="1"/>
    <x v="0"/>
  </r>
  <r>
    <d v="2015-05-23T10:59:00"/>
    <n v="294"/>
    <s v="Medium"/>
    <n v="2"/>
    <n v="233"/>
    <n v="8"/>
    <n v="7"/>
    <n v="2960420"/>
    <n v="592084"/>
    <n v="41662"/>
    <n v="485.45763888888899"/>
    <n v="2015"/>
    <x v="3"/>
    <s v="West"/>
    <x v="1"/>
    <x v="3"/>
    <x v="1"/>
    <s v="Yes"/>
    <s v="Gratus"/>
    <s v="Qualify"/>
    <n v="0.2"/>
    <x v="1"/>
    <x v="0"/>
  </r>
  <r>
    <d v="2015-05-16T10:59:00"/>
    <n v="383"/>
    <s v="Large"/>
    <n v="1"/>
    <n v="297"/>
    <n v="8"/>
    <n v="15"/>
    <n v="8718878"/>
    <n v="871887.8"/>
    <n v="41677"/>
    <n v="463.45763888888899"/>
    <n v="2015"/>
    <x v="3"/>
    <s v="East"/>
    <x v="0"/>
    <x v="3"/>
    <x v="1"/>
    <s v="Yes"/>
    <s v="Paratus"/>
    <s v="Lead"/>
    <n v="0.1"/>
    <x v="1"/>
    <x v="0"/>
  </r>
  <r>
    <d v="2015-05-06T10:59:00"/>
    <n v="219"/>
    <s v="Medium"/>
    <n v="2"/>
    <n v="173"/>
    <n v="8"/>
    <n v="4"/>
    <n v="4760780"/>
    <n v="952156"/>
    <n v="41644"/>
    <n v="486.45763888888899"/>
    <n v="2015"/>
    <x v="3"/>
    <s v="Central"/>
    <x v="0"/>
    <x v="3"/>
    <x v="1"/>
    <s v="Yes"/>
    <s v="Decimus"/>
    <s v="Qualify"/>
    <n v="0.2"/>
    <x v="1"/>
    <x v="0"/>
  </r>
  <r>
    <d v="2015-05-01T10:59:00"/>
    <n v="223"/>
    <s v="Large"/>
    <n v="1"/>
    <n v="176"/>
    <n v="8"/>
    <n v="10"/>
    <n v="8392794"/>
    <n v="839279.4"/>
    <n v="41760"/>
    <n v="365.45763888888899"/>
    <n v="2015"/>
    <x v="3"/>
    <s v="Central"/>
    <x v="1"/>
    <x v="3"/>
    <x v="1"/>
    <s v="Yes"/>
    <s v="Juvenis"/>
    <s v="Lead"/>
    <n v="0.1"/>
    <x v="1"/>
    <x v="0"/>
  </r>
  <r>
    <d v="2015-04-30T10:59:00"/>
    <n v="30"/>
    <s v="Large"/>
    <n v="2"/>
    <n v="30"/>
    <n v="8"/>
    <n v="23"/>
    <n v="6022661"/>
    <n v="1204532.2"/>
    <n v="41650"/>
    <n v="474.45763888888899"/>
    <n v="2015"/>
    <x v="4"/>
    <s v="Central"/>
    <x v="0"/>
    <x v="4"/>
    <x v="1"/>
    <s v="Yes"/>
    <s v="Bellus"/>
    <s v="Qualify"/>
    <n v="0.2"/>
    <x v="1"/>
    <x v="0"/>
  </r>
  <r>
    <d v="2015-04-30T10:59:00"/>
    <n v="298"/>
    <s v="Large"/>
    <n v="2"/>
    <n v="235"/>
    <n v="8"/>
    <n v="22"/>
    <n v="10070015"/>
    <n v="2014003"/>
    <n v="41680"/>
    <n v="444.45763888888899"/>
    <n v="2015"/>
    <x v="4"/>
    <s v="Central"/>
    <x v="1"/>
    <x v="4"/>
    <x v="1"/>
    <s v="Yes"/>
    <s v="Aqua"/>
    <s v="Qualify"/>
    <n v="0.2"/>
    <x v="1"/>
    <x v="0"/>
  </r>
  <r>
    <d v="2015-04-30T10:59:00"/>
    <n v="363"/>
    <s v="Medium"/>
    <n v="2"/>
    <n v="284"/>
    <n v="8"/>
    <n v="23"/>
    <n v="5396172"/>
    <n v="1079234.3999999999"/>
    <n v="41705"/>
    <n v="419.45763888888899"/>
    <n v="2015"/>
    <x v="4"/>
    <s v="West"/>
    <x v="1"/>
    <x v="4"/>
    <x v="1"/>
    <s v="Yes"/>
    <s v="Bellus"/>
    <s v="Qualify"/>
    <n v="0.2"/>
    <x v="1"/>
    <x v="0"/>
  </r>
  <r>
    <d v="2015-04-15T10:59:00"/>
    <n v="105"/>
    <s v="Large"/>
    <n v="1"/>
    <n v="90"/>
    <n v="8"/>
    <n v="18"/>
    <n v="6531823"/>
    <n v="653182.30000000005"/>
    <n v="41700"/>
    <n v="409.45763888888899"/>
    <n v="2015"/>
    <x v="4"/>
    <s v="Central"/>
    <x v="1"/>
    <x v="4"/>
    <x v="1"/>
    <s v="Yes"/>
    <s v="Sato"/>
    <s v="Lead"/>
    <n v="0.1"/>
    <x v="1"/>
    <x v="0"/>
  </r>
  <r>
    <d v="2015-04-10T10:59:00"/>
    <n v="453"/>
    <s v="Large"/>
    <n v="1"/>
    <n v="346"/>
    <n v="8"/>
    <n v="23"/>
    <n v="6729791"/>
    <n v="672979.1"/>
    <n v="41644"/>
    <n v="460.45763888888899"/>
    <n v="2015"/>
    <x v="4"/>
    <s v="East"/>
    <x v="1"/>
    <x v="4"/>
    <x v="1"/>
    <s v="Yes"/>
    <s v="Bellus"/>
    <s v="Lead"/>
    <n v="0.1"/>
    <x v="1"/>
    <x v="0"/>
  </r>
  <r>
    <d v="2015-04-02T10:59:00"/>
    <n v="58"/>
    <s v="Medium"/>
    <n v="1"/>
    <n v="11"/>
    <n v="8"/>
    <n v="1"/>
    <n v="3695412"/>
    <n v="369541.2"/>
    <n v="41731"/>
    <n v="365.45763888888899"/>
    <n v="2015"/>
    <x v="4"/>
    <s v="East"/>
    <x v="1"/>
    <x v="4"/>
    <x v="1"/>
    <s v="Yes"/>
    <s v="Abbas"/>
    <s v="Lead"/>
    <n v="0.1"/>
    <x v="1"/>
    <x v="0"/>
  </r>
  <r>
    <d v="2015-04-02T10:59:00"/>
    <n v="59"/>
    <s v="Medium"/>
    <n v="2"/>
    <n v="11"/>
    <n v="8"/>
    <n v="19"/>
    <n v="2628350"/>
    <n v="525670"/>
    <n v="41672"/>
    <n v="424.45763888888899"/>
    <n v="2015"/>
    <x v="4"/>
    <s v="East"/>
    <x v="1"/>
    <x v="4"/>
    <x v="1"/>
    <s v="Yes"/>
    <s v="Talus"/>
    <s v="Qualify"/>
    <n v="0.2"/>
    <x v="1"/>
    <x v="0"/>
  </r>
  <r>
    <d v="2015-04-02T10:59:00"/>
    <n v="60"/>
    <s v="Small"/>
    <n v="1"/>
    <n v="11"/>
    <n v="8"/>
    <n v="7"/>
    <n v="1205633"/>
    <n v="120563.3"/>
    <n v="41730"/>
    <n v="366.45763888888899"/>
    <n v="2015"/>
    <x v="4"/>
    <s v="East"/>
    <x v="1"/>
    <x v="4"/>
    <x v="1"/>
    <s v="Yes"/>
    <s v="Gratus"/>
    <s v="Lead"/>
    <n v="0.1"/>
    <x v="1"/>
    <x v="0"/>
  </r>
  <r>
    <d v="2015-03-31T10:59:00"/>
    <n v="204"/>
    <s v="Large"/>
    <n v="2"/>
    <n v="14"/>
    <n v="8"/>
    <n v="23"/>
    <n v="8244139"/>
    <n v="1648827.8"/>
    <n v="41645"/>
    <n v="449.45763888888899"/>
    <n v="2015"/>
    <x v="5"/>
    <s v="East"/>
    <x v="1"/>
    <x v="5"/>
    <x v="1"/>
    <s v="Yes"/>
    <s v="Bellus"/>
    <s v="Qualify"/>
    <n v="0.2"/>
    <x v="1"/>
    <x v="0"/>
  </r>
  <r>
    <d v="2015-03-26T10:59:00"/>
    <n v="111"/>
    <s v="Large"/>
    <n v="3"/>
    <n v="62"/>
    <n v="8"/>
    <n v="17"/>
    <n v="7750823"/>
    <n v="3100329.2"/>
    <n v="41704"/>
    <n v="385.45763888888899"/>
    <n v="2015"/>
    <x v="5"/>
    <s v="Central"/>
    <x v="1"/>
    <x v="5"/>
    <x v="1"/>
    <s v="Yes"/>
    <s v="Recolo"/>
    <s v="Solution"/>
    <n v="0.4"/>
    <x v="1"/>
    <x v="0"/>
  </r>
  <r>
    <d v="2015-03-25T10:59:00"/>
    <n v="445"/>
    <s v="Medium"/>
    <n v="1"/>
    <n v="341"/>
    <n v="8"/>
    <n v="5"/>
    <n v="3583798"/>
    <n v="358379.8"/>
    <n v="41659"/>
    <n v="429.45763888888899"/>
    <n v="2015"/>
    <x v="5"/>
    <s v="East"/>
    <x v="0"/>
    <x v="5"/>
    <x v="1"/>
    <s v="Yes"/>
    <s v="Eligo"/>
    <s v="Lead"/>
    <n v="0.1"/>
    <x v="1"/>
    <x v="0"/>
  </r>
  <r>
    <d v="2015-03-13T10:59:00"/>
    <n v="264"/>
    <s v="Medium"/>
    <n v="3"/>
    <n v="210"/>
    <n v="8"/>
    <n v="1"/>
    <n v="4704468"/>
    <n v="1881787.2"/>
    <n v="41651"/>
    <n v="425.45763888888899"/>
    <n v="2015"/>
    <x v="5"/>
    <s v="Central"/>
    <x v="1"/>
    <x v="5"/>
    <x v="1"/>
    <s v="Yes"/>
    <s v="Abbas"/>
    <s v="Solution"/>
    <n v="0.4"/>
    <x v="1"/>
    <x v="0"/>
  </r>
  <r>
    <d v="2015-03-02T10:59:00"/>
    <n v="85"/>
    <s v="Medium"/>
    <n v="2"/>
    <n v="73"/>
    <n v="8"/>
    <n v="10"/>
    <n v="3396915"/>
    <n v="679383"/>
    <n v="41699"/>
    <n v="366.45763888888899"/>
    <n v="2015"/>
    <x v="5"/>
    <s v="Central"/>
    <x v="1"/>
    <x v="5"/>
    <x v="1"/>
    <s v="Yes"/>
    <s v="Juvenis"/>
    <s v="Qualify"/>
    <n v="0.2"/>
    <x v="1"/>
    <x v="0"/>
  </r>
  <r>
    <d v="2015-02-27T10:59:00"/>
    <n v="142"/>
    <s v="Medium"/>
    <n v="4"/>
    <n v="11"/>
    <n v="8"/>
    <n v="2"/>
    <n v="5422637"/>
    <n v="3253582.2"/>
    <n v="41641"/>
    <n v="421.45763888888899"/>
    <n v="2015"/>
    <x v="6"/>
    <s v="East"/>
    <x v="1"/>
    <x v="6"/>
    <x v="1"/>
    <s v="Yes"/>
    <s v="Basium"/>
    <s v="Proposal"/>
    <n v="0.6"/>
    <x v="1"/>
    <x v="0"/>
  </r>
  <r>
    <d v="2015-02-27T10:59:00"/>
    <n v="62"/>
    <s v="Large"/>
    <n v="3"/>
    <n v="53"/>
    <n v="8"/>
    <n v="12"/>
    <n v="7186824"/>
    <n v="2874729.6"/>
    <n v="41666"/>
    <n v="396.45763888888899"/>
    <n v="2015"/>
    <x v="6"/>
    <s v="East"/>
    <x v="1"/>
    <x v="6"/>
    <x v="1"/>
    <s v="Yes"/>
    <s v="Magis"/>
    <s v="Solution"/>
    <n v="0.4"/>
    <x v="1"/>
    <x v="0"/>
  </r>
  <r>
    <d v="2015-02-27T10:59:00"/>
    <n v="271"/>
    <s v="Small"/>
    <n v="2"/>
    <n v="215"/>
    <n v="8"/>
    <n v="2"/>
    <n v="1603088"/>
    <n v="320617.59999999998"/>
    <n v="41680"/>
    <n v="382.45763888888899"/>
    <n v="2015"/>
    <x v="6"/>
    <s v="West"/>
    <x v="0"/>
    <x v="6"/>
    <x v="1"/>
    <s v="Yes"/>
    <s v="Basium"/>
    <s v="Qualify"/>
    <n v="0.2"/>
    <x v="1"/>
    <x v="0"/>
  </r>
  <r>
    <d v="2015-02-26T10:59:00"/>
    <n v="28"/>
    <s v="Large"/>
    <n v="4"/>
    <n v="28"/>
    <n v="8"/>
    <n v="22"/>
    <n v="5636292"/>
    <n v="3381775.2"/>
    <n v="41642"/>
    <n v="419.45763888888899"/>
    <n v="2015"/>
    <x v="6"/>
    <s v="East"/>
    <x v="0"/>
    <x v="6"/>
    <x v="1"/>
    <s v="Yes"/>
    <s v="Aqua"/>
    <s v="Proposal"/>
    <n v="0.6"/>
    <x v="1"/>
    <x v="0"/>
  </r>
  <r>
    <d v="2015-01-30T10:59:00"/>
    <n v="236"/>
    <s v="Large"/>
    <n v="4"/>
    <n v="33"/>
    <n v="8"/>
    <n v="1"/>
    <n v="9722121"/>
    <n v="5833272.5999999996"/>
    <n v="41658"/>
    <n v="376.45763888888899"/>
    <n v="2015"/>
    <x v="10"/>
    <s v="East"/>
    <x v="1"/>
    <x v="10"/>
    <x v="1"/>
    <s v="Yes"/>
    <s v="Abbas"/>
    <s v="Proposal"/>
    <n v="0.6"/>
    <x v="1"/>
    <x v="0"/>
  </r>
  <r>
    <d v="2015-01-30T10:59:00"/>
    <n v="71"/>
    <s v="Large"/>
    <n v="3"/>
    <n v="59"/>
    <n v="8"/>
    <n v="22"/>
    <n v="8753459"/>
    <n v="3501383.6"/>
    <n v="41643"/>
    <n v="391.45763888888899"/>
    <n v="2015"/>
    <x v="10"/>
    <s v="Central"/>
    <x v="0"/>
    <x v="10"/>
    <x v="1"/>
    <s v="Yes"/>
    <s v="Aqua"/>
    <s v="Solution"/>
    <n v="0.4"/>
    <x v="1"/>
    <x v="0"/>
  </r>
  <r>
    <d v="2015-01-30T10:59:00"/>
    <n v="449"/>
    <s v="Large"/>
    <n v="5"/>
    <n v="73"/>
    <n v="8"/>
    <n v="18"/>
    <n v="6770072"/>
    <n v="5416057.5999999996"/>
    <n v="41645"/>
    <n v="389.45763888888899"/>
    <n v="2015"/>
    <x v="10"/>
    <s v="Central"/>
    <x v="1"/>
    <x v="10"/>
    <x v="1"/>
    <s v="Yes"/>
    <s v="Sato"/>
    <s v="Finalize"/>
    <n v="0.8"/>
    <x v="1"/>
    <x v="1"/>
  </r>
  <r>
    <d v="2015-01-15T10:59:00"/>
    <n v="37"/>
    <s v="Medium"/>
    <n v="4"/>
    <n v="36"/>
    <n v="8"/>
    <n v="5"/>
    <n v="4001636"/>
    <n v="2400981.6"/>
    <n v="41649"/>
    <n v="370.45763888888899"/>
    <n v="2015"/>
    <x v="10"/>
    <s v="Central"/>
    <x v="1"/>
    <x v="10"/>
    <x v="1"/>
    <s v="Yes"/>
    <s v="Eligo"/>
    <s v="Proposal"/>
    <n v="0.6"/>
    <x v="1"/>
    <x v="0"/>
  </r>
  <r>
    <d v="2015-01-01T10:59:00"/>
    <n v="239"/>
    <s v="Medium"/>
    <n v="5"/>
    <n v="190"/>
    <n v="8"/>
    <n v="6"/>
    <n v="3765339"/>
    <n v="3012271.2"/>
    <n v="41640"/>
    <n v="365.45763888888899"/>
    <n v="2015"/>
    <x v="10"/>
    <s v="Central"/>
    <x v="0"/>
    <x v="10"/>
    <x v="1"/>
    <s v="Yes"/>
    <s v="Fatum"/>
    <s v="Finalize"/>
    <n v="0.8"/>
    <x v="1"/>
    <x v="1"/>
  </r>
  <r>
    <d v="2015-12-31T10:59:00"/>
    <n v="140"/>
    <s v="Small"/>
    <n v="1"/>
    <n v="22"/>
    <n v="8"/>
    <n v="8"/>
    <n v="698103"/>
    <n v="69810.3"/>
    <n v="41792"/>
    <n v="577.45763888888905"/>
    <n v="2015"/>
    <x v="7"/>
    <s v="East"/>
    <x v="1"/>
    <x v="7"/>
    <x v="1"/>
    <s v="Yes"/>
    <s v="Habitus"/>
    <s v="Lead"/>
    <n v="0.1"/>
    <x v="1"/>
    <x v="0"/>
  </r>
  <r>
    <d v="2015-12-31T10:59:00"/>
    <n v="90"/>
    <s v="Large"/>
    <n v="1"/>
    <n v="78"/>
    <n v="8"/>
    <n v="3"/>
    <n v="6338810"/>
    <n v="633881"/>
    <n v="41729"/>
    <n v="640.45763888888905"/>
    <n v="2015"/>
    <x v="7"/>
    <s v="East"/>
    <x v="1"/>
    <x v="7"/>
    <x v="1"/>
    <s v="Yes"/>
    <s v="Campana"/>
    <s v="Lead"/>
    <n v="0.1"/>
    <x v="1"/>
    <x v="0"/>
  </r>
  <r>
    <d v="2015-12-31T10:59:00"/>
    <n v="238"/>
    <s v="Large"/>
    <n v="1"/>
    <n v="189"/>
    <n v="8"/>
    <n v="14"/>
    <n v="7197080"/>
    <n v="719708"/>
    <n v="41712"/>
    <n v="657.45763888888905"/>
    <n v="2015"/>
    <x v="7"/>
    <s v="Central"/>
    <x v="1"/>
    <x v="7"/>
    <x v="1"/>
    <s v="Yes"/>
    <s v="Omins"/>
    <s v="Lead"/>
    <n v="0.1"/>
    <x v="1"/>
    <x v="0"/>
  </r>
  <r>
    <d v="2015-12-31T10:59:00"/>
    <n v="296"/>
    <s v="Large"/>
    <n v="1"/>
    <n v="234"/>
    <n v="8"/>
    <n v="4"/>
    <n v="8682166"/>
    <n v="868216.6"/>
    <n v="41997"/>
    <n v="372.45763888888899"/>
    <n v="2015"/>
    <x v="7"/>
    <s v="Central"/>
    <x v="1"/>
    <x v="7"/>
    <x v="1"/>
    <s v="Yes"/>
    <s v="Decimus"/>
    <s v="Lead"/>
    <n v="0.1"/>
    <x v="1"/>
    <x v="0"/>
  </r>
  <r>
    <d v="2015-12-31T10:59:00"/>
    <n v="455"/>
    <s v="Large"/>
    <n v="1"/>
    <n v="54"/>
    <n v="8"/>
    <n v="15"/>
    <n v="7337198"/>
    <n v="733719.8"/>
    <n v="41951"/>
    <n v="418.45763888888899"/>
    <n v="2015"/>
    <x v="7"/>
    <s v="Central"/>
    <x v="0"/>
    <x v="7"/>
    <x v="1"/>
    <s v="Yes"/>
    <s v="Paratus"/>
    <s v="Lead"/>
    <n v="0.1"/>
    <x v="1"/>
    <x v="0"/>
  </r>
  <r>
    <d v="2015-12-31T10:59:00"/>
    <n v="463"/>
    <s v="Large"/>
    <n v="1"/>
    <n v="193"/>
    <n v="8"/>
    <n v="13"/>
    <n v="8003726"/>
    <n v="800372.6"/>
    <n v="41948"/>
    <n v="421.45763888888899"/>
    <n v="2015"/>
    <x v="7"/>
    <s v="West"/>
    <x v="1"/>
    <x v="7"/>
    <x v="1"/>
    <s v="Yes"/>
    <s v="Nimis"/>
    <s v="Lead"/>
    <n v="0.1"/>
    <x v="1"/>
    <x v="0"/>
  </r>
  <r>
    <d v="2015-12-31T10:59:00"/>
    <n v="464"/>
    <s v="Small"/>
    <n v="1"/>
    <n v="113"/>
    <n v="8"/>
    <n v="9"/>
    <n v="1901171"/>
    <n v="190117.1"/>
    <n v="41780"/>
    <n v="589.45763888888905"/>
    <n v="2015"/>
    <x v="7"/>
    <s v="West"/>
    <x v="1"/>
    <x v="7"/>
    <x v="1"/>
    <s v="Yes"/>
    <s v="Ignis"/>
    <s v="Lead"/>
    <n v="0.1"/>
    <x v="1"/>
    <x v="0"/>
  </r>
  <r>
    <d v="2015-12-31T10:59:00"/>
    <n v="467"/>
    <s v="Large"/>
    <n v="1"/>
    <n v="191"/>
    <n v="8"/>
    <n v="11"/>
    <n v="11529542"/>
    <n v="1152954.2"/>
    <n v="41647"/>
    <n v="722.45763888888905"/>
    <n v="2015"/>
    <x v="7"/>
    <s v="Central"/>
    <x v="0"/>
    <x v="7"/>
    <x v="1"/>
    <s v="Yes"/>
    <s v="Lacuna"/>
    <s v="Lead"/>
    <n v="0.1"/>
    <x v="1"/>
    <x v="0"/>
  </r>
  <r>
    <d v="2015-12-31T10:59:00"/>
    <n v="475"/>
    <s v="Medium"/>
    <n v="1"/>
    <n v="281"/>
    <n v="8"/>
    <n v="20"/>
    <n v="5169474"/>
    <n v="516947.4"/>
    <n v="41708"/>
    <n v="661.45763888888905"/>
    <n v="2015"/>
    <x v="7"/>
    <s v="West"/>
    <x v="0"/>
    <x v="7"/>
    <x v="1"/>
    <s v="Yes"/>
    <s v="Umbra"/>
    <s v="Lead"/>
    <n v="0.1"/>
    <x v="1"/>
    <x v="0"/>
  </r>
  <r>
    <d v="2015-12-31T10:59:00"/>
    <n v="82"/>
    <s v="Small"/>
    <n v="1"/>
    <n v="70"/>
    <n v="8"/>
    <n v="17"/>
    <n v="1866052"/>
    <n v="186605.2"/>
    <n v="41998"/>
    <n v="371.45763888888899"/>
    <n v="2015"/>
    <x v="7"/>
    <s v="West"/>
    <x v="0"/>
    <x v="7"/>
    <x v="1"/>
    <s v="Yes"/>
    <s v="Recolo"/>
    <s v="Lead"/>
    <n v="0.1"/>
    <x v="1"/>
    <x v="0"/>
  </r>
  <r>
    <d v="2015-12-31T10:59:00"/>
    <n v="109"/>
    <s v="Large"/>
    <n v="1"/>
    <n v="93"/>
    <n v="8"/>
    <n v="19"/>
    <n v="8938421"/>
    <n v="893842.1"/>
    <n v="41944"/>
    <n v="425.45763888888899"/>
    <n v="2015"/>
    <x v="7"/>
    <s v="Central"/>
    <x v="1"/>
    <x v="7"/>
    <x v="1"/>
    <s v="Yes"/>
    <s v="Talus"/>
    <s v="Lead"/>
    <n v="0.1"/>
    <x v="1"/>
    <x v="0"/>
  </r>
  <r>
    <d v="2015-12-31T10:59:00"/>
    <n v="222"/>
    <s v="Large"/>
    <n v="1"/>
    <n v="93"/>
    <n v="8"/>
    <n v="18"/>
    <n v="7003479"/>
    <n v="700347.9"/>
    <n v="41852"/>
    <n v="517.45763888888905"/>
    <n v="2015"/>
    <x v="7"/>
    <s v="Central"/>
    <x v="1"/>
    <x v="7"/>
    <x v="1"/>
    <s v="Yes"/>
    <s v="Sato"/>
    <s v="Lead"/>
    <n v="0.1"/>
    <x v="1"/>
    <x v="0"/>
  </r>
  <r>
    <d v="2015-12-31T10:59:00"/>
    <n v="237"/>
    <s v="Large"/>
    <n v="1"/>
    <n v="188"/>
    <n v="8"/>
    <n v="21"/>
    <n v="7759466"/>
    <n v="775946.6"/>
    <n v="41930"/>
    <n v="439.45763888888899"/>
    <n v="2015"/>
    <x v="7"/>
    <s v="East"/>
    <x v="1"/>
    <x v="7"/>
    <x v="1"/>
    <s v="Yes"/>
    <s v="Vero"/>
    <s v="Lead"/>
    <n v="0.1"/>
    <x v="1"/>
    <x v="0"/>
  </r>
  <r>
    <d v="2015-12-31T10:59:00"/>
    <n v="459"/>
    <s v="Small"/>
    <n v="1"/>
    <n v="217"/>
    <n v="8"/>
    <n v="9"/>
    <n v="1942288"/>
    <n v="194228.8"/>
    <n v="41775"/>
    <n v="594.45763888888905"/>
    <n v="2015"/>
    <x v="7"/>
    <s v="East"/>
    <x v="0"/>
    <x v="7"/>
    <x v="1"/>
    <s v="Yes"/>
    <s v="Ignis"/>
    <s v="Lead"/>
    <n v="0.1"/>
    <x v="1"/>
    <x v="0"/>
  </r>
  <r>
    <d v="2015-12-31T10:59:00"/>
    <n v="443"/>
    <s v="Medium"/>
    <n v="1"/>
    <n v="204"/>
    <n v="8"/>
    <n v="15"/>
    <n v="3933011"/>
    <n v="393301.1"/>
    <n v="41947"/>
    <n v="422.45763888888899"/>
    <n v="2015"/>
    <x v="7"/>
    <s v="Central"/>
    <x v="1"/>
    <x v="7"/>
    <x v="1"/>
    <s v="Yes"/>
    <s v="Paratus"/>
    <s v="Lead"/>
    <n v="0.1"/>
    <x v="1"/>
    <x v="0"/>
  </r>
  <r>
    <d v="2015-12-31T10:59:00"/>
    <n v="138"/>
    <s v="Large"/>
    <n v="1"/>
    <n v="112"/>
    <n v="8"/>
    <n v="11"/>
    <n v="7487601"/>
    <n v="748760.1"/>
    <n v="41678"/>
    <n v="691.45763888888905"/>
    <n v="2015"/>
    <x v="7"/>
    <s v="East"/>
    <x v="1"/>
    <x v="7"/>
    <x v="1"/>
    <s v="Yes"/>
    <s v="Lacuna"/>
    <s v="Lead"/>
    <n v="0.1"/>
    <x v="1"/>
    <x v="0"/>
  </r>
  <r>
    <d v="2015-12-31T10:59:00"/>
    <n v="104"/>
    <s v="Medium"/>
    <n v="1"/>
    <n v="89"/>
    <n v="8"/>
    <n v="20"/>
    <n v="4047326"/>
    <n v="404732.6"/>
    <n v="41856"/>
    <n v="513.45763888888905"/>
    <n v="2015"/>
    <x v="7"/>
    <s v="Central"/>
    <x v="0"/>
    <x v="7"/>
    <x v="1"/>
    <s v="Yes"/>
    <s v="Umbra"/>
    <s v="Lead"/>
    <n v="0.1"/>
    <x v="1"/>
    <x v="0"/>
  </r>
  <r>
    <d v="2015-12-31T10:59:00"/>
    <n v="227"/>
    <s v="Small"/>
    <n v="1"/>
    <n v="179"/>
    <n v="8"/>
    <n v="1"/>
    <n v="1605822"/>
    <n v="160582.20000000001"/>
    <n v="41908"/>
    <n v="461.45763888888899"/>
    <n v="2015"/>
    <x v="7"/>
    <s v="Central"/>
    <x v="0"/>
    <x v="7"/>
    <x v="1"/>
    <s v="Yes"/>
    <s v="Abbas"/>
    <s v="Lead"/>
    <n v="0.1"/>
    <x v="1"/>
    <x v="0"/>
  </r>
  <r>
    <d v="2015-11-30T10:59:00"/>
    <n v="11"/>
    <s v="Small"/>
    <n v="1"/>
    <n v="11"/>
    <n v="8"/>
    <n v="25"/>
    <n v="1744860"/>
    <n v="174486"/>
    <n v="41642"/>
    <n v="696.45763888888905"/>
    <n v="2015"/>
    <x v="0"/>
    <s v="East"/>
    <x v="1"/>
    <x v="0"/>
    <x v="1"/>
    <s v="Yes"/>
    <s v="Maximus"/>
    <s v="Lead"/>
    <n v="0.1"/>
    <x v="1"/>
    <x v="0"/>
  </r>
  <r>
    <d v="2015-11-30T10:59:00"/>
    <n v="447"/>
    <s v="Large"/>
    <n v="1"/>
    <n v="343"/>
    <n v="8"/>
    <n v="12"/>
    <n v="8332937"/>
    <n v="833293.7"/>
    <n v="41822"/>
    <n v="516.45763888888905"/>
    <n v="2015"/>
    <x v="0"/>
    <s v="West"/>
    <x v="2"/>
    <x v="0"/>
    <x v="1"/>
    <s v="Yes"/>
    <s v="Magis"/>
    <s v="Lead"/>
    <n v="0.1"/>
    <x v="1"/>
    <x v="0"/>
  </r>
  <r>
    <d v="2015-10-31T10:59:00"/>
    <n v="12"/>
    <s v="Medium"/>
    <n v="1"/>
    <n v="12"/>
    <n v="8"/>
    <n v="10"/>
    <n v="3503207"/>
    <n v="350320.7"/>
    <n v="41881"/>
    <n v="427.45763888888899"/>
    <n v="2015"/>
    <x v="8"/>
    <s v="West"/>
    <x v="1"/>
    <x v="8"/>
    <x v="1"/>
    <s v="Yes"/>
    <s v="Juvenis"/>
    <s v="Lead"/>
    <n v="0.1"/>
    <x v="1"/>
    <x v="0"/>
  </r>
  <r>
    <d v="2015-10-31T10:59:00"/>
    <n v="438"/>
    <s v="Large"/>
    <n v="1"/>
    <n v="335"/>
    <n v="8"/>
    <n v="9"/>
    <n v="9597240"/>
    <n v="959724"/>
    <n v="41753"/>
    <n v="555.45763888888905"/>
    <n v="2015"/>
    <x v="8"/>
    <s v="West"/>
    <x v="0"/>
    <x v="8"/>
    <x v="1"/>
    <s v="Yes"/>
    <s v="Ignis"/>
    <s v="Lead"/>
    <n v="0.1"/>
    <x v="1"/>
    <x v="0"/>
  </r>
  <r>
    <d v="2015-10-31T10:59:00"/>
    <n v="460"/>
    <s v="Large"/>
    <n v="1"/>
    <n v="70"/>
    <n v="8"/>
    <n v="6"/>
    <n v="8473963"/>
    <n v="847396.3"/>
    <n v="41711"/>
    <n v="597.45763888888905"/>
    <n v="2015"/>
    <x v="8"/>
    <s v="West"/>
    <x v="0"/>
    <x v="8"/>
    <x v="1"/>
    <s v="Yes"/>
    <s v="Fatum"/>
    <s v="Lead"/>
    <n v="0.1"/>
    <x v="1"/>
    <x v="0"/>
  </r>
  <r>
    <d v="2015-10-31T10:59:00"/>
    <n v="461"/>
    <s v="Large"/>
    <n v="1"/>
    <n v="3"/>
    <n v="8"/>
    <n v="15"/>
    <n v="6329746"/>
    <n v="632974.6"/>
    <n v="41911"/>
    <n v="397.45763888888899"/>
    <n v="2015"/>
    <x v="8"/>
    <s v="West"/>
    <x v="0"/>
    <x v="8"/>
    <x v="1"/>
    <s v="Yes"/>
    <s v="Paratus"/>
    <s v="Lead"/>
    <n v="0.1"/>
    <x v="1"/>
    <x v="0"/>
  </r>
  <r>
    <d v="2015-10-31T10:59:00"/>
    <n v="50"/>
    <s v="Large"/>
    <n v="1"/>
    <n v="11"/>
    <n v="8"/>
    <n v="11"/>
    <n v="10342876"/>
    <n v="1034287.6"/>
    <n v="41778"/>
    <n v="530.45763888888905"/>
    <n v="2015"/>
    <x v="8"/>
    <s v="East"/>
    <x v="1"/>
    <x v="8"/>
    <x v="1"/>
    <s v="Yes"/>
    <s v="Lacuna"/>
    <s v="Lead"/>
    <n v="0.1"/>
    <x v="1"/>
    <x v="0"/>
  </r>
  <r>
    <d v="2015-10-31T10:59:00"/>
    <n v="486"/>
    <s v="Not found"/>
    <n v="1"/>
    <n v="98"/>
    <n v="8"/>
    <n v="12"/>
    <n v="80355"/>
    <n v="8035.5"/>
    <n v="41904"/>
    <n v="404.45763888888899"/>
    <n v="2015"/>
    <x v="8"/>
    <s v="East"/>
    <x v="2"/>
    <x v="8"/>
    <x v="1"/>
    <s v="Yes"/>
    <s v="Magis"/>
    <s v="Lead"/>
    <n v="0.1"/>
    <x v="1"/>
    <x v="0"/>
  </r>
  <r>
    <d v="2015-10-31T10:59:00"/>
    <n v="17"/>
    <s v="Large"/>
    <n v="1"/>
    <n v="17"/>
    <n v="8"/>
    <n v="21"/>
    <n v="6396351"/>
    <n v="639635.1"/>
    <n v="41915"/>
    <n v="393.45763888888899"/>
    <n v="2015"/>
    <x v="8"/>
    <s v="East"/>
    <x v="1"/>
    <x v="8"/>
    <x v="1"/>
    <s v="Yes"/>
    <s v="Vero"/>
    <s v="Lead"/>
    <n v="0.1"/>
    <x v="1"/>
    <x v="0"/>
  </r>
  <r>
    <d v="2015-08-31T10:59:00"/>
    <n v="141"/>
    <s v="Medium"/>
    <n v="2"/>
    <n v="113"/>
    <n v="8"/>
    <n v="17"/>
    <n v="5294952"/>
    <n v="1058990.3999999999"/>
    <n v="41704"/>
    <n v="543.45763888888905"/>
    <n v="2015"/>
    <x v="1"/>
    <s v="West"/>
    <x v="1"/>
    <x v="1"/>
    <x v="1"/>
    <s v="Yes"/>
    <s v="Recolo"/>
    <s v="Qualify"/>
    <n v="0.2"/>
    <x v="1"/>
    <x v="0"/>
  </r>
  <r>
    <d v="2015-08-31T10:59:00"/>
    <n v="456"/>
    <s v="Large"/>
    <n v="2"/>
    <n v="215"/>
    <n v="8"/>
    <n v="5"/>
    <n v="8054791"/>
    <n v="1610958.2"/>
    <n v="41798"/>
    <n v="449.45763888888899"/>
    <n v="2015"/>
    <x v="1"/>
    <s v="West"/>
    <x v="0"/>
    <x v="1"/>
    <x v="1"/>
    <s v="Yes"/>
    <s v="Eligo"/>
    <s v="Qualify"/>
    <n v="0.2"/>
    <x v="1"/>
    <x v="0"/>
  </r>
  <r>
    <d v="2015-08-31T10:59:00"/>
    <n v="452"/>
    <s v="Medium"/>
    <n v="1"/>
    <n v="1"/>
    <n v="8"/>
    <n v="12"/>
    <n v="3673659"/>
    <n v="367365.9"/>
    <n v="41861"/>
    <n v="386.45763888888899"/>
    <n v="2015"/>
    <x v="1"/>
    <s v="Central"/>
    <x v="1"/>
    <x v="1"/>
    <x v="1"/>
    <s v="Yes"/>
    <s v="Magis"/>
    <s v="Lead"/>
    <n v="0.1"/>
    <x v="1"/>
    <x v="0"/>
  </r>
  <r>
    <d v="2015-10-31T10:59:00"/>
    <n v="457"/>
    <s v="Small"/>
    <n v="1"/>
    <n v="54"/>
    <n v="8"/>
    <n v="1"/>
    <n v="1353549"/>
    <n v="135354.9"/>
    <n v="41843"/>
    <n v="465.45763888888899"/>
    <n v="2015"/>
    <x v="8"/>
    <s v="Central"/>
    <x v="0"/>
    <x v="8"/>
    <x v="1"/>
    <s v="Yes"/>
    <s v="Abbas"/>
    <s v="Lead"/>
    <n v="0.1"/>
    <x v="1"/>
    <x v="0"/>
  </r>
  <r>
    <d v="2015-10-31T10:59:00"/>
    <n v="458"/>
    <s v="Small"/>
    <n v="1"/>
    <n v="54"/>
    <n v="8"/>
    <n v="5"/>
    <n v="305329"/>
    <n v="30532.9"/>
    <n v="41804"/>
    <n v="504.45763888888899"/>
    <n v="2015"/>
    <x v="8"/>
    <s v="Central"/>
    <x v="0"/>
    <x v="8"/>
    <x v="1"/>
    <s v="Yes"/>
    <s v="Eligo"/>
    <s v="Lead"/>
    <n v="0.1"/>
    <x v="1"/>
    <x v="0"/>
  </r>
  <r>
    <d v="2015-10-31T10:59:00"/>
    <n v="462"/>
    <s v="Medium"/>
    <n v="1"/>
    <n v="347"/>
    <n v="8"/>
    <n v="23"/>
    <n v="4716033"/>
    <n v="471603.3"/>
    <n v="41684"/>
    <n v="624.45763888888905"/>
    <n v="2015"/>
    <x v="8"/>
    <s v="Central"/>
    <x v="0"/>
    <x v="8"/>
    <x v="1"/>
    <s v="Yes"/>
    <s v="Bellus"/>
    <s v="Lead"/>
    <n v="0.1"/>
    <x v="1"/>
    <x v="0"/>
  </r>
  <r>
    <d v="2015-09-30T10:59:00"/>
    <n v="287"/>
    <s v="Small"/>
    <n v="1"/>
    <n v="218"/>
    <n v="8"/>
    <n v="22"/>
    <n v="2203900"/>
    <n v="220390"/>
    <n v="41836"/>
    <n v="441.45763888888899"/>
    <n v="2015"/>
    <x v="11"/>
    <s v="Central"/>
    <x v="0"/>
    <x v="11"/>
    <x v="1"/>
    <s v="Yes"/>
    <s v="Aqua"/>
    <s v="Lead"/>
    <n v="0.1"/>
    <x v="1"/>
    <x v="0"/>
  </r>
  <r>
    <d v="2015-09-30T10:59:00"/>
    <n v="281"/>
    <s v="Large"/>
    <n v="2"/>
    <n v="53"/>
    <n v="8"/>
    <n v="19"/>
    <n v="10420204"/>
    <n v="2084040.8"/>
    <n v="41863"/>
    <n v="414.45763888888899"/>
    <n v="2015"/>
    <x v="11"/>
    <s v="East"/>
    <x v="1"/>
    <x v="11"/>
    <x v="1"/>
    <s v="Yes"/>
    <s v="Talus"/>
    <s v="Qualify"/>
    <n v="0.2"/>
    <x v="1"/>
    <x v="0"/>
  </r>
  <r>
    <d v="2015-09-30T10:59:00"/>
    <n v="258"/>
    <s v="Small"/>
    <n v="1"/>
    <n v="105"/>
    <n v="8"/>
    <n v="25"/>
    <n v="1456290"/>
    <n v="145629"/>
    <n v="41689"/>
    <n v="588.45763888888905"/>
    <n v="2015"/>
    <x v="11"/>
    <s v="East"/>
    <x v="0"/>
    <x v="11"/>
    <x v="1"/>
    <s v="Yes"/>
    <s v="Maximus"/>
    <s v="Lead"/>
    <n v="0.1"/>
    <x v="1"/>
    <x v="0"/>
  </r>
  <r>
    <d v="2015-09-30T10:59:00"/>
    <n v="235"/>
    <s v="Large"/>
    <n v="1"/>
    <n v="187"/>
    <n v="8"/>
    <n v="9"/>
    <n v="6794643"/>
    <n v="679464.3"/>
    <n v="41765"/>
    <n v="512.45763888888905"/>
    <n v="2015"/>
    <x v="11"/>
    <s v="East"/>
    <x v="0"/>
    <x v="11"/>
    <x v="1"/>
    <s v="Yes"/>
    <s v="Ignis"/>
    <s v="Lead"/>
    <n v="0.1"/>
    <x v="1"/>
    <x v="0"/>
  </r>
  <r>
    <d v="2015-09-30T10:59:00"/>
    <n v="246"/>
    <s v="Small"/>
    <n v="1"/>
    <n v="197"/>
    <n v="8"/>
    <n v="22"/>
    <n v="328421"/>
    <n v="32842.1"/>
    <n v="41643"/>
    <n v="634.45763888888905"/>
    <n v="2015"/>
    <x v="11"/>
    <s v="East"/>
    <x v="2"/>
    <x v="11"/>
    <x v="1"/>
    <s v="Yes"/>
    <s v="Aqua"/>
    <s v="Lead"/>
    <n v="0.1"/>
    <x v="1"/>
    <x v="0"/>
  </r>
  <r>
    <d v="2015-09-30T10:59:00"/>
    <n v="257"/>
    <s v="Small"/>
    <n v="1"/>
    <n v="206"/>
    <n v="8"/>
    <n v="10"/>
    <n v="319833"/>
    <n v="31983.3"/>
    <n v="41688"/>
    <n v="589.45763888888905"/>
    <n v="2015"/>
    <x v="11"/>
    <s v="East"/>
    <x v="2"/>
    <x v="11"/>
    <x v="1"/>
    <s v="Yes"/>
    <s v="Juvenis"/>
    <s v="Lead"/>
    <n v="0.1"/>
    <x v="1"/>
    <x v="0"/>
  </r>
  <r>
    <d v="2015-09-30T10:59:00"/>
    <n v="280"/>
    <s v="Small"/>
    <n v="1"/>
    <n v="224"/>
    <n v="8"/>
    <n v="3"/>
    <n v="2379340"/>
    <n v="237934"/>
    <n v="41912"/>
    <n v="365.45763888888899"/>
    <n v="2015"/>
    <x v="11"/>
    <s v="East"/>
    <x v="1"/>
    <x v="11"/>
    <x v="1"/>
    <s v="Yes"/>
    <s v="Campana"/>
    <s v="Lead"/>
    <n v="0.1"/>
    <x v="1"/>
    <x v="0"/>
  </r>
  <r>
    <d v="2015-09-30T10:59:00"/>
    <n v="283"/>
    <s v="Large"/>
    <n v="1"/>
    <n v="226"/>
    <n v="8"/>
    <n v="20"/>
    <n v="9254244"/>
    <n v="925424.4"/>
    <n v="41758"/>
    <n v="519.45763888888905"/>
    <n v="2015"/>
    <x v="11"/>
    <s v="East"/>
    <x v="0"/>
    <x v="11"/>
    <x v="1"/>
    <s v="Yes"/>
    <s v="Umbra"/>
    <s v="Lead"/>
    <n v="0.1"/>
    <x v="1"/>
    <x v="0"/>
  </r>
  <r>
    <d v="2015-09-30T10:59:00"/>
    <n v="224"/>
    <s v="Large"/>
    <n v="3"/>
    <n v="14"/>
    <n v="8"/>
    <n v="22"/>
    <n v="9303462"/>
    <n v="3721384.8"/>
    <n v="41763"/>
    <n v="514.45763888888905"/>
    <n v="2015"/>
    <x v="11"/>
    <s v="East"/>
    <x v="1"/>
    <x v="11"/>
    <x v="1"/>
    <s v="Yes"/>
    <s v="Aqua"/>
    <s v="Solution"/>
    <n v="0.4"/>
    <x v="1"/>
    <x v="0"/>
  </r>
  <r>
    <d v="2015-09-30T10:59:00"/>
    <n v="454"/>
    <s v="Large"/>
    <n v="1"/>
    <n v="118"/>
    <n v="8"/>
    <n v="9"/>
    <n v="10344442"/>
    <n v="1034444.2"/>
    <n v="41789"/>
    <n v="488.45763888888899"/>
    <n v="2015"/>
    <x v="11"/>
    <s v="East"/>
    <x v="2"/>
    <x v="11"/>
    <x v="1"/>
    <s v="Yes"/>
    <s v="Ignis"/>
    <s v="Lead"/>
    <n v="0.1"/>
    <x v="1"/>
    <x v="0"/>
  </r>
  <r>
    <d v="2015-08-25T07:00:00"/>
    <n v="472"/>
    <s v="Large"/>
    <n v="2"/>
    <n v="17"/>
    <n v="8"/>
    <n v="25"/>
    <n v="7486925"/>
    <n v="1497385"/>
    <n v="41687"/>
    <n v="554.29166666666401"/>
    <n v="2015"/>
    <x v="1"/>
    <s v="East"/>
    <x v="1"/>
    <x v="1"/>
    <x v="1"/>
    <s v="Yes"/>
    <s v="Maximus"/>
    <s v="Qualify"/>
    <n v="0.2"/>
    <x v="1"/>
    <x v="0"/>
  </r>
  <r>
    <d v="2015-07-31T07:00:00"/>
    <n v="267"/>
    <s v="Large"/>
    <n v="1"/>
    <n v="212"/>
    <n v="8"/>
    <n v="8"/>
    <n v="7195385"/>
    <n v="719538.5"/>
    <n v="41776"/>
    <n v="440.29166666666401"/>
    <n v="2015"/>
    <x v="9"/>
    <s v="East"/>
    <x v="1"/>
    <x v="9"/>
    <x v="1"/>
    <s v="Yes"/>
    <s v="Habitus"/>
    <s v="Lead"/>
    <n v="0.1"/>
    <x v="1"/>
    <x v="0"/>
  </r>
  <r>
    <d v="2015-07-31T07:00:00"/>
    <n v="275"/>
    <s v="Large"/>
    <n v="2"/>
    <n v="219"/>
    <n v="8"/>
    <n v="20"/>
    <n v="6818253"/>
    <n v="1363650.6"/>
    <n v="41779"/>
    <n v="437.29166666666401"/>
    <n v="2015"/>
    <x v="9"/>
    <s v="East"/>
    <x v="0"/>
    <x v="9"/>
    <x v="1"/>
    <s v="Yes"/>
    <s v="Umbra"/>
    <s v="Qualify"/>
    <n v="0.2"/>
    <x v="1"/>
    <x v="0"/>
  </r>
  <r>
    <d v="2015-07-31T07:00:00"/>
    <n v="252"/>
    <s v="Medium"/>
    <n v="2"/>
    <n v="202"/>
    <n v="8"/>
    <n v="25"/>
    <n v="3334564"/>
    <n v="666912.80000000005"/>
    <n v="41704"/>
    <n v="512.29166666666401"/>
    <n v="2015"/>
    <x v="9"/>
    <s v="East"/>
    <x v="2"/>
    <x v="9"/>
    <x v="1"/>
    <s v="Yes"/>
    <s v="Maximus"/>
    <s v="Qualify"/>
    <n v="0.2"/>
    <x v="1"/>
    <x v="0"/>
  </r>
  <r>
    <d v="2015-07-31T07:00:00"/>
    <n v="284"/>
    <s v="Large"/>
    <n v="1"/>
    <n v="227"/>
    <n v="8"/>
    <n v="5"/>
    <n v="8976166"/>
    <n v="897616.6"/>
    <n v="41843"/>
    <n v="373.29166666666401"/>
    <n v="2015"/>
    <x v="9"/>
    <s v="East"/>
    <x v="1"/>
    <x v="9"/>
    <x v="1"/>
    <s v="Yes"/>
    <s v="Eligo"/>
    <s v="Lead"/>
    <n v="0.1"/>
    <x v="1"/>
    <x v="0"/>
  </r>
  <r>
    <d v="2015-07-31T08:00:00"/>
    <n v="272"/>
    <s v="Medium"/>
    <n v="2"/>
    <n v="216"/>
    <n v="8"/>
    <n v="2"/>
    <n v="3185673"/>
    <n v="637134.6"/>
    <n v="41688"/>
    <n v="528.33333333333599"/>
    <n v="2015"/>
    <x v="9"/>
    <s v="East"/>
    <x v="2"/>
    <x v="9"/>
    <x v="1"/>
    <s v="Yes"/>
    <s v="Basium"/>
    <s v="Qualify"/>
    <n v="0.2"/>
    <x v="1"/>
    <x v="0"/>
  </r>
  <r>
    <d v="2015-07-31T08:00:00"/>
    <n v="446"/>
    <s v="Large"/>
    <n v="1"/>
    <n v="342"/>
    <n v="8"/>
    <n v="10"/>
    <n v="8720248"/>
    <n v="872024.8"/>
    <n v="41776"/>
    <n v="440.33333333333599"/>
    <n v="2015"/>
    <x v="9"/>
    <s v="Central"/>
    <x v="2"/>
    <x v="9"/>
    <x v="1"/>
    <s v="Yes"/>
    <s v="Juvenis"/>
    <s v="Lead"/>
    <n v="0.1"/>
    <x v="1"/>
    <x v="0"/>
  </r>
  <r>
    <d v="2015-07-31T08:00:00"/>
    <n v="442"/>
    <s v="Large"/>
    <n v="1"/>
    <n v="339"/>
    <n v="8"/>
    <n v="22"/>
    <n v="9930347"/>
    <n v="993034.7"/>
    <n v="41774"/>
    <n v="442.33333333333599"/>
    <n v="2015"/>
    <x v="9"/>
    <s v="West"/>
    <x v="1"/>
    <x v="9"/>
    <x v="1"/>
    <s v="Yes"/>
    <s v="Aqua"/>
    <s v="Lead"/>
    <n v="0.1"/>
    <x v="1"/>
    <x v="0"/>
  </r>
  <r>
    <d v="2015-07-04T10:59:00"/>
    <n v="444"/>
    <s v="Large"/>
    <n v="3"/>
    <n v="340"/>
    <n v="97"/>
    <n v="13"/>
    <n v="10875494"/>
    <n v="4350197.5999999996"/>
    <n v="41732"/>
    <n v="457.45763888888899"/>
    <n v="2015"/>
    <x v="9"/>
    <s v="West"/>
    <x v="2"/>
    <x v="9"/>
    <x v="2"/>
    <s v="Yes"/>
    <s v="Nimis"/>
    <s v="Solution"/>
    <n v="0.4"/>
    <x v="1"/>
    <x v="0"/>
  </r>
  <r>
    <d v="2015-06-30T10:59:00"/>
    <n v="274"/>
    <s v="Medium"/>
    <n v="3"/>
    <n v="218"/>
    <n v="71"/>
    <n v="1"/>
    <n v="3962803"/>
    <n v="1585121.2"/>
    <n v="41744"/>
    <n v="441.45763888888899"/>
    <n v="2015"/>
    <x v="2"/>
    <s v="Central"/>
    <x v="0"/>
    <x v="2"/>
    <x v="3"/>
    <s v="Yes"/>
    <s v="Abbas"/>
    <s v="Solution"/>
    <n v="0.4"/>
    <x v="1"/>
    <x v="0"/>
  </r>
  <r>
    <d v="2015-06-25T10:59:00"/>
    <n v="317"/>
    <s v="Small"/>
    <n v="2"/>
    <n v="246"/>
    <n v="67"/>
    <n v="16"/>
    <n v="1698708"/>
    <n v="339741.6"/>
    <n v="41782"/>
    <n v="398.45763888888899"/>
    <n v="2015"/>
    <x v="2"/>
    <s v="East"/>
    <x v="1"/>
    <x v="2"/>
    <x v="4"/>
    <s v="Yes"/>
    <s v="Quanti"/>
    <s v="Qualify"/>
    <n v="0.2"/>
    <x v="1"/>
    <x v="0"/>
  </r>
  <r>
    <d v="2015-06-18T10:59:00"/>
    <n v="49"/>
    <s v="Small"/>
    <n v="3"/>
    <n v="46"/>
    <n v="3"/>
    <n v="25"/>
    <n v="239200"/>
    <n v="95680"/>
    <n v="41644"/>
    <n v="529.45763888888905"/>
    <n v="2015"/>
    <x v="2"/>
    <s v="Central"/>
    <x v="2"/>
    <x v="2"/>
    <x v="5"/>
    <s v="Yes"/>
    <s v="Maximus"/>
    <s v="Solution"/>
    <n v="0.4"/>
    <x v="1"/>
    <x v="0"/>
  </r>
  <r>
    <d v="2015-06-15T10:59:00"/>
    <n v="149"/>
    <s v="Large"/>
    <n v="2"/>
    <n v="118"/>
    <n v="48"/>
    <n v="10"/>
    <n v="9040519"/>
    <n v="1808103.8"/>
    <n v="41650"/>
    <n v="520.45763888888905"/>
    <n v="2015"/>
    <x v="2"/>
    <s v="East"/>
    <x v="2"/>
    <x v="2"/>
    <x v="6"/>
    <s v="Yes"/>
    <s v="Juvenis"/>
    <s v="Qualify"/>
    <n v="0.2"/>
    <x v="1"/>
    <x v="0"/>
  </r>
  <r>
    <d v="2015-06-04T10:59:00"/>
    <n v="265"/>
    <s v="Small"/>
    <n v="2"/>
    <n v="112"/>
    <n v="3"/>
    <n v="2"/>
    <n v="573880"/>
    <n v="114776"/>
    <n v="41733"/>
    <n v="426.45763888888899"/>
    <n v="2015"/>
    <x v="2"/>
    <s v="East"/>
    <x v="1"/>
    <x v="2"/>
    <x v="5"/>
    <s v="Yes"/>
    <s v="Basium"/>
    <s v="Qualify"/>
    <n v="0.2"/>
    <x v="1"/>
    <x v="0"/>
  </r>
  <r>
    <d v="2015-06-04T10:59:00"/>
    <n v="321"/>
    <s v="Large"/>
    <n v="2"/>
    <n v="238"/>
    <n v="25"/>
    <n v="13"/>
    <n v="9621040"/>
    <n v="1924208"/>
    <n v="41671"/>
    <n v="488.45763888888899"/>
    <n v="2015"/>
    <x v="2"/>
    <s v="Central"/>
    <x v="1"/>
    <x v="2"/>
    <x v="7"/>
    <s v="Yes"/>
    <s v="Nimis"/>
    <s v="Qualify"/>
    <n v="0.2"/>
    <x v="1"/>
    <x v="0"/>
  </r>
  <r>
    <d v="2015-06-01T19:06:37"/>
    <n v="426"/>
    <s v="Medium"/>
    <n v="2"/>
    <n v="52"/>
    <n v="89"/>
    <n v="9"/>
    <n v="3107233"/>
    <n v="621446.6"/>
    <n v="41699"/>
    <n v="457.79626157407603"/>
    <n v="2015"/>
    <x v="2"/>
    <s v="Central"/>
    <x v="1"/>
    <x v="2"/>
    <x v="8"/>
    <s v="Yes"/>
    <s v="Ignis"/>
    <s v="Qualify"/>
    <n v="0.2"/>
    <x v="1"/>
    <x v="0"/>
  </r>
  <r>
    <d v="2015-06-01T10:59:00"/>
    <n v="8"/>
    <s v="Small"/>
    <n v="2"/>
    <n v="8"/>
    <n v="6"/>
    <n v="5"/>
    <n v="421960"/>
    <n v="84392"/>
    <n v="41760"/>
    <n v="396.45763888888899"/>
    <n v="2015"/>
    <x v="2"/>
    <s v="Central"/>
    <x v="0"/>
    <x v="2"/>
    <x v="9"/>
    <s v="Yes"/>
    <s v="Eligo"/>
    <s v="Qualify"/>
    <n v="0.2"/>
    <x v="1"/>
    <x v="0"/>
  </r>
  <r>
    <d v="2015-06-01T10:59:00"/>
    <n v="250"/>
    <s v="Small"/>
    <n v="2"/>
    <n v="200"/>
    <n v="68"/>
    <n v="5"/>
    <n v="1758851"/>
    <n v="351770.2"/>
    <n v="41760"/>
    <n v="396.45763888888899"/>
    <n v="2015"/>
    <x v="2"/>
    <s v="Central"/>
    <x v="1"/>
    <x v="2"/>
    <x v="10"/>
    <s v="Yes"/>
    <s v="Eligo"/>
    <s v="Qualify"/>
    <n v="0.2"/>
    <x v="1"/>
    <x v="0"/>
  </r>
  <r>
    <d v="2015-05-30T10:59:00"/>
    <n v="117"/>
    <s v="Large"/>
    <n v="3"/>
    <n v="98"/>
    <n v="40"/>
    <n v="1"/>
    <n v="7499745"/>
    <n v="2999898"/>
    <n v="41697"/>
    <n v="457.45763888888899"/>
    <n v="2015"/>
    <x v="3"/>
    <s v="East"/>
    <x v="2"/>
    <x v="3"/>
    <x v="11"/>
    <s v="Yes"/>
    <s v="Abbas"/>
    <s v="Solution"/>
    <n v="0.4"/>
    <x v="1"/>
    <x v="0"/>
  </r>
  <r>
    <d v="2015-05-29T10:59:00"/>
    <n v="1"/>
    <s v="Small"/>
    <n v="2"/>
    <n v="1"/>
    <n v="1"/>
    <n v="22"/>
    <n v="94627"/>
    <n v="18925.400000000001"/>
    <n v="41679"/>
    <n v="474.45763888888899"/>
    <n v="2015"/>
    <x v="3"/>
    <s v="Central"/>
    <x v="1"/>
    <x v="3"/>
    <x v="12"/>
    <s v="Yes"/>
    <s v="Aqua"/>
    <s v="Qualify"/>
    <n v="0.2"/>
    <x v="1"/>
    <x v="0"/>
  </r>
  <r>
    <d v="2015-05-29T10:59:00"/>
    <n v="92"/>
    <s v="Medium"/>
    <n v="2"/>
    <n v="80"/>
    <n v="3"/>
    <n v="16"/>
    <n v="3816213"/>
    <n v="763242.6"/>
    <n v="41655"/>
    <n v="498.45763888888899"/>
    <n v="2015"/>
    <x v="3"/>
    <s v="East"/>
    <x v="1"/>
    <x v="3"/>
    <x v="5"/>
    <s v="Yes"/>
    <s v="Quanti"/>
    <s v="Qualify"/>
    <n v="0.2"/>
    <x v="1"/>
    <x v="0"/>
  </r>
  <r>
    <d v="2015-05-29T10:59:00"/>
    <n v="162"/>
    <s v="Large"/>
    <n v="2"/>
    <n v="130"/>
    <n v="52"/>
    <n v="14"/>
    <n v="7144439"/>
    <n v="1428887.8"/>
    <n v="41642"/>
    <n v="511.45763888888899"/>
    <n v="2015"/>
    <x v="3"/>
    <s v="East"/>
    <x v="2"/>
    <x v="3"/>
    <x v="13"/>
    <s v="Yes"/>
    <s v="Omins"/>
    <s v="Qualify"/>
    <n v="0.2"/>
    <x v="1"/>
    <x v="0"/>
  </r>
  <r>
    <d v="2015-05-29T10:59:00"/>
    <n v="318"/>
    <s v="Medium"/>
    <n v="4"/>
    <n v="167"/>
    <n v="80"/>
    <n v="6"/>
    <n v="3464997"/>
    <n v="2078998.2"/>
    <n v="41687"/>
    <n v="466.45763888888899"/>
    <n v="2015"/>
    <x v="3"/>
    <s v="West"/>
    <x v="1"/>
    <x v="3"/>
    <x v="14"/>
    <s v="Yes"/>
    <s v="Fatum"/>
    <s v="Proposal"/>
    <n v="0.6"/>
    <x v="1"/>
    <x v="0"/>
  </r>
  <r>
    <d v="2015-05-29T10:59:00"/>
    <n v="213"/>
    <s v="Large"/>
    <n v="2"/>
    <n v="169"/>
    <n v="58"/>
    <n v="10"/>
    <n v="7962243"/>
    <n v="1592448.6"/>
    <n v="41715"/>
    <n v="438.45763888888899"/>
    <n v="2015"/>
    <x v="3"/>
    <s v="Central"/>
    <x v="2"/>
    <x v="3"/>
    <x v="15"/>
    <s v="Yes"/>
    <s v="Juvenis"/>
    <s v="Qualify"/>
    <n v="0.2"/>
    <x v="1"/>
    <x v="0"/>
  </r>
  <r>
    <d v="2015-05-29T10:59:00"/>
    <n v="263"/>
    <s v="Small"/>
    <n v="3"/>
    <n v="210"/>
    <n v="53"/>
    <n v="12"/>
    <n v="120596"/>
    <n v="48238.400000000001"/>
    <n v="41719"/>
    <n v="434.45763888888899"/>
    <n v="2015"/>
    <x v="3"/>
    <s v="Central"/>
    <x v="1"/>
    <x v="3"/>
    <x v="16"/>
    <s v="Yes"/>
    <s v="Magis"/>
    <s v="Solution"/>
    <n v="0.4"/>
    <x v="1"/>
    <x v="0"/>
  </r>
  <r>
    <d v="2015-05-29T10:59:00"/>
    <n v="288"/>
    <s v="Small"/>
    <n v="2"/>
    <n v="230"/>
    <n v="73"/>
    <n v="15"/>
    <n v="1751607"/>
    <n v="350321.4"/>
    <n v="41712"/>
    <n v="441.45763888888899"/>
    <n v="2015"/>
    <x v="3"/>
    <s v="Central"/>
    <x v="0"/>
    <x v="3"/>
    <x v="17"/>
    <s v="Yes"/>
    <s v="Paratus"/>
    <s v="Qualify"/>
    <n v="0.2"/>
    <x v="1"/>
    <x v="0"/>
  </r>
  <r>
    <d v="2015-05-22T10:59:00"/>
    <n v="437"/>
    <s v="Medium"/>
    <n v="3"/>
    <n v="334"/>
    <n v="94"/>
    <n v="6"/>
    <n v="4065683"/>
    <n v="1626273.2"/>
    <n v="41775"/>
    <n v="371.45763888888899"/>
    <n v="2015"/>
    <x v="3"/>
    <s v="West"/>
    <x v="0"/>
    <x v="3"/>
    <x v="18"/>
    <s v="Yes"/>
    <s v="Fatum"/>
    <s v="Solution"/>
    <n v="0.4"/>
    <x v="1"/>
    <x v="0"/>
  </r>
  <r>
    <d v="2015-05-21T07:00:00"/>
    <n v="291"/>
    <s v="Small"/>
    <n v="2"/>
    <n v="232"/>
    <n v="75"/>
    <n v="2"/>
    <n v="1757972"/>
    <n v="351594.4"/>
    <n v="41647"/>
    <n v="498.29166666666401"/>
    <n v="2015"/>
    <x v="3"/>
    <s v="West"/>
    <x v="0"/>
    <x v="3"/>
    <x v="19"/>
    <s v="Yes"/>
    <s v="Basium"/>
    <s v="Qualify"/>
    <n v="0.2"/>
    <x v="1"/>
    <x v="0"/>
  </r>
  <r>
    <d v="2015-05-16T10:59:00"/>
    <n v="276"/>
    <s v="Medium"/>
    <n v="3"/>
    <n v="220"/>
    <n v="3"/>
    <n v="19"/>
    <n v="4003685"/>
    <n v="1601474"/>
    <n v="41768"/>
    <n v="372.45763888888899"/>
    <n v="2015"/>
    <x v="3"/>
    <s v="East"/>
    <x v="1"/>
    <x v="3"/>
    <x v="5"/>
    <s v="Yes"/>
    <s v="Talus"/>
    <s v="Solution"/>
    <n v="0.4"/>
    <x v="1"/>
    <x v="0"/>
  </r>
  <r>
    <d v="2015-05-15T10:59:00"/>
    <n v="79"/>
    <s v="Medium"/>
    <n v="2"/>
    <n v="67"/>
    <n v="21"/>
    <n v="16"/>
    <n v="4890268"/>
    <n v="978053.6"/>
    <n v="41733"/>
    <n v="406.45763888888899"/>
    <n v="2015"/>
    <x v="3"/>
    <s v="East"/>
    <x v="1"/>
    <x v="3"/>
    <x v="20"/>
    <s v="Yes"/>
    <s v="Quanti"/>
    <s v="Qualify"/>
    <n v="0.2"/>
    <x v="1"/>
    <x v="0"/>
  </r>
  <r>
    <d v="2015-05-15T10:59:00"/>
    <n v="135"/>
    <s v="Large"/>
    <n v="2"/>
    <n v="67"/>
    <n v="3"/>
    <n v="16"/>
    <n v="9241668"/>
    <n v="1848333.6"/>
    <n v="41651"/>
    <n v="488.45763888888899"/>
    <n v="2015"/>
    <x v="3"/>
    <s v="East"/>
    <x v="1"/>
    <x v="3"/>
    <x v="5"/>
    <s v="Yes"/>
    <s v="Quanti"/>
    <s v="Qualify"/>
    <n v="0.2"/>
    <x v="1"/>
    <x v="0"/>
  </r>
  <r>
    <d v="2015-05-10T10:59:00"/>
    <n v="305"/>
    <s v="Medium"/>
    <n v="2"/>
    <n v="241"/>
    <n v="78"/>
    <n v="19"/>
    <n v="3617221"/>
    <n v="723444.2"/>
    <n v="41731"/>
    <n v="403.45763888888899"/>
    <n v="2015"/>
    <x v="3"/>
    <s v="East"/>
    <x v="2"/>
    <x v="3"/>
    <x v="21"/>
    <s v="Yes"/>
    <s v="Talus"/>
    <s v="Qualify"/>
    <n v="0.2"/>
    <x v="1"/>
    <x v="0"/>
  </r>
  <r>
    <d v="2015-04-30T10:59:00"/>
    <n v="185"/>
    <s v="Small"/>
    <n v="2"/>
    <n v="149"/>
    <n v="53"/>
    <n v="13"/>
    <n v="523848"/>
    <n v="104769.60000000001"/>
    <n v="41645"/>
    <n v="479.45763888888899"/>
    <n v="2015"/>
    <x v="4"/>
    <s v="East"/>
    <x v="2"/>
    <x v="4"/>
    <x v="16"/>
    <s v="Yes"/>
    <s v="Nimis"/>
    <s v="Qualify"/>
    <n v="0.2"/>
    <x v="1"/>
    <x v="0"/>
  </r>
  <r>
    <d v="2015-04-30T10:59:00"/>
    <n v="205"/>
    <s v="Medium"/>
    <n v="3"/>
    <n v="162"/>
    <n v="38"/>
    <n v="11"/>
    <n v="3773037"/>
    <n v="1509214.8"/>
    <n v="41725"/>
    <n v="399.45763888888899"/>
    <n v="2015"/>
    <x v="4"/>
    <s v="Central"/>
    <x v="2"/>
    <x v="4"/>
    <x v="22"/>
    <s v="Yes"/>
    <s v="Lacuna"/>
    <s v="Solution"/>
    <n v="0.4"/>
    <x v="1"/>
    <x v="0"/>
  </r>
  <r>
    <d v="2015-04-30T10:59:00"/>
    <n v="245"/>
    <s v="Large"/>
    <n v="2"/>
    <n v="196"/>
    <n v="67"/>
    <n v="13"/>
    <n v="5769975"/>
    <n v="1153995"/>
    <n v="41643"/>
    <n v="481.45763888888899"/>
    <n v="2015"/>
    <x v="4"/>
    <s v="Central"/>
    <x v="2"/>
    <x v="4"/>
    <x v="4"/>
    <s v="Yes"/>
    <s v="Nimis"/>
    <s v="Qualify"/>
    <n v="0.2"/>
    <x v="1"/>
    <x v="0"/>
  </r>
  <r>
    <d v="2015-04-24T10:59:00"/>
    <n v="94"/>
    <s v="Large"/>
    <n v="3"/>
    <n v="82"/>
    <n v="31"/>
    <n v="18"/>
    <n v="8834695"/>
    <n v="3533878"/>
    <n v="41643"/>
    <n v="475.45763888888899"/>
    <n v="2015"/>
    <x v="4"/>
    <s v="Central"/>
    <x v="0"/>
    <x v="4"/>
    <x v="23"/>
    <s v="Yes"/>
    <s v="Sato"/>
    <s v="Solution"/>
    <n v="0.4"/>
    <x v="1"/>
    <x v="0"/>
  </r>
  <r>
    <d v="2015-04-17T10:59:00"/>
    <n v="51"/>
    <s v="Small"/>
    <n v="3"/>
    <n v="47"/>
    <n v="6"/>
    <n v="3"/>
    <n v="35372"/>
    <n v="14148.8"/>
    <n v="41655"/>
    <n v="456.45763888888899"/>
    <n v="2015"/>
    <x v="4"/>
    <s v="West"/>
    <x v="0"/>
    <x v="4"/>
    <x v="9"/>
    <s v="Yes"/>
    <s v="Campana"/>
    <s v="Solution"/>
    <n v="0.4"/>
    <x v="1"/>
    <x v="0"/>
  </r>
  <r>
    <d v="2015-04-17T10:59:00"/>
    <n v="113"/>
    <s v="Small"/>
    <n v="2"/>
    <n v="96"/>
    <n v="38"/>
    <n v="2"/>
    <n v="1478056"/>
    <n v="295611.2"/>
    <n v="41739"/>
    <n v="372.45763888888899"/>
    <n v="2015"/>
    <x v="4"/>
    <s v="Central"/>
    <x v="2"/>
    <x v="4"/>
    <x v="22"/>
    <s v="Yes"/>
    <s v="Basium"/>
    <s v="Qualify"/>
    <n v="0.2"/>
    <x v="1"/>
    <x v="0"/>
  </r>
  <r>
    <d v="2015-03-31T10:59:00"/>
    <n v="292"/>
    <s v="Large"/>
    <n v="2"/>
    <n v="73"/>
    <n v="1"/>
    <n v="24"/>
    <n v="6261202"/>
    <n v="1252240.3999999999"/>
    <n v="41699"/>
    <n v="395.45763888888899"/>
    <n v="2015"/>
    <x v="5"/>
    <s v="Central"/>
    <x v="1"/>
    <x v="5"/>
    <x v="12"/>
    <s v="Yes"/>
    <s v="Carmen"/>
    <s v="Qualify"/>
    <n v="0.2"/>
    <x v="1"/>
    <x v="0"/>
  </r>
  <r>
    <d v="2015-03-31T10:59:00"/>
    <n v="118"/>
    <s v="Large"/>
    <n v="3"/>
    <n v="99"/>
    <n v="13"/>
    <n v="16"/>
    <n v="7236205"/>
    <n v="2894482"/>
    <n v="41716"/>
    <n v="378.45763888888899"/>
    <n v="2015"/>
    <x v="5"/>
    <s v="East"/>
    <x v="2"/>
    <x v="5"/>
    <x v="24"/>
    <s v="Yes"/>
    <s v="Quanti"/>
    <s v="Solution"/>
    <n v="0.4"/>
    <x v="1"/>
    <x v="0"/>
  </r>
  <r>
    <d v="2015-03-31T10:59:00"/>
    <n v="190"/>
    <s v="Medium"/>
    <n v="3"/>
    <n v="154"/>
    <n v="54"/>
    <n v="16"/>
    <n v="3659407"/>
    <n v="1463762.8"/>
    <n v="41718"/>
    <n v="376.45763888888899"/>
    <n v="2015"/>
    <x v="5"/>
    <s v="East"/>
    <x v="2"/>
    <x v="5"/>
    <x v="25"/>
    <s v="Yes"/>
    <s v="Quanti"/>
    <s v="Solution"/>
    <n v="0.4"/>
    <x v="1"/>
    <x v="0"/>
  </r>
  <r>
    <d v="2015-03-23T10:59:00"/>
    <n v="130"/>
    <s v="Small"/>
    <n v="3"/>
    <n v="107"/>
    <n v="36"/>
    <n v="24"/>
    <n v="1545093"/>
    <n v="618037.19999999995"/>
    <n v="41713"/>
    <n v="373.45763888888899"/>
    <n v="2015"/>
    <x v="5"/>
    <s v="West"/>
    <x v="1"/>
    <x v="5"/>
    <x v="26"/>
    <s v="Yes"/>
    <s v="Carmen"/>
    <s v="Solution"/>
    <n v="0.4"/>
    <x v="1"/>
    <x v="0"/>
  </r>
  <r>
    <d v="2015-03-10T10:59:00"/>
    <n v="306"/>
    <s v="Large"/>
    <n v="4"/>
    <n v="14"/>
    <n v="78"/>
    <n v="25"/>
    <n v="8281658"/>
    <n v="4968994.8"/>
    <n v="41680"/>
    <n v="393.45763888888899"/>
    <n v="2015"/>
    <x v="5"/>
    <s v="East"/>
    <x v="1"/>
    <x v="5"/>
    <x v="21"/>
    <s v="Yes"/>
    <s v="Maximus"/>
    <s v="Proposal"/>
    <n v="0.6"/>
    <x v="1"/>
    <x v="0"/>
  </r>
  <r>
    <d v="2015-02-27T10:59:00"/>
    <n v="399"/>
    <s v="Medium"/>
    <n v="3"/>
    <n v="312"/>
    <n v="84"/>
    <n v="2"/>
    <n v="5064488"/>
    <n v="2025795.2"/>
    <n v="41696"/>
    <n v="366.45763888888899"/>
    <n v="2015"/>
    <x v="6"/>
    <s v="East"/>
    <x v="2"/>
    <x v="6"/>
    <x v="27"/>
    <s v="Yes"/>
    <s v="Basium"/>
    <s v="Solution"/>
    <n v="0.4"/>
    <x v="1"/>
    <x v="0"/>
  </r>
  <r>
    <d v="2015-02-27T10:59:00"/>
    <n v="431"/>
    <s v="Small"/>
    <n v="4"/>
    <n v="125"/>
    <n v="91"/>
    <n v="7"/>
    <n v="1624483"/>
    <n v="974689.8"/>
    <n v="41693"/>
    <n v="369.45763888888899"/>
    <n v="2015"/>
    <x v="6"/>
    <s v="Central"/>
    <x v="0"/>
    <x v="6"/>
    <x v="28"/>
    <s v="Yes"/>
    <s v="Gratus"/>
    <s v="Proposal"/>
    <n v="0.6"/>
    <x v="1"/>
    <x v="0"/>
  </r>
  <r>
    <d v="2015-02-26T10:59:00"/>
    <n v="116"/>
    <s v="Medium"/>
    <n v="3"/>
    <n v="28"/>
    <n v="39"/>
    <n v="22"/>
    <n v="5033421"/>
    <n v="2013368.4"/>
    <n v="41641"/>
    <n v="420.45763888888899"/>
    <n v="2015"/>
    <x v="6"/>
    <s v="East"/>
    <x v="0"/>
    <x v="6"/>
    <x v="29"/>
    <s v="Yes"/>
    <s v="Aqua"/>
    <s v="Solution"/>
    <n v="0.4"/>
    <x v="1"/>
    <x v="0"/>
  </r>
  <r>
    <d v="2015-02-18T10:59:00"/>
    <n v="27"/>
    <s v="Large"/>
    <n v="3"/>
    <n v="27"/>
    <n v="19"/>
    <n v="5"/>
    <n v="5948001"/>
    <n v="2379200.4"/>
    <n v="41642"/>
    <n v="411.45763888888899"/>
    <n v="2015"/>
    <x v="6"/>
    <s v="West"/>
    <x v="0"/>
    <x v="6"/>
    <x v="30"/>
    <s v="Yes"/>
    <s v="Eligo"/>
    <s v="Solution"/>
    <n v="0.4"/>
    <x v="1"/>
    <x v="0"/>
  </r>
  <r>
    <d v="2015-02-16T10:59:00"/>
    <n v="99"/>
    <s v="Medium"/>
    <n v="5"/>
    <n v="85"/>
    <n v="33"/>
    <n v="13"/>
    <n v="5208670"/>
    <n v="4166936"/>
    <n v="41683"/>
    <n v="368.45763888888899"/>
    <n v="2015"/>
    <x v="6"/>
    <s v="Central"/>
    <x v="0"/>
    <x v="6"/>
    <x v="31"/>
    <s v="Yes"/>
    <s v="Nimis"/>
    <s v="Finalize"/>
    <n v="0.8"/>
    <x v="1"/>
    <x v="1"/>
  </r>
  <r>
    <d v="2015-02-15T10:59:00"/>
    <n v="125"/>
    <s v="Large"/>
    <n v="3"/>
    <n v="103"/>
    <n v="33"/>
    <n v="6"/>
    <n v="6077984"/>
    <n v="2431193.6"/>
    <n v="41681"/>
    <n v="369.45763888888899"/>
    <n v="2015"/>
    <x v="6"/>
    <s v="West"/>
    <x v="1"/>
    <x v="6"/>
    <x v="31"/>
    <s v="Yes"/>
    <s v="Fatum"/>
    <s v="Solution"/>
    <n v="0.4"/>
    <x v="1"/>
    <x v="0"/>
  </r>
  <r>
    <d v="2015-02-14T10:59:00"/>
    <n v="436"/>
    <s v="Small"/>
    <n v="3"/>
    <n v="333"/>
    <n v="93"/>
    <n v="24"/>
    <n v="668168"/>
    <n v="267267.20000000001"/>
    <n v="41677"/>
    <n v="372.45763888888899"/>
    <n v="2015"/>
    <x v="6"/>
    <s v="Central"/>
    <x v="2"/>
    <x v="6"/>
    <x v="32"/>
    <s v="Yes"/>
    <s v="Carmen"/>
    <s v="Solution"/>
    <n v="0.4"/>
    <x v="1"/>
    <x v="0"/>
  </r>
  <r>
    <d v="2015-02-13T10:59:00"/>
    <n v="225"/>
    <s v="Large"/>
    <n v="3"/>
    <n v="177"/>
    <n v="61"/>
    <n v="4"/>
    <n v="9067368"/>
    <n v="3626947.2"/>
    <n v="41682"/>
    <n v="366.45763888888899"/>
    <n v="2015"/>
    <x v="6"/>
    <s v="East"/>
    <x v="1"/>
    <x v="6"/>
    <x v="33"/>
    <s v="Yes"/>
    <s v="Decimus"/>
    <s v="Solution"/>
    <n v="0.4"/>
    <x v="1"/>
    <x v="0"/>
  </r>
  <r>
    <d v="2015-02-06T10:59:00"/>
    <n v="122"/>
    <s v="Medium"/>
    <n v="3"/>
    <n v="102"/>
    <n v="42"/>
    <n v="20"/>
    <n v="3266897"/>
    <n v="1306758.8"/>
    <n v="41642"/>
    <n v="399.45763888888899"/>
    <n v="2015"/>
    <x v="6"/>
    <s v="Central"/>
    <x v="0"/>
    <x v="6"/>
    <x v="34"/>
    <s v="Yes"/>
    <s v="Umbra"/>
    <s v="Solution"/>
    <n v="0.4"/>
    <x v="1"/>
    <x v="0"/>
  </r>
  <r>
    <d v="2015-01-30T10:59:00"/>
    <n v="451"/>
    <s v="Large"/>
    <n v="5"/>
    <n v="345"/>
    <n v="31"/>
    <n v="9"/>
    <n v="6347126"/>
    <n v="5077700.8"/>
    <n v="41655"/>
    <n v="379.45763888888899"/>
    <n v="2015"/>
    <x v="10"/>
    <s v="West"/>
    <x v="1"/>
    <x v="10"/>
    <x v="23"/>
    <s v="Yes"/>
    <s v="Ignis"/>
    <s v="Finalize"/>
    <n v="0.8"/>
    <x v="1"/>
    <x v="1"/>
  </r>
  <r>
    <d v="2015-01-30T10:59:00"/>
    <n v="466"/>
    <s v="Large"/>
    <n v="4"/>
    <n v="349"/>
    <n v="98"/>
    <n v="6"/>
    <n v="9071841"/>
    <n v="5443104.5999999996"/>
    <n v="41651"/>
    <n v="383.45763888888899"/>
    <n v="2015"/>
    <x v="10"/>
    <s v="West"/>
    <x v="0"/>
    <x v="10"/>
    <x v="35"/>
    <s v="Yes"/>
    <s v="Fatum"/>
    <s v="Proposal"/>
    <n v="0.6"/>
    <x v="1"/>
    <x v="0"/>
  </r>
  <r>
    <d v="2015-01-30T10:59:00"/>
    <n v="479"/>
    <s v="Small"/>
    <n v="4"/>
    <n v="355"/>
    <n v="101"/>
    <n v="3"/>
    <n v="538200"/>
    <n v="322920"/>
    <n v="41642"/>
    <n v="392.45763888888899"/>
    <n v="2015"/>
    <x v="10"/>
    <s v="West"/>
    <x v="2"/>
    <x v="10"/>
    <x v="36"/>
    <s v="Yes"/>
    <s v="Campana"/>
    <s v="Proposal"/>
    <n v="0.6"/>
    <x v="1"/>
    <x v="0"/>
  </r>
  <r>
    <d v="2015-01-29T10:59:00"/>
    <n v="259"/>
    <s v="Large"/>
    <n v="5"/>
    <n v="207"/>
    <n v="3"/>
    <n v="24"/>
    <n v="7741226"/>
    <n v="6192980.7999999998"/>
    <n v="41646"/>
    <n v="387.45763888888899"/>
    <n v="2015"/>
    <x v="10"/>
    <s v="East"/>
    <x v="0"/>
    <x v="10"/>
    <x v="5"/>
    <s v="Yes"/>
    <s v="Carmen"/>
    <s v="Finalize"/>
    <n v="0.8"/>
    <x v="1"/>
    <x v="1"/>
  </r>
  <r>
    <d v="2015-01-28T10:59:00"/>
    <n v="160"/>
    <s v="Large"/>
    <n v="4"/>
    <n v="128"/>
    <n v="51"/>
    <n v="1"/>
    <n v="8783604"/>
    <n v="5270162.4000000004"/>
    <n v="41646"/>
    <n v="386.45763888888899"/>
    <n v="2015"/>
    <x v="10"/>
    <s v="West"/>
    <x v="1"/>
    <x v="10"/>
    <x v="37"/>
    <s v="Yes"/>
    <s v="Abbas"/>
    <s v="Proposal"/>
    <n v="0.6"/>
    <x v="1"/>
    <x v="0"/>
  </r>
  <r>
    <d v="2015-01-27T10:59:00"/>
    <n v="89"/>
    <s v="Large"/>
    <n v="4"/>
    <n v="77"/>
    <n v="30"/>
    <n v="9"/>
    <n v="7316443"/>
    <n v="4389865.8"/>
    <n v="41656"/>
    <n v="375.45763888888899"/>
    <n v="2015"/>
    <x v="10"/>
    <s v="Central"/>
    <x v="0"/>
    <x v="10"/>
    <x v="38"/>
    <s v="Yes"/>
    <s v="Ignis"/>
    <s v="Proposal"/>
    <n v="0.6"/>
    <x v="1"/>
    <x v="0"/>
  </r>
  <r>
    <d v="2015-01-24T10:59:00"/>
    <n v="233"/>
    <s v="Large"/>
    <n v="4"/>
    <n v="185"/>
    <n v="64"/>
    <n v="7"/>
    <n v="11028079"/>
    <n v="6616847.4000000004"/>
    <n v="41659"/>
    <n v="369.45763888888899"/>
    <n v="2015"/>
    <x v="10"/>
    <s v="Central"/>
    <x v="2"/>
    <x v="10"/>
    <x v="39"/>
    <s v="Yes"/>
    <s v="Gratus"/>
    <s v="Proposal"/>
    <n v="0.6"/>
    <x v="1"/>
    <x v="0"/>
  </r>
  <r>
    <d v="2015-01-18T10:59:00"/>
    <n v="38"/>
    <s v="Medium"/>
    <n v="4"/>
    <n v="23"/>
    <n v="23"/>
    <n v="19"/>
    <n v="4618010"/>
    <n v="2770806"/>
    <n v="41657"/>
    <n v="365.45763888888899"/>
    <n v="2015"/>
    <x v="10"/>
    <s v="West"/>
    <x v="0"/>
    <x v="10"/>
    <x v="40"/>
    <s v="Yes"/>
    <s v="Talus"/>
    <s v="Proposal"/>
    <n v="0.6"/>
    <x v="1"/>
    <x v="0"/>
  </r>
  <r>
    <d v="2015-01-16T10:59:00"/>
    <n v="137"/>
    <s v="Large"/>
    <n v="5"/>
    <n v="111"/>
    <n v="47"/>
    <n v="25"/>
    <n v="6902542"/>
    <n v="5522033.5999999996"/>
    <n v="41654"/>
    <n v="366.45763888888899"/>
    <n v="2015"/>
    <x v="10"/>
    <s v="West"/>
    <x v="0"/>
    <x v="10"/>
    <x v="41"/>
    <s v="Yes"/>
    <s v="Maximus"/>
    <s v="Finalize"/>
    <n v="0.8"/>
    <x v="1"/>
    <x v="1"/>
  </r>
  <r>
    <d v="2015-01-15T10:59:00"/>
    <n v="255"/>
    <s v="Small"/>
    <n v="4"/>
    <n v="204"/>
    <n v="42"/>
    <n v="15"/>
    <n v="2072628"/>
    <n v="1243576.8"/>
    <n v="41648"/>
    <n v="371.45763888888899"/>
    <n v="2015"/>
    <x v="10"/>
    <s v="Central"/>
    <x v="1"/>
    <x v="10"/>
    <x v="34"/>
    <s v="Yes"/>
    <s v="Paratus"/>
    <s v="Proposal"/>
    <n v="0.6"/>
    <x v="1"/>
    <x v="0"/>
  </r>
  <r>
    <d v="2015-01-15T10:59:00"/>
    <n v="377"/>
    <s v="Small"/>
    <n v="3"/>
    <n v="204"/>
    <n v="25"/>
    <n v="15"/>
    <n v="960271"/>
    <n v="384108.4"/>
    <n v="41640"/>
    <n v="379.45763888888899"/>
    <n v="2015"/>
    <x v="10"/>
    <s v="Central"/>
    <x v="1"/>
    <x v="10"/>
    <x v="7"/>
    <s v="Yes"/>
    <s v="Paratus"/>
    <s v="Solution"/>
    <n v="0.4"/>
    <x v="1"/>
    <x v="0"/>
  </r>
  <r>
    <d v="2015-01-07T10:59:00"/>
    <n v="412"/>
    <s v="Medium"/>
    <n v="4"/>
    <n v="322"/>
    <n v="87"/>
    <n v="22"/>
    <n v="3184707"/>
    <n v="1910824.2"/>
    <n v="41642"/>
    <n v="369.45763888888899"/>
    <n v="2015"/>
    <x v="10"/>
    <s v="Central"/>
    <x v="0"/>
    <x v="10"/>
    <x v="42"/>
    <s v="Yes"/>
    <s v="Aqua"/>
    <s v="Proposal"/>
    <n v="0.6"/>
    <x v="1"/>
    <x v="0"/>
  </r>
  <r>
    <d v="2015-01-05T10:59:00"/>
    <n v="150"/>
    <s v="Medium"/>
    <n v="3"/>
    <n v="119"/>
    <n v="5"/>
    <n v="19"/>
    <n v="5289769"/>
    <n v="2115907.6"/>
    <n v="41644"/>
    <n v="365.45763888888899"/>
    <n v="2015"/>
    <x v="10"/>
    <s v="West"/>
    <x v="2"/>
    <x v="10"/>
    <x v="43"/>
    <s v="Yes"/>
    <s v="Talus"/>
    <s v="Solution"/>
    <n v="0.4"/>
    <x v="1"/>
    <x v="0"/>
  </r>
  <r>
    <d v="2015-01-01T10:59:00"/>
    <n v="128"/>
    <s v="Large"/>
    <n v="5"/>
    <n v="105"/>
    <n v="3"/>
    <n v="9"/>
    <n v="9202838"/>
    <n v="7362270.4000000004"/>
    <n v="41640"/>
    <n v="365.45763888888899"/>
    <n v="2015"/>
    <x v="10"/>
    <s v="East"/>
    <x v="0"/>
    <x v="10"/>
    <x v="5"/>
    <s v="Yes"/>
    <s v="Ignis"/>
    <s v="Finalize"/>
    <n v="0.8"/>
    <x v="1"/>
    <x v="1"/>
  </r>
  <r>
    <d v="2015-01-01T10:59:00"/>
    <n v="133"/>
    <s v="Small"/>
    <n v="4"/>
    <n v="109"/>
    <n v="46"/>
    <n v="21"/>
    <n v="1888265"/>
    <n v="1132959"/>
    <n v="41640"/>
    <n v="365.45763888888899"/>
    <n v="2015"/>
    <x v="10"/>
    <s v="Central"/>
    <x v="1"/>
    <x v="10"/>
    <x v="44"/>
    <s v="Yes"/>
    <s v="Vero"/>
    <s v="Proposal"/>
    <n v="0.6"/>
    <x v="1"/>
    <x v="0"/>
  </r>
  <r>
    <d v="2015-10-31T10:59:00"/>
    <n v="10"/>
    <s v="Small"/>
    <n v="2"/>
    <n v="10"/>
    <n v="3"/>
    <n v="24"/>
    <n v="1243383"/>
    <n v="248676.6"/>
    <n v="41927"/>
    <n v="381.45763888888899"/>
    <n v="2015"/>
    <x v="8"/>
    <s v="East"/>
    <x v="1"/>
    <x v="8"/>
    <x v="5"/>
    <s v="Yes"/>
    <s v="Carmen"/>
    <s v="Qualify"/>
    <n v="0.2"/>
    <x v="1"/>
    <x v="0"/>
  </r>
  <r>
    <d v="2015-09-30T10:59:00"/>
    <n v="22"/>
    <s v="Medium"/>
    <n v="2"/>
    <n v="22"/>
    <n v="15"/>
    <n v="24"/>
    <n v="3944956"/>
    <n v="788991.2"/>
    <n v="41754"/>
    <n v="523.45763888888905"/>
    <n v="2015"/>
    <x v="11"/>
    <s v="East"/>
    <x v="1"/>
    <x v="11"/>
    <x v="45"/>
    <s v="Yes"/>
    <s v="Carmen"/>
    <s v="Qualify"/>
    <n v="0.2"/>
    <x v="1"/>
    <x v="0"/>
  </r>
  <r>
    <d v="2015-09-30T10:59:00"/>
    <n v="19"/>
    <s v="Medium"/>
    <n v="3"/>
    <n v="19"/>
    <n v="12"/>
    <n v="7"/>
    <n v="4946300"/>
    <n v="1978520"/>
    <n v="41793"/>
    <n v="484.45763888888899"/>
    <n v="2015"/>
    <x v="11"/>
    <s v="Central"/>
    <x v="0"/>
    <x v="11"/>
    <x v="46"/>
    <s v="Yes"/>
    <s v="Gratus"/>
    <s v="Solution"/>
    <n v="0.4"/>
    <x v="1"/>
    <x v="0"/>
  </r>
  <r>
    <d v="2015-09-30T10:59:00"/>
    <n v="23"/>
    <s v="Medium"/>
    <n v="2"/>
    <n v="23"/>
    <n v="16"/>
    <n v="10"/>
    <n v="3563871"/>
    <n v="712774.2"/>
    <n v="41785"/>
    <n v="492.45763888888899"/>
    <n v="2015"/>
    <x v="11"/>
    <s v="West"/>
    <x v="0"/>
    <x v="11"/>
    <x v="47"/>
    <s v="Yes"/>
    <s v="Juvenis"/>
    <s v="Qualify"/>
    <n v="0.2"/>
    <x v="1"/>
    <x v="0"/>
  </r>
  <r>
    <d v="2015-07-31T07:00:00"/>
    <n v="9"/>
    <s v="Medium"/>
    <n v="3"/>
    <n v="9"/>
    <n v="7"/>
    <n v="9"/>
    <n v="2905585"/>
    <n v="1162234"/>
    <n v="41703"/>
    <n v="513.29166666666401"/>
    <n v="2015"/>
    <x v="9"/>
    <s v="Central"/>
    <x v="1"/>
    <x v="9"/>
    <x v="48"/>
    <s v="Yes"/>
    <s v="Ignis"/>
    <s v="Solution"/>
    <n v="0.4"/>
    <x v="1"/>
    <x v="0"/>
  </r>
  <r>
    <d v="2015-07-31T07:00:00"/>
    <n v="262"/>
    <s v="Large"/>
    <n v="2"/>
    <n v="209"/>
    <n v="69"/>
    <n v="19"/>
    <n v="8640981"/>
    <n v="1728196.2"/>
    <n v="41699"/>
    <n v="517.29166666666401"/>
    <n v="2015"/>
    <x v="9"/>
    <s v="East"/>
    <x v="0"/>
    <x v="9"/>
    <x v="49"/>
    <s v="Yes"/>
    <s v="Talus"/>
    <s v="Qualify"/>
    <n v="0.2"/>
    <x v="1"/>
    <x v="0"/>
  </r>
  <r>
    <d v="2015-07-31T08:00:00"/>
    <n v="102"/>
    <s v="Medium"/>
    <n v="2"/>
    <n v="87"/>
    <n v="34"/>
    <n v="2"/>
    <n v="5292273"/>
    <n v="1058454.6000000001"/>
    <n v="41661"/>
    <n v="555.33333333333599"/>
    <n v="2015"/>
    <x v="9"/>
    <s v="Central"/>
    <x v="2"/>
    <x v="9"/>
    <x v="50"/>
    <s v="Yes"/>
    <s v="Basium"/>
    <s v="Qualify"/>
    <n v="0.2"/>
    <x v="1"/>
    <x v="0"/>
  </r>
  <r>
    <d v="2015-07-31T08:00:00"/>
    <n v="470"/>
    <s v="Large"/>
    <n v="3"/>
    <n v="77"/>
    <n v="99"/>
    <n v="6"/>
    <n v="6680608"/>
    <n v="2672243.2000000002"/>
    <n v="41656"/>
    <n v="560.33333333333599"/>
    <n v="2015"/>
    <x v="9"/>
    <s v="Central"/>
    <x v="0"/>
    <x v="9"/>
    <x v="51"/>
    <s v="Yes"/>
    <s v="Fatum"/>
    <s v="Solution"/>
    <n v="0.4"/>
    <x v="1"/>
    <x v="0"/>
  </r>
  <r>
    <d v="2015-07-31T08:00:00"/>
    <n v="86"/>
    <s v="Medium"/>
    <n v="2"/>
    <n v="74"/>
    <n v="29"/>
    <n v="10"/>
    <n v="2781961"/>
    <n v="556392.19999999995"/>
    <n v="41652"/>
    <n v="564.33333333333599"/>
    <n v="2015"/>
    <x v="9"/>
    <s v="Central"/>
    <x v="2"/>
    <x v="9"/>
    <x v="25"/>
    <s v="Yes"/>
    <s v="Juvenis"/>
    <s v="Qualify"/>
    <n v="0.2"/>
    <x v="1"/>
    <x v="0"/>
  </r>
  <r>
    <d v="2015-07-31T08:00:00"/>
    <n v="21"/>
    <s v="Large"/>
    <n v="3"/>
    <n v="21"/>
    <n v="14"/>
    <n v="11"/>
    <n v="6312394"/>
    <n v="2524957.6"/>
    <n v="41838"/>
    <n v="378.33333333333599"/>
    <n v="2015"/>
    <x v="9"/>
    <s v="East"/>
    <x v="2"/>
    <x v="9"/>
    <x v="52"/>
    <s v="Yes"/>
    <s v="Lacuna"/>
    <s v="Solution"/>
    <n v="0.4"/>
    <x v="1"/>
    <x v="0"/>
  </r>
  <r>
    <d v="2015-07-31T08:00:00"/>
    <n v="234"/>
    <s v="Large"/>
    <n v="2"/>
    <n v="186"/>
    <n v="65"/>
    <n v="22"/>
    <n v="9927599"/>
    <n v="1985519.8"/>
    <n v="41767"/>
    <n v="449.33333333333599"/>
    <n v="2015"/>
    <x v="9"/>
    <s v="East"/>
    <x v="2"/>
    <x v="9"/>
    <x v="53"/>
    <s v="Yes"/>
    <s v="Aqua"/>
    <s v="Qualify"/>
    <n v="0.2"/>
    <x v="1"/>
    <x v="0"/>
  </r>
  <r>
    <d v="2015-09-30T10:59:00"/>
    <n v="221"/>
    <s v="Large"/>
    <n v="1"/>
    <n v="175"/>
    <n v="60"/>
    <n v="12"/>
    <n v="9768746"/>
    <n v="976874.6"/>
    <n v="41698"/>
    <n v="579.45763888888905"/>
    <n v="2015"/>
    <x v="11"/>
    <s v="West"/>
    <x v="0"/>
    <x v="11"/>
    <x v="54"/>
    <s v="Yes"/>
    <s v="Magis"/>
    <s v="Lead"/>
    <n v="0.1"/>
    <x v="1"/>
    <x v="0"/>
  </r>
  <r>
    <d v="2015-08-15T10:59:00"/>
    <n v="217"/>
    <s v="Large"/>
    <n v="1"/>
    <n v="112"/>
    <n v="3"/>
    <n v="7"/>
    <n v="9714813"/>
    <n v="971481.3"/>
    <n v="41704"/>
    <n v="527.45763888888905"/>
    <n v="2015"/>
    <x v="1"/>
    <s v="East"/>
    <x v="1"/>
    <x v="1"/>
    <x v="5"/>
    <s v="Yes"/>
    <s v="Gratus"/>
    <s v="Lead"/>
    <n v="0.1"/>
    <x v="1"/>
    <x v="0"/>
  </r>
  <r>
    <d v="2015-08-01T10:59:00"/>
    <n v="286"/>
    <s v="Large"/>
    <n v="1"/>
    <n v="229"/>
    <n v="72"/>
    <n v="18"/>
    <n v="6703829"/>
    <n v="670382.9"/>
    <n v="41730"/>
    <n v="487.45763888888899"/>
    <n v="2015"/>
    <x v="1"/>
    <s v="Central"/>
    <x v="0"/>
    <x v="1"/>
    <x v="55"/>
    <s v="Yes"/>
    <s v="Sato"/>
    <s v="Lead"/>
    <n v="0.1"/>
    <x v="1"/>
    <x v="0"/>
  </r>
  <r>
    <d v="2015-06-30T10:59:00"/>
    <n v="120"/>
    <s v="Large"/>
    <n v="1"/>
    <n v="101"/>
    <n v="41"/>
    <n v="13"/>
    <n v="11303295"/>
    <n v="1130329.5"/>
    <n v="41725"/>
    <n v="460.45763888888899"/>
    <n v="2015"/>
    <x v="2"/>
    <s v="West"/>
    <x v="0"/>
    <x v="2"/>
    <x v="56"/>
    <s v="Yes"/>
    <s v="Nimis"/>
    <s v="Lead"/>
    <n v="0.1"/>
    <x v="1"/>
    <x v="0"/>
  </r>
  <r>
    <d v="2015-06-30T10:59:00"/>
    <n v="232"/>
    <s v="Large"/>
    <n v="1"/>
    <n v="184"/>
    <n v="63"/>
    <n v="6"/>
    <n v="5948279"/>
    <n v="594827.9"/>
    <n v="41758"/>
    <n v="427.45763888888899"/>
    <n v="2015"/>
    <x v="2"/>
    <s v="Central"/>
    <x v="2"/>
    <x v="2"/>
    <x v="57"/>
    <s v="Yes"/>
    <s v="Fatum"/>
    <s v="Lead"/>
    <n v="0.1"/>
    <x v="1"/>
    <x v="0"/>
  </r>
  <r>
    <d v="2015-06-30T10:59:00"/>
    <n v="320"/>
    <s v="Medium"/>
    <n v="1"/>
    <n v="248"/>
    <n v="3"/>
    <n v="1"/>
    <n v="4650697"/>
    <n v="465069.7"/>
    <n v="41659"/>
    <n v="526.45763888888905"/>
    <n v="2015"/>
    <x v="2"/>
    <s v="Central"/>
    <x v="0"/>
    <x v="2"/>
    <x v="5"/>
    <s v="Yes"/>
    <s v="Abbas"/>
    <s v="Lead"/>
    <n v="0.1"/>
    <x v="1"/>
    <x v="0"/>
  </r>
  <r>
    <d v="2015-06-25T10:59:00"/>
    <n v="101"/>
    <s v="Small"/>
    <n v="1"/>
    <n v="86"/>
    <n v="3"/>
    <n v="10"/>
    <n v="1097304"/>
    <n v="109730.4"/>
    <n v="41714"/>
    <n v="466.45763888888899"/>
    <n v="2015"/>
    <x v="2"/>
    <s v="Central"/>
    <x v="0"/>
    <x v="2"/>
    <x v="5"/>
    <s v="Yes"/>
    <s v="Juvenis"/>
    <s v="Lead"/>
    <n v="0.1"/>
    <x v="1"/>
    <x v="0"/>
  </r>
  <r>
    <d v="2015-06-15T10:59:00"/>
    <n v="57"/>
    <s v="Small"/>
    <n v="1"/>
    <n v="49"/>
    <n v="3"/>
    <n v="6"/>
    <n v="140400"/>
    <n v="14040"/>
    <n v="41804"/>
    <n v="366.45763888888899"/>
    <n v="2015"/>
    <x v="2"/>
    <s v="Central"/>
    <x v="0"/>
    <x v="2"/>
    <x v="5"/>
    <s v="Yes"/>
    <s v="Fatum"/>
    <s v="Lead"/>
    <n v="0.1"/>
    <x v="1"/>
    <x v="0"/>
  </r>
  <r>
    <d v="2015-06-12T10:59:00"/>
    <n v="391"/>
    <s v="Small"/>
    <n v="1"/>
    <n v="304"/>
    <n v="55"/>
    <n v="7"/>
    <n v="972039"/>
    <n v="97203.9"/>
    <n v="41799"/>
    <n v="368.45763888888899"/>
    <n v="2015"/>
    <x v="2"/>
    <s v="East"/>
    <x v="1"/>
    <x v="2"/>
    <x v="58"/>
    <s v="Yes"/>
    <s v="Gratus"/>
    <s v="Lead"/>
    <n v="0.1"/>
    <x v="1"/>
    <x v="0"/>
  </r>
  <r>
    <d v="2015-05-31T10:59:00"/>
    <n v="200"/>
    <s v="Large"/>
    <n v="1"/>
    <n v="100"/>
    <n v="55"/>
    <n v="5"/>
    <n v="8478832"/>
    <n v="847883.2"/>
    <n v="41787"/>
    <n v="368.45763888888899"/>
    <n v="2015"/>
    <x v="3"/>
    <s v="Central"/>
    <x v="1"/>
    <x v="3"/>
    <x v="58"/>
    <s v="Yes"/>
    <s v="Eligo"/>
    <s v="Lead"/>
    <n v="0.1"/>
    <x v="1"/>
    <x v="0"/>
  </r>
  <r>
    <d v="2015-05-29T10:59:00"/>
    <n v="3"/>
    <s v="Small"/>
    <n v="1"/>
    <n v="3"/>
    <n v="3"/>
    <n v="6"/>
    <n v="217812"/>
    <n v="21781.200000000001"/>
    <n v="41675"/>
    <n v="478.45763888888899"/>
    <n v="2015"/>
    <x v="3"/>
    <s v="West"/>
    <x v="0"/>
    <x v="3"/>
    <x v="5"/>
    <s v="Yes"/>
    <s v="Fatum"/>
    <s v="Lead"/>
    <n v="0.1"/>
    <x v="1"/>
    <x v="0"/>
  </r>
  <r>
    <d v="2015-05-29T10:59:00"/>
    <n v="196"/>
    <s v="Large"/>
    <n v="1"/>
    <n v="93"/>
    <n v="3"/>
    <n v="6"/>
    <n v="8891729"/>
    <n v="889172.9"/>
    <n v="41641"/>
    <n v="512.45763888888905"/>
    <n v="2015"/>
    <x v="3"/>
    <s v="Central"/>
    <x v="1"/>
    <x v="3"/>
    <x v="5"/>
    <s v="Yes"/>
    <s v="Fatum"/>
    <s v="Lead"/>
    <n v="0.1"/>
    <x v="1"/>
    <x v="0"/>
  </r>
  <r>
    <d v="2015-05-29T10:59:00"/>
    <n v="157"/>
    <s v="Large"/>
    <n v="1"/>
    <n v="125"/>
    <n v="3"/>
    <n v="12"/>
    <n v="7598703"/>
    <n v="759870.3"/>
    <n v="41751"/>
    <n v="402.45763888888899"/>
    <n v="2015"/>
    <x v="3"/>
    <s v="Central"/>
    <x v="0"/>
    <x v="3"/>
    <x v="5"/>
    <s v="Yes"/>
    <s v="Magis"/>
    <s v="Lead"/>
    <n v="0.1"/>
    <x v="1"/>
    <x v="0"/>
  </r>
  <r>
    <d v="2015-05-29T10:59:00"/>
    <n v="251"/>
    <s v="Large"/>
    <n v="1"/>
    <n v="201"/>
    <n v="3"/>
    <n v="21"/>
    <n v="10083008"/>
    <n v="1008300.8"/>
    <n v="41676"/>
    <n v="477.45763888888899"/>
    <n v="2015"/>
    <x v="3"/>
    <s v="Central"/>
    <x v="0"/>
    <x v="3"/>
    <x v="5"/>
    <s v="Yes"/>
    <s v="Vero"/>
    <s v="Lead"/>
    <n v="0.1"/>
    <x v="1"/>
    <x v="0"/>
  </r>
  <r>
    <d v="2015-05-28T10:59:00"/>
    <n v="214"/>
    <s v="Small"/>
    <n v="1"/>
    <n v="170"/>
    <n v="3"/>
    <n v="10"/>
    <n v="907783"/>
    <n v="90778.3"/>
    <n v="41733"/>
    <n v="419.45763888888899"/>
    <n v="2015"/>
    <x v="3"/>
    <s v="East"/>
    <x v="0"/>
    <x v="3"/>
    <x v="5"/>
    <s v="Yes"/>
    <s v="Juvenis"/>
    <s v="Lead"/>
    <n v="0.1"/>
    <x v="1"/>
    <x v="0"/>
  </r>
  <r>
    <d v="2015-05-22T10:59:00"/>
    <n v="435"/>
    <s v="Medium"/>
    <n v="1"/>
    <n v="139"/>
    <n v="92"/>
    <n v="8"/>
    <n v="4532970"/>
    <n v="453297"/>
    <n v="41677"/>
    <n v="469.45763888888899"/>
    <n v="2015"/>
    <x v="3"/>
    <s v="East"/>
    <x v="0"/>
    <x v="3"/>
    <x v="59"/>
    <s v="Yes"/>
    <s v="Habitus"/>
    <s v="Lead"/>
    <n v="0.1"/>
    <x v="1"/>
    <x v="0"/>
  </r>
  <r>
    <d v="2015-05-15T14:29:14"/>
    <n v="56"/>
    <s v="Large"/>
    <n v="1"/>
    <n v="51"/>
    <n v="7"/>
    <n v="16"/>
    <n v="6231561"/>
    <n v="623156.1"/>
    <n v="41685"/>
    <n v="454.60363425925601"/>
    <n v="2015"/>
    <x v="3"/>
    <s v="Central"/>
    <x v="1"/>
    <x v="3"/>
    <x v="48"/>
    <s v="Yes"/>
    <s v="Quanti"/>
    <s v="Lead"/>
    <n v="0.1"/>
    <x v="1"/>
    <x v="0"/>
  </r>
  <r>
    <d v="2015-05-15T10:59:00"/>
    <n v="293"/>
    <s v="Large"/>
    <n v="1"/>
    <n v="176"/>
    <n v="3"/>
    <n v="2"/>
    <n v="6119271"/>
    <n v="611927.1"/>
    <n v="41773"/>
    <n v="366.45763888888899"/>
    <n v="2015"/>
    <x v="3"/>
    <s v="Central"/>
    <x v="1"/>
    <x v="3"/>
    <x v="5"/>
    <s v="Yes"/>
    <s v="Basium"/>
    <s v="Lead"/>
    <n v="0.1"/>
    <x v="1"/>
    <x v="0"/>
  </r>
  <r>
    <d v="2015-05-15T10:59:00"/>
    <n v="416"/>
    <s v="Medium"/>
    <n v="1"/>
    <n v="325"/>
    <n v="87"/>
    <n v="2"/>
    <n v="4254833"/>
    <n v="425483.3"/>
    <n v="41768"/>
    <n v="371.45763888888899"/>
    <n v="2015"/>
    <x v="3"/>
    <s v="Central"/>
    <x v="1"/>
    <x v="3"/>
    <x v="42"/>
    <s v="Yes"/>
    <s v="Basium"/>
    <s v="Lead"/>
    <n v="0.1"/>
    <x v="1"/>
    <x v="0"/>
  </r>
  <r>
    <d v="2015-05-11T10:59:00"/>
    <n v="108"/>
    <s v="Large"/>
    <n v="1"/>
    <n v="51"/>
    <n v="36"/>
    <n v="20"/>
    <n v="11678946"/>
    <n v="1167894.6000000001"/>
    <n v="41760"/>
    <n v="375.45763888888899"/>
    <n v="2015"/>
    <x v="3"/>
    <s v="Central"/>
    <x v="1"/>
    <x v="3"/>
    <x v="26"/>
    <s v="Yes"/>
    <s v="Umbra"/>
    <s v="Lead"/>
    <n v="0.1"/>
    <x v="1"/>
    <x v="0"/>
  </r>
  <r>
    <d v="2015-04-30T10:59:00"/>
    <n v="114"/>
    <s v="Large"/>
    <n v="1"/>
    <n v="13"/>
    <n v="9"/>
    <n v="9"/>
    <n v="7648045"/>
    <n v="764804.5"/>
    <n v="41723"/>
    <n v="401.45763888888899"/>
    <n v="2015"/>
    <x v="4"/>
    <s v="Central"/>
    <x v="0"/>
    <x v="4"/>
    <x v="60"/>
    <s v="Yes"/>
    <s v="Ignis"/>
    <s v="Lead"/>
    <n v="0.1"/>
    <x v="1"/>
    <x v="0"/>
  </r>
  <r>
    <d v="2015-04-24T10:59:00"/>
    <n v="324"/>
    <s v="Medium"/>
    <n v="1"/>
    <n v="251"/>
    <n v="81"/>
    <n v="11"/>
    <n v="4160476"/>
    <n v="416047.6"/>
    <n v="41678"/>
    <n v="440.45763888888899"/>
    <n v="2015"/>
    <x v="4"/>
    <s v="Central"/>
    <x v="1"/>
    <x v="4"/>
    <x v="61"/>
    <s v="Yes"/>
    <s v="Lacuna"/>
    <s v="Lead"/>
    <n v="0.1"/>
    <x v="1"/>
    <x v="0"/>
  </r>
  <r>
    <d v="2015-04-22T10:59:00"/>
    <n v="304"/>
    <s v="Small"/>
    <n v="1"/>
    <n v="240"/>
    <n v="77"/>
    <n v="8"/>
    <n v="1667041"/>
    <n v="166704.1"/>
    <n v="41673"/>
    <n v="443.45763888888899"/>
    <n v="2015"/>
    <x v="4"/>
    <s v="West"/>
    <x v="1"/>
    <x v="4"/>
    <x v="62"/>
    <s v="Yes"/>
    <s v="Habitus"/>
    <s v="Lead"/>
    <n v="0.1"/>
    <x v="1"/>
    <x v="0"/>
  </r>
  <r>
    <d v="2015-03-31T10:59:00"/>
    <n v="123"/>
    <s v="Small"/>
    <n v="1"/>
    <n v="26"/>
    <n v="43"/>
    <n v="6"/>
    <n v="1420028"/>
    <n v="142002.79999999999"/>
    <n v="41665"/>
    <n v="429.45763888888899"/>
    <n v="2015"/>
    <x v="5"/>
    <s v="Central"/>
    <x v="1"/>
    <x v="5"/>
    <x v="63"/>
    <s v="Yes"/>
    <s v="Fatum"/>
    <s v="Lead"/>
    <n v="0.1"/>
    <x v="1"/>
    <x v="0"/>
  </r>
  <r>
    <d v="2015-03-31T10:59:00"/>
    <n v="403"/>
    <s v="Large"/>
    <n v="1"/>
    <n v="315"/>
    <n v="86"/>
    <n v="24"/>
    <n v="5904717"/>
    <n v="590471.69999999995"/>
    <n v="41694"/>
    <n v="400.45763888888899"/>
    <n v="2015"/>
    <x v="5"/>
    <s v="East"/>
    <x v="2"/>
    <x v="5"/>
    <x v="64"/>
    <s v="Yes"/>
    <s v="Carmen"/>
    <s v="Lead"/>
    <n v="0.1"/>
    <x v="1"/>
    <x v="0"/>
  </r>
  <r>
    <d v="2015-03-01T10:59:00"/>
    <n v="44"/>
    <s v="Large"/>
    <n v="1"/>
    <n v="41"/>
    <n v="24"/>
    <n v="18"/>
    <n v="9333422"/>
    <n v="933342.2"/>
    <n v="41699"/>
    <n v="365.45763888888899"/>
    <n v="2015"/>
    <x v="5"/>
    <s v="Central"/>
    <x v="1"/>
    <x v="5"/>
    <x v="65"/>
    <s v="Yes"/>
    <s v="Sato"/>
    <s v="Lead"/>
    <n v="0.1"/>
    <x v="1"/>
    <x v="0"/>
  </r>
  <r>
    <d v="2015-12-31T10:59:00"/>
    <n v="18"/>
    <s v="Small"/>
    <n v="1"/>
    <n v="18"/>
    <n v="5"/>
    <n v="24"/>
    <n v="963979"/>
    <n v="96397.9"/>
    <n v="41805"/>
    <n v="564.45763888888905"/>
    <n v="2015"/>
    <x v="7"/>
    <s v="East"/>
    <x v="0"/>
    <x v="7"/>
    <x v="43"/>
    <s v="Yes"/>
    <s v="Carmen"/>
    <s v="Lead"/>
    <n v="0.1"/>
    <x v="1"/>
    <x v="0"/>
  </r>
  <r>
    <d v="2015-12-31T10:59:00"/>
    <n v="32"/>
    <s v="Medium"/>
    <n v="1"/>
    <n v="32"/>
    <n v="13"/>
    <n v="21"/>
    <n v="3216251"/>
    <n v="321625.09999999998"/>
    <n v="41960"/>
    <n v="409.45763888888899"/>
    <n v="2015"/>
    <x v="7"/>
    <s v="East"/>
    <x v="0"/>
    <x v="7"/>
    <x v="24"/>
    <s v="Yes"/>
    <s v="Vero"/>
    <s v="Lead"/>
    <n v="0.1"/>
    <x v="1"/>
    <x v="0"/>
  </r>
  <r>
    <d v="2015-12-31T10:59:00"/>
    <n v="106"/>
    <s v="Medium"/>
    <n v="1"/>
    <n v="91"/>
    <n v="5"/>
    <n v="5"/>
    <n v="4950078"/>
    <n v="495007.8"/>
    <n v="41897"/>
    <n v="472.45763888888899"/>
    <n v="2015"/>
    <x v="7"/>
    <s v="East"/>
    <x v="1"/>
    <x v="7"/>
    <x v="43"/>
    <s v="Yes"/>
    <s v="Eligo"/>
    <s v="Lead"/>
    <n v="0.1"/>
    <x v="1"/>
    <x v="0"/>
  </r>
  <r>
    <d v="2015-12-31T10:59:00"/>
    <n v="152"/>
    <s v="Small"/>
    <n v="1"/>
    <n v="121"/>
    <n v="33"/>
    <n v="15"/>
    <n v="2197463"/>
    <n v="219746.3"/>
    <n v="41939"/>
    <n v="430.45763888888899"/>
    <n v="2015"/>
    <x v="7"/>
    <s v="East"/>
    <x v="2"/>
    <x v="7"/>
    <x v="31"/>
    <s v="Yes"/>
    <s v="Paratus"/>
    <s v="Lead"/>
    <n v="0.1"/>
    <x v="1"/>
    <x v="0"/>
  </r>
  <r>
    <d v="2015-12-31T10:59:00"/>
    <n v="156"/>
    <s v="Large"/>
    <n v="1"/>
    <n v="124"/>
    <n v="50"/>
    <n v="5"/>
    <n v="11288775"/>
    <n v="1128877.5"/>
    <n v="41723"/>
    <n v="646.45763888888905"/>
    <n v="2015"/>
    <x v="7"/>
    <s v="West"/>
    <x v="2"/>
    <x v="7"/>
    <x v="66"/>
    <s v="Yes"/>
    <s v="Eligo"/>
    <s v="Lead"/>
    <n v="0.1"/>
    <x v="1"/>
    <x v="0"/>
  </r>
  <r>
    <d v="2015-12-31T10:59:00"/>
    <n v="244"/>
    <s v="Large"/>
    <n v="1"/>
    <n v="195"/>
    <n v="18"/>
    <n v="24"/>
    <n v="5672329"/>
    <n v="567232.9"/>
    <n v="41956"/>
    <n v="413.45763888888899"/>
    <n v="2015"/>
    <x v="7"/>
    <s v="Central"/>
    <x v="2"/>
    <x v="7"/>
    <x v="67"/>
    <s v="Yes"/>
    <s v="Carmen"/>
    <s v="Lead"/>
    <n v="0.1"/>
    <x v="1"/>
    <x v="0"/>
  </r>
  <r>
    <d v="2015-12-31T10:59:00"/>
    <n v="401"/>
    <s v="Large"/>
    <n v="1"/>
    <n v="314"/>
    <n v="85"/>
    <n v="12"/>
    <n v="8018865"/>
    <n v="801886.5"/>
    <n v="41858"/>
    <n v="511.45763888888899"/>
    <n v="2015"/>
    <x v="7"/>
    <s v="West"/>
    <x v="2"/>
    <x v="7"/>
    <x v="68"/>
    <s v="Yes"/>
    <s v="Magis"/>
    <s v="Lead"/>
    <n v="0.1"/>
    <x v="1"/>
    <x v="0"/>
  </r>
  <r>
    <d v="2015-12-31T10:59:00"/>
    <n v="406"/>
    <s v="Large"/>
    <n v="1"/>
    <n v="317"/>
    <n v="54"/>
    <n v="17"/>
    <n v="9192164"/>
    <n v="919216.4"/>
    <n v="41983"/>
    <n v="386.45763888888899"/>
    <n v="2015"/>
    <x v="7"/>
    <s v="East"/>
    <x v="2"/>
    <x v="7"/>
    <x v="25"/>
    <s v="Yes"/>
    <s v="Recolo"/>
    <s v="Lead"/>
    <n v="0.1"/>
    <x v="1"/>
    <x v="0"/>
  </r>
  <r>
    <d v="2015-12-31T10:59:00"/>
    <n v="439"/>
    <s v="Medium"/>
    <n v="1"/>
    <n v="336"/>
    <n v="95"/>
    <n v="8"/>
    <n v="4334161"/>
    <n v="433416.1"/>
    <n v="41654"/>
    <n v="715.45763888888905"/>
    <n v="2015"/>
    <x v="7"/>
    <s v="West"/>
    <x v="2"/>
    <x v="7"/>
    <x v="69"/>
    <s v="Yes"/>
    <s v="Habitus"/>
    <s v="Lead"/>
    <n v="0.1"/>
    <x v="1"/>
    <x v="0"/>
  </r>
  <r>
    <d v="2015-12-31T10:59:00"/>
    <n v="254"/>
    <s v="Large"/>
    <n v="1"/>
    <n v="119"/>
    <n v="54"/>
    <n v="7"/>
    <n v="7363574"/>
    <n v="736357.4"/>
    <n v="41938"/>
    <n v="431.45763888888899"/>
    <n v="2015"/>
    <x v="7"/>
    <s v="West"/>
    <x v="2"/>
    <x v="7"/>
    <x v="25"/>
    <s v="Yes"/>
    <s v="Gratus"/>
    <s v="Lead"/>
    <n v="0.1"/>
    <x v="1"/>
    <x v="0"/>
  </r>
  <r>
    <d v="2015-12-31T10:59:00"/>
    <n v="303"/>
    <s v="Large"/>
    <n v="1"/>
    <n v="239"/>
    <n v="76"/>
    <n v="22"/>
    <n v="6022755"/>
    <n v="602275.5"/>
    <n v="41884"/>
    <n v="485.45763888888899"/>
    <n v="2015"/>
    <x v="7"/>
    <s v="East"/>
    <x v="1"/>
    <x v="7"/>
    <x v="70"/>
    <s v="Yes"/>
    <s v="Aqua"/>
    <s v="Lead"/>
    <n v="0.1"/>
    <x v="1"/>
    <x v="0"/>
  </r>
  <r>
    <d v="2015-12-31T10:59:00"/>
    <n v="33"/>
    <s v="Small"/>
    <n v="1"/>
    <n v="33"/>
    <n v="21"/>
    <n v="25"/>
    <n v="1571606"/>
    <n v="157160.6"/>
    <n v="41925"/>
    <n v="444.45763888888899"/>
    <n v="2015"/>
    <x v="7"/>
    <s v="East"/>
    <x v="1"/>
    <x v="7"/>
    <x v="20"/>
    <s v="Yes"/>
    <s v="Maximus"/>
    <s v="Lead"/>
    <n v="0.1"/>
    <x v="1"/>
    <x v="0"/>
  </r>
  <r>
    <d v="2015-12-31T10:59:00"/>
    <n v="209"/>
    <s v="Medium"/>
    <n v="1"/>
    <n v="165"/>
    <n v="56"/>
    <n v="21"/>
    <n v="4749888"/>
    <n v="474988.79999999999"/>
    <n v="41726"/>
    <n v="643.45763888888905"/>
    <n v="2015"/>
    <x v="7"/>
    <s v="West"/>
    <x v="2"/>
    <x v="7"/>
    <x v="71"/>
    <s v="Yes"/>
    <s v="Vero"/>
    <s v="Lead"/>
    <n v="0.1"/>
    <x v="1"/>
    <x v="0"/>
  </r>
  <r>
    <d v="2015-12-31T10:59:00"/>
    <n v="419"/>
    <s v="Small"/>
    <n v="1"/>
    <n v="327"/>
    <n v="88"/>
    <n v="3"/>
    <n v="397544"/>
    <n v="39754.400000000001"/>
    <n v="41677"/>
    <n v="692.45763888888905"/>
    <n v="2015"/>
    <x v="7"/>
    <s v="Central"/>
    <x v="2"/>
    <x v="7"/>
    <x v="72"/>
    <s v="Yes"/>
    <s v="Campana"/>
    <s v="Lead"/>
    <n v="0.1"/>
    <x v="1"/>
    <x v="0"/>
  </r>
  <r>
    <d v="2015-12-31T10:59:00"/>
    <n v="333"/>
    <s v="Medium"/>
    <n v="1"/>
    <n v="20"/>
    <n v="13"/>
    <n v="23"/>
    <n v="3378308"/>
    <n v="337830.8"/>
    <n v="41943"/>
    <n v="426.45763888888899"/>
    <n v="2015"/>
    <x v="7"/>
    <s v="Central"/>
    <x v="2"/>
    <x v="7"/>
    <x v="24"/>
    <s v="Yes"/>
    <s v="Bellus"/>
    <s v="Lead"/>
    <n v="0.1"/>
    <x v="1"/>
    <x v="0"/>
  </r>
  <r>
    <d v="2015-12-31T10:59:00"/>
    <n v="210"/>
    <s v="Large"/>
    <n v="1"/>
    <n v="166"/>
    <n v="57"/>
    <n v="25"/>
    <n v="6971322"/>
    <n v="697132.2"/>
    <n v="41691"/>
    <n v="678.45763888888905"/>
    <n v="2015"/>
    <x v="7"/>
    <s v="Central"/>
    <x v="2"/>
    <x v="7"/>
    <x v="73"/>
    <s v="Yes"/>
    <s v="Maximus"/>
    <s v="Lead"/>
    <n v="0.1"/>
    <x v="1"/>
    <x v="0"/>
  </r>
  <r>
    <d v="2015-12-31T10:59:00"/>
    <n v="312"/>
    <s v="Large"/>
    <n v="1"/>
    <n v="244"/>
    <n v="79"/>
    <n v="22"/>
    <n v="7749360"/>
    <n v="774936"/>
    <n v="41904"/>
    <n v="465.45763888888899"/>
    <n v="2015"/>
    <x v="7"/>
    <s v="West"/>
    <x v="2"/>
    <x v="7"/>
    <x v="74"/>
    <s v="Yes"/>
    <s v="Aqua"/>
    <s v="Lead"/>
    <n v="0.1"/>
    <x v="1"/>
    <x v="0"/>
  </r>
  <r>
    <d v="2015-12-31T10:59:00"/>
    <n v="216"/>
    <s v="Large"/>
    <n v="1"/>
    <n v="172"/>
    <n v="53"/>
    <n v="3"/>
    <n v="7027182"/>
    <n v="702718.2"/>
    <n v="41661"/>
    <n v="708.45763888888905"/>
    <n v="2015"/>
    <x v="7"/>
    <s v="East"/>
    <x v="2"/>
    <x v="7"/>
    <x v="16"/>
    <s v="Yes"/>
    <s v="Campana"/>
    <s v="Lead"/>
    <n v="0.1"/>
    <x v="1"/>
    <x v="0"/>
  </r>
  <r>
    <d v="2015-12-31T10:59:00"/>
    <n v="375"/>
    <s v="Large"/>
    <n v="1"/>
    <n v="293"/>
    <n v="12"/>
    <n v="1"/>
    <n v="6461315"/>
    <n v="646131.5"/>
    <n v="41713"/>
    <n v="656.45763888888905"/>
    <n v="2015"/>
    <x v="7"/>
    <s v="West"/>
    <x v="2"/>
    <x v="7"/>
    <x v="46"/>
    <s v="Yes"/>
    <s v="Abbas"/>
    <s v="Lead"/>
    <n v="0.1"/>
    <x v="1"/>
    <x v="0"/>
  </r>
  <r>
    <d v="2015-12-31T10:59:00"/>
    <n v="61"/>
    <s v="Large"/>
    <n v="1"/>
    <n v="52"/>
    <n v="24"/>
    <n v="2"/>
    <n v="8326736"/>
    <n v="832673.6"/>
    <n v="41991"/>
    <n v="378.45763888888899"/>
    <n v="2015"/>
    <x v="7"/>
    <s v="Central"/>
    <x v="1"/>
    <x v="7"/>
    <x v="65"/>
    <s v="Yes"/>
    <s v="Basium"/>
    <s v="Lead"/>
    <n v="0.1"/>
    <x v="1"/>
    <x v="0"/>
  </r>
  <r>
    <d v="2015-12-31T10:59:00"/>
    <n v="46"/>
    <s v="Large"/>
    <n v="1"/>
    <n v="43"/>
    <n v="26"/>
    <n v="11"/>
    <n v="8357065"/>
    <n v="835706.5"/>
    <n v="41937"/>
    <n v="432.45763888888899"/>
    <n v="2015"/>
    <x v="7"/>
    <s v="Central"/>
    <x v="2"/>
    <x v="7"/>
    <x v="75"/>
    <s v="Yes"/>
    <s v="Lacuna"/>
    <s v="Lead"/>
    <n v="0.1"/>
    <x v="1"/>
    <x v="0"/>
  </r>
  <r>
    <d v="2015-12-31T10:59:00"/>
    <n v="279"/>
    <s v="Large"/>
    <n v="1"/>
    <n v="223"/>
    <n v="3"/>
    <n v="16"/>
    <n v="12166529"/>
    <n v="1216652.8999999999"/>
    <n v="41760"/>
    <n v="609.45763888888905"/>
    <n v="2015"/>
    <x v="7"/>
    <s v="Central"/>
    <x v="2"/>
    <x v="7"/>
    <x v="5"/>
    <s v="Yes"/>
    <s v="Quanti"/>
    <s v="Lead"/>
    <n v="0.1"/>
    <x v="1"/>
    <x v="0"/>
  </r>
  <r>
    <d v="2015-12-31T10:59:00"/>
    <n v="52"/>
    <s v="Large"/>
    <n v="1"/>
    <n v="48"/>
    <n v="15"/>
    <n v="18"/>
    <n v="10021946"/>
    <n v="1002194.6"/>
    <n v="41721"/>
    <n v="648.45763888888905"/>
    <n v="2015"/>
    <x v="7"/>
    <s v="East"/>
    <x v="2"/>
    <x v="7"/>
    <x v="45"/>
    <s v="Yes"/>
    <s v="Sato"/>
    <s v="Lead"/>
    <n v="0.1"/>
    <x v="1"/>
    <x v="0"/>
  </r>
  <r>
    <d v="2015-12-31T10:59:00"/>
    <n v="124"/>
    <s v="Medium"/>
    <n v="1"/>
    <n v="52"/>
    <n v="24"/>
    <n v="20"/>
    <n v="3214265"/>
    <n v="321426.5"/>
    <n v="41810"/>
    <n v="559.45763888888905"/>
    <n v="2015"/>
    <x v="7"/>
    <s v="Central"/>
    <x v="1"/>
    <x v="7"/>
    <x v="65"/>
    <s v="Yes"/>
    <s v="Umbra"/>
    <s v="Lead"/>
    <n v="0.1"/>
    <x v="1"/>
    <x v="0"/>
  </r>
  <r>
    <d v="2015-12-31T10:59:00"/>
    <n v="359"/>
    <s v="Large"/>
    <n v="1"/>
    <n v="280"/>
    <n v="12"/>
    <n v="15"/>
    <n v="8146942"/>
    <n v="814694.2"/>
    <n v="41899"/>
    <n v="470.45763888888899"/>
    <n v="2015"/>
    <x v="7"/>
    <s v="Central"/>
    <x v="2"/>
    <x v="7"/>
    <x v="46"/>
    <s v="Yes"/>
    <s v="Paratus"/>
    <s v="Lead"/>
    <n v="0.1"/>
    <x v="1"/>
    <x v="0"/>
  </r>
  <r>
    <d v="2015-12-31T10:59:00"/>
    <n v="20"/>
    <s v="Small"/>
    <n v="1"/>
    <n v="20"/>
    <n v="13"/>
    <n v="21"/>
    <n v="1088347"/>
    <n v="108834.7"/>
    <n v="41992"/>
    <n v="377.45763888888899"/>
    <n v="2015"/>
    <x v="7"/>
    <s v="Central"/>
    <x v="2"/>
    <x v="7"/>
    <x v="24"/>
    <s v="Yes"/>
    <s v="Vero"/>
    <s v="Lead"/>
    <n v="0.1"/>
    <x v="1"/>
    <x v="0"/>
  </r>
  <r>
    <d v="2015-12-31T10:59:00"/>
    <n v="48"/>
    <s v="Large"/>
    <n v="1"/>
    <n v="45"/>
    <n v="27"/>
    <n v="20"/>
    <n v="8216030"/>
    <n v="821603"/>
    <n v="41764"/>
    <n v="605.45763888888905"/>
    <n v="2015"/>
    <x v="7"/>
    <s v="Central"/>
    <x v="2"/>
    <x v="7"/>
    <x v="76"/>
    <s v="Yes"/>
    <s v="Umbra"/>
    <s v="Lead"/>
    <n v="0.1"/>
    <x v="1"/>
    <x v="0"/>
  </r>
  <r>
    <d v="2015-12-31T10:59:00"/>
    <n v="155"/>
    <s v="Small"/>
    <n v="1"/>
    <n v="123"/>
    <n v="49"/>
    <n v="3"/>
    <n v="1211056"/>
    <n v="121105.60000000001"/>
    <n v="41913"/>
    <n v="456.45763888888899"/>
    <n v="2015"/>
    <x v="7"/>
    <s v="East"/>
    <x v="2"/>
    <x v="7"/>
    <x v="77"/>
    <s v="Yes"/>
    <s v="Campana"/>
    <s v="Lead"/>
    <n v="0.1"/>
    <x v="1"/>
    <x v="0"/>
  </r>
  <r>
    <d v="2015-12-31T10:59:00"/>
    <n v="336"/>
    <s v="Large"/>
    <n v="1"/>
    <n v="259"/>
    <n v="54"/>
    <n v="21"/>
    <n v="7695672"/>
    <n v="769567.2"/>
    <n v="41766"/>
    <n v="603.45763888888905"/>
    <n v="2015"/>
    <x v="7"/>
    <s v="Central"/>
    <x v="2"/>
    <x v="7"/>
    <x v="25"/>
    <s v="Yes"/>
    <s v="Vero"/>
    <s v="Lead"/>
    <n v="0.1"/>
    <x v="1"/>
    <x v="0"/>
  </r>
  <r>
    <d v="2015-12-31T10:59:00"/>
    <n v="365"/>
    <s v="Medium"/>
    <n v="1"/>
    <n v="286"/>
    <n v="9"/>
    <n v="15"/>
    <n v="3240465"/>
    <n v="324046.5"/>
    <n v="41909"/>
    <n v="460.45763888888899"/>
    <n v="2015"/>
    <x v="7"/>
    <s v="Central"/>
    <x v="2"/>
    <x v="7"/>
    <x v="60"/>
    <s v="Yes"/>
    <s v="Paratus"/>
    <s v="Lead"/>
    <n v="0.1"/>
    <x v="1"/>
    <x v="0"/>
  </r>
  <r>
    <d v="2015-12-31T10:59:00"/>
    <n v="334"/>
    <s v="Large"/>
    <n v="1"/>
    <n v="257"/>
    <n v="82"/>
    <n v="1"/>
    <n v="8821180"/>
    <n v="882118"/>
    <n v="41724"/>
    <n v="645.45763888888905"/>
    <n v="2015"/>
    <x v="7"/>
    <s v="Central"/>
    <x v="2"/>
    <x v="7"/>
    <x v="78"/>
    <s v="Yes"/>
    <s v="Abbas"/>
    <s v="Lead"/>
    <n v="0.1"/>
    <x v="1"/>
    <x v="0"/>
  </r>
  <r>
    <d v="2015-12-31T10:59:00"/>
    <n v="335"/>
    <s v="Large"/>
    <n v="1"/>
    <n v="258"/>
    <n v="82"/>
    <n v="21"/>
    <n v="5812922"/>
    <n v="581292.19999999995"/>
    <n v="41960"/>
    <n v="409.45763888888899"/>
    <n v="2015"/>
    <x v="7"/>
    <s v="West"/>
    <x v="2"/>
    <x v="7"/>
    <x v="78"/>
    <s v="Yes"/>
    <s v="Vero"/>
    <s v="Lead"/>
    <n v="0.1"/>
    <x v="1"/>
    <x v="0"/>
  </r>
  <r>
    <d v="2015-12-31T10:59:00"/>
    <n v="75"/>
    <s v="Large"/>
    <n v="1"/>
    <n v="63"/>
    <n v="28"/>
    <n v="5"/>
    <n v="6157545"/>
    <n v="615754.5"/>
    <n v="41781"/>
    <n v="588.45763888888905"/>
    <n v="2015"/>
    <x v="7"/>
    <s v="Central"/>
    <x v="1"/>
    <x v="7"/>
    <x v="79"/>
    <s v="Yes"/>
    <s v="Eligo"/>
    <s v="Lead"/>
    <n v="0.1"/>
    <x v="1"/>
    <x v="0"/>
  </r>
  <r>
    <d v="2015-12-31T10:59:00"/>
    <n v="175"/>
    <s v="Medium"/>
    <n v="1"/>
    <n v="140"/>
    <n v="3"/>
    <n v="16"/>
    <n v="2567520"/>
    <n v="256752"/>
    <n v="41685"/>
    <n v="684.45763888888905"/>
    <n v="2015"/>
    <x v="7"/>
    <s v="East"/>
    <x v="1"/>
    <x v="7"/>
    <x v="5"/>
    <s v="Yes"/>
    <s v="Quanti"/>
    <s v="Lead"/>
    <n v="0.1"/>
    <x v="1"/>
    <x v="0"/>
  </r>
  <r>
    <d v="2015-11-30T10:59:00"/>
    <n v="14"/>
    <s v="Medium"/>
    <n v="1"/>
    <n v="14"/>
    <n v="10"/>
    <n v="20"/>
    <n v="3472976"/>
    <n v="347297.6"/>
    <n v="41826"/>
    <n v="512.45763888888905"/>
    <n v="2015"/>
    <x v="0"/>
    <s v="East"/>
    <x v="1"/>
    <x v="0"/>
    <x v="80"/>
    <s v="Yes"/>
    <s v="Umbra"/>
    <s v="Lead"/>
    <n v="0.1"/>
    <x v="1"/>
    <x v="0"/>
  </r>
  <r>
    <d v="2015-11-30T10:59:00"/>
    <n v="35"/>
    <s v="Large"/>
    <n v="1"/>
    <n v="14"/>
    <n v="10"/>
    <n v="25"/>
    <n v="7205496"/>
    <n v="720549.6"/>
    <n v="41939"/>
    <n v="399.45763888888899"/>
    <n v="2015"/>
    <x v="0"/>
    <s v="East"/>
    <x v="1"/>
    <x v="0"/>
    <x v="80"/>
    <s v="Yes"/>
    <s v="Maximus"/>
    <s v="Lead"/>
    <n v="0.1"/>
    <x v="1"/>
    <x v="0"/>
  </r>
  <r>
    <d v="2015-11-30T10:59:00"/>
    <n v="115"/>
    <s v="Large"/>
    <n v="1"/>
    <n v="97"/>
    <n v="3"/>
    <n v="23"/>
    <n v="10142938"/>
    <n v="1014293.8"/>
    <n v="41722"/>
    <n v="616.45763888888905"/>
    <n v="2015"/>
    <x v="0"/>
    <s v="East"/>
    <x v="0"/>
    <x v="0"/>
    <x v="5"/>
    <s v="Yes"/>
    <s v="Bellus"/>
    <s v="Lead"/>
    <n v="0.1"/>
    <x v="1"/>
    <x v="0"/>
  </r>
  <r>
    <d v="2015-11-30T10:59:00"/>
    <n v="129"/>
    <s v="Medium"/>
    <n v="1"/>
    <n v="106"/>
    <n v="44"/>
    <n v="7"/>
    <n v="2475475"/>
    <n v="247547.5"/>
    <n v="41926"/>
    <n v="412.45763888888899"/>
    <n v="2015"/>
    <x v="0"/>
    <s v="East"/>
    <x v="2"/>
    <x v="0"/>
    <x v="81"/>
    <s v="Yes"/>
    <s v="Gratus"/>
    <s v="Lead"/>
    <n v="0.1"/>
    <x v="1"/>
    <x v="0"/>
  </r>
  <r>
    <d v="2015-11-30T10:59:00"/>
    <n v="428"/>
    <s v="Large"/>
    <n v="1"/>
    <n v="329"/>
    <n v="90"/>
    <n v="2"/>
    <n v="11888801"/>
    <n v="1188880.1000000001"/>
    <n v="41648"/>
    <n v="690.45763888888905"/>
    <n v="2015"/>
    <x v="0"/>
    <s v="West"/>
    <x v="0"/>
    <x v="0"/>
    <x v="82"/>
    <s v="Yes"/>
    <s v="Basium"/>
    <s v="Lead"/>
    <n v="0.1"/>
    <x v="1"/>
    <x v="0"/>
  </r>
  <r>
    <d v="2015-11-30T10:59:00"/>
    <n v="173"/>
    <s v="Large"/>
    <n v="1"/>
    <n v="52"/>
    <n v="3"/>
    <n v="19"/>
    <n v="6335917"/>
    <n v="633591.69999999995"/>
    <n v="41756"/>
    <n v="582.45763888888905"/>
    <n v="2015"/>
    <x v="0"/>
    <s v="Central"/>
    <x v="1"/>
    <x v="0"/>
    <x v="5"/>
    <s v="Yes"/>
    <s v="Talus"/>
    <s v="Lead"/>
    <n v="0.1"/>
    <x v="1"/>
    <x v="0"/>
  </r>
  <r>
    <d v="2015-11-30T10:59:00"/>
    <n v="45"/>
    <s v="Large"/>
    <n v="1"/>
    <n v="42"/>
    <n v="25"/>
    <n v="1"/>
    <n v="7012618"/>
    <n v="701261.8"/>
    <n v="41796"/>
    <n v="542.45763888888905"/>
    <n v="2015"/>
    <x v="0"/>
    <s v="East"/>
    <x v="1"/>
    <x v="0"/>
    <x v="7"/>
    <s v="Yes"/>
    <s v="Abbas"/>
    <s v="Lead"/>
    <n v="0.1"/>
    <x v="1"/>
    <x v="0"/>
  </r>
  <r>
    <d v="2015-11-30T10:59:00"/>
    <n v="13"/>
    <s v="Large"/>
    <n v="1"/>
    <n v="13"/>
    <n v="9"/>
    <n v="12"/>
    <n v="9271823"/>
    <n v="927182.3"/>
    <n v="41777"/>
    <n v="561.45763888888905"/>
    <n v="2015"/>
    <x v="0"/>
    <s v="Central"/>
    <x v="0"/>
    <x v="0"/>
    <x v="60"/>
    <s v="Yes"/>
    <s v="Magis"/>
    <s v="Lead"/>
    <n v="0.1"/>
    <x v="1"/>
    <x v="0"/>
  </r>
  <r>
    <d v="2015-11-30T10:59:00"/>
    <n v="76"/>
    <s v="Medium"/>
    <n v="1"/>
    <n v="64"/>
    <n v="27"/>
    <n v="10"/>
    <n v="4963605"/>
    <n v="496360.5"/>
    <n v="41964"/>
    <n v="374.45763888888899"/>
    <n v="2015"/>
    <x v="0"/>
    <s v="West"/>
    <x v="2"/>
    <x v="0"/>
    <x v="76"/>
    <s v="Yes"/>
    <s v="Juvenis"/>
    <s v="Lead"/>
    <n v="0.1"/>
    <x v="1"/>
    <x v="0"/>
  </r>
  <r>
    <d v="2015-11-30T10:59:00"/>
    <n v="167"/>
    <s v="Large"/>
    <n v="1"/>
    <n v="134"/>
    <n v="48"/>
    <n v="19"/>
    <n v="9170593"/>
    <n v="917059.3"/>
    <n v="41778"/>
    <n v="560.45763888888905"/>
    <n v="2015"/>
    <x v="0"/>
    <s v="East"/>
    <x v="2"/>
    <x v="0"/>
    <x v="6"/>
    <s v="Yes"/>
    <s v="Talus"/>
    <s v="Lead"/>
    <n v="0.1"/>
    <x v="1"/>
    <x v="0"/>
  </r>
  <r>
    <d v="2015-11-30T10:59:00"/>
    <n v="243"/>
    <s v="Large"/>
    <n v="1"/>
    <n v="194"/>
    <n v="66"/>
    <n v="19"/>
    <n v="5915290"/>
    <n v="591529"/>
    <n v="41970"/>
    <n v="368.45763888888899"/>
    <n v="2015"/>
    <x v="0"/>
    <s v="East"/>
    <x v="0"/>
    <x v="0"/>
    <x v="83"/>
    <s v="Yes"/>
    <s v="Talus"/>
    <s v="Lead"/>
    <n v="0.1"/>
    <x v="1"/>
    <x v="0"/>
  </r>
  <r>
    <d v="2015-11-30T10:59:00"/>
    <n v="282"/>
    <s v="Large"/>
    <n v="1"/>
    <n v="225"/>
    <n v="66"/>
    <n v="10"/>
    <n v="10142149"/>
    <n v="1014214.9"/>
    <n v="41866"/>
    <n v="472.45763888888899"/>
    <n v="2015"/>
    <x v="0"/>
    <s v="East"/>
    <x v="0"/>
    <x v="0"/>
    <x v="83"/>
    <s v="Yes"/>
    <s v="Juvenis"/>
    <s v="Lead"/>
    <n v="0.1"/>
    <x v="1"/>
    <x v="0"/>
  </r>
  <r>
    <d v="2015-10-31T10:59:00"/>
    <n v="43"/>
    <s v="Small"/>
    <n v="1"/>
    <n v="40"/>
    <n v="14"/>
    <n v="17"/>
    <n v="236607"/>
    <n v="23660.7"/>
    <n v="41828"/>
    <n v="480.45763888888899"/>
    <n v="2015"/>
    <x v="8"/>
    <s v="East"/>
    <x v="1"/>
    <x v="8"/>
    <x v="52"/>
    <s v="Yes"/>
    <s v="Recolo"/>
    <s v="Lead"/>
    <n v="0.1"/>
    <x v="1"/>
    <x v="0"/>
  </r>
  <r>
    <d v="2015-10-31T10:59:00"/>
    <n v="176"/>
    <s v="Small"/>
    <n v="1"/>
    <n v="3"/>
    <n v="3"/>
    <n v="5"/>
    <n v="73320"/>
    <n v="7332"/>
    <n v="41921"/>
    <n v="387.45763888888899"/>
    <n v="2015"/>
    <x v="8"/>
    <s v="West"/>
    <x v="0"/>
    <x v="8"/>
    <x v="5"/>
    <s v="Yes"/>
    <s v="Eligo"/>
    <s v="Lead"/>
    <n v="0.1"/>
    <x v="1"/>
    <x v="0"/>
  </r>
  <r>
    <d v="2015-10-31T10:59:00"/>
    <n v="174"/>
    <s v="Large"/>
    <n v="1"/>
    <n v="105"/>
    <n v="3"/>
    <n v="1"/>
    <n v="5633553"/>
    <n v="563355.30000000005"/>
    <n v="41701"/>
    <n v="607.45763888888905"/>
    <n v="2015"/>
    <x v="8"/>
    <s v="East"/>
    <x v="0"/>
    <x v="8"/>
    <x v="5"/>
    <s v="Yes"/>
    <s v="Abbas"/>
    <s v="Lead"/>
    <n v="0.1"/>
    <x v="1"/>
    <x v="0"/>
  </r>
  <r>
    <d v="2015-10-31T10:59:00"/>
    <n v="151"/>
    <s v="Medium"/>
    <n v="1"/>
    <n v="120"/>
    <n v="3"/>
    <n v="8"/>
    <n v="2696026"/>
    <n v="269602.59999999998"/>
    <n v="41904"/>
    <n v="404.45763888888899"/>
    <n v="2015"/>
    <x v="8"/>
    <s v="West"/>
    <x v="0"/>
    <x v="8"/>
    <x v="5"/>
    <s v="Yes"/>
    <s v="Habitus"/>
    <s v="Lead"/>
    <n v="0.1"/>
    <x v="1"/>
    <x v="0"/>
  </r>
  <r>
    <d v="2015-10-31T10:59:00"/>
    <n v="159"/>
    <s v="Small"/>
    <n v="1"/>
    <n v="127"/>
    <n v="3"/>
    <n v="25"/>
    <n v="925945"/>
    <n v="92594.5"/>
    <n v="41759"/>
    <n v="549.45763888888905"/>
    <n v="2015"/>
    <x v="8"/>
    <s v="Central"/>
    <x v="2"/>
    <x v="8"/>
    <x v="5"/>
    <s v="Yes"/>
    <s v="Maximus"/>
    <s v="Lead"/>
    <n v="0.1"/>
    <x v="1"/>
    <x v="0"/>
  </r>
  <r>
    <d v="2015-10-31T10:59:00"/>
    <n v="177"/>
    <s v="Small"/>
    <n v="1"/>
    <n v="141"/>
    <n v="3"/>
    <n v="21"/>
    <n v="378905"/>
    <n v="37890.5"/>
    <n v="41919"/>
    <n v="389.45763888888899"/>
    <n v="2015"/>
    <x v="8"/>
    <s v="East"/>
    <x v="1"/>
    <x v="8"/>
    <x v="5"/>
    <s v="Yes"/>
    <s v="Vero"/>
    <s v="Lead"/>
    <n v="0.1"/>
    <x v="1"/>
    <x v="0"/>
  </r>
  <r>
    <d v="2015-10-31T10:59:00"/>
    <n v="410"/>
    <s v="Large"/>
    <n v="1"/>
    <n v="321"/>
    <n v="87"/>
    <n v="12"/>
    <n v="11473089"/>
    <n v="1147308.8999999999"/>
    <n v="41832"/>
    <n v="476.45763888888899"/>
    <n v="2015"/>
    <x v="8"/>
    <s v="Central"/>
    <x v="1"/>
    <x v="8"/>
    <x v="42"/>
    <s v="Yes"/>
    <s v="Magis"/>
    <s v="Lead"/>
    <n v="0.1"/>
    <x v="1"/>
    <x v="0"/>
  </r>
  <r>
    <d v="2015-10-31T10:59:00"/>
    <n v="471"/>
    <s v="Medium"/>
    <n v="1"/>
    <n v="351"/>
    <n v="100"/>
    <n v="19"/>
    <n v="4082052"/>
    <n v="408205.2"/>
    <n v="41913"/>
    <n v="395.45763888888899"/>
    <n v="2015"/>
    <x v="8"/>
    <s v="East"/>
    <x v="0"/>
    <x v="8"/>
    <x v="84"/>
    <s v="Yes"/>
    <s v="Talus"/>
    <s v="Lead"/>
    <n v="0.1"/>
    <x v="1"/>
    <x v="0"/>
  </r>
  <r>
    <d v="2015-09-30T10:59:00"/>
    <n v="15"/>
    <s v="Large"/>
    <n v="1"/>
    <n v="15"/>
    <n v="11"/>
    <n v="15"/>
    <n v="6171111"/>
    <n v="617111.1"/>
    <n v="41694"/>
    <n v="583.45763888888905"/>
    <n v="2015"/>
    <x v="11"/>
    <s v="East"/>
    <x v="2"/>
    <x v="11"/>
    <x v="85"/>
    <s v="Yes"/>
    <s v="Paratus"/>
    <s v="Lead"/>
    <n v="0.1"/>
    <x v="1"/>
    <x v="0"/>
  </r>
  <r>
    <d v="2015-09-30T10:59:00"/>
    <n v="26"/>
    <s v="Large"/>
    <n v="1"/>
    <n v="26"/>
    <n v="18"/>
    <n v="8"/>
    <n v="9777612"/>
    <n v="977761.2"/>
    <n v="41824"/>
    <n v="453.45763888888899"/>
    <n v="2015"/>
    <x v="11"/>
    <s v="Central"/>
    <x v="1"/>
    <x v="11"/>
    <x v="67"/>
    <s v="Yes"/>
    <s v="Habitus"/>
    <s v="Lead"/>
    <n v="0.1"/>
    <x v="1"/>
    <x v="0"/>
  </r>
  <r>
    <d v="2015-09-30T10:59:00"/>
    <n v="478"/>
    <s v="Medium"/>
    <n v="1"/>
    <n v="354"/>
    <n v="9"/>
    <n v="9"/>
    <n v="2676258"/>
    <n v="267625.8"/>
    <n v="41678"/>
    <n v="599.45763888888905"/>
    <n v="2015"/>
    <x v="11"/>
    <s v="Central"/>
    <x v="1"/>
    <x v="11"/>
    <x v="60"/>
    <s v="Yes"/>
    <s v="Ignis"/>
    <s v="Lead"/>
    <n v="0.1"/>
    <x v="1"/>
    <x v="0"/>
  </r>
  <r>
    <d v="2015-09-30T10:59:00"/>
    <n v="31"/>
    <s v="Large"/>
    <n v="1"/>
    <n v="31"/>
    <n v="13"/>
    <n v="15"/>
    <n v="6306225"/>
    <n v="630622.5"/>
    <n v="41787"/>
    <n v="490.45763888888899"/>
    <n v="2015"/>
    <x v="11"/>
    <s v="East"/>
    <x v="1"/>
    <x v="11"/>
    <x v="24"/>
    <s v="Yes"/>
    <s v="Paratus"/>
    <s v="Lead"/>
    <n v="0.1"/>
    <x v="1"/>
    <x v="0"/>
  </r>
  <r>
    <d v="2015-09-30T10:59:00"/>
    <n v="361"/>
    <s v="Large"/>
    <n v="1"/>
    <n v="282"/>
    <n v="83"/>
    <n v="13"/>
    <n v="7768660"/>
    <n v="776866"/>
    <n v="41805"/>
    <n v="472.45763888888899"/>
    <n v="2015"/>
    <x v="11"/>
    <s v="Central"/>
    <x v="0"/>
    <x v="11"/>
    <x v="86"/>
    <s v="Yes"/>
    <s v="Nimis"/>
    <s v="Lead"/>
    <n v="0.1"/>
    <x v="1"/>
    <x v="0"/>
  </r>
  <r>
    <d v="2015-08-31T10:59:00"/>
    <n v="132"/>
    <s v="Large"/>
    <n v="1"/>
    <n v="62"/>
    <n v="45"/>
    <n v="19"/>
    <n v="6531368"/>
    <n v="653136.80000000005"/>
    <n v="41644"/>
    <n v="603.45763888888905"/>
    <n v="2015"/>
    <x v="1"/>
    <s v="Central"/>
    <x v="1"/>
    <x v="1"/>
    <x v="87"/>
    <s v="Yes"/>
    <s v="Talus"/>
    <s v="Lead"/>
    <n v="0.1"/>
    <x v="1"/>
    <x v="0"/>
  </r>
  <r>
    <d v="2015-08-31T10:59:00"/>
    <n v="131"/>
    <s v="Large"/>
    <n v="1"/>
    <n v="108"/>
    <n v="45"/>
    <n v="20"/>
    <n v="9423322"/>
    <n v="942332.2"/>
    <n v="41792"/>
    <n v="455.45763888888899"/>
    <n v="2015"/>
    <x v="1"/>
    <s v="Central"/>
    <x v="1"/>
    <x v="1"/>
    <x v="87"/>
    <s v="Yes"/>
    <s v="Umbra"/>
    <s v="Lead"/>
    <n v="0.1"/>
    <x v="1"/>
    <x v="0"/>
  </r>
  <r>
    <d v="2015-08-31T10:59:00"/>
    <n v="226"/>
    <s v="Large"/>
    <n v="1"/>
    <n v="178"/>
    <n v="12"/>
    <n v="25"/>
    <n v="8223511"/>
    <n v="822351.1"/>
    <n v="41873"/>
    <n v="374.45763888888899"/>
    <n v="2015"/>
    <x v="1"/>
    <s v="West"/>
    <x v="0"/>
    <x v="1"/>
    <x v="46"/>
    <s v="Yes"/>
    <s v="Maximus"/>
    <s v="Lead"/>
    <n v="0.1"/>
    <x v="1"/>
    <x v="0"/>
  </r>
  <r>
    <d v="2015-08-31T10:59:00"/>
    <n v="107"/>
    <s v="Large"/>
    <n v="1"/>
    <n v="92"/>
    <n v="35"/>
    <n v="14"/>
    <n v="5786740"/>
    <n v="578674"/>
    <n v="41723"/>
    <n v="524.45763888888905"/>
    <n v="2015"/>
    <x v="1"/>
    <s v="East"/>
    <x v="2"/>
    <x v="1"/>
    <x v="88"/>
    <s v="Yes"/>
    <s v="Omins"/>
    <s v="Lead"/>
    <n v="0.1"/>
    <x v="1"/>
    <x v="0"/>
  </r>
  <r>
    <d v="2015-08-31T10:59:00"/>
    <n v="256"/>
    <s v="Small"/>
    <n v="1"/>
    <n v="205"/>
    <n v="33"/>
    <n v="7"/>
    <n v="2435557"/>
    <n v="243555.7"/>
    <n v="41864"/>
    <n v="383.45763888888899"/>
    <n v="2015"/>
    <x v="1"/>
    <s v="East"/>
    <x v="1"/>
    <x v="1"/>
    <x v="31"/>
    <s v="Yes"/>
    <s v="Gratus"/>
    <s v="Lead"/>
    <n v="0.1"/>
    <x v="1"/>
    <x v="0"/>
  </r>
  <r>
    <d v="2015-09-30T10:59:00"/>
    <n v="25"/>
    <s v="Large"/>
    <n v="1"/>
    <n v="25"/>
    <n v="3"/>
    <n v="2"/>
    <n v="6628642"/>
    <n v="662864.19999999995"/>
    <n v="41787"/>
    <n v="490.45763888888899"/>
    <n v="2015"/>
    <x v="11"/>
    <s v="East"/>
    <x v="2"/>
    <x v="11"/>
    <x v="5"/>
    <s v="Yes"/>
    <s v="Basium"/>
    <s v="Lead"/>
    <n v="0.1"/>
    <x v="1"/>
    <x v="0"/>
  </r>
  <r>
    <d v="2015-10-30T10:59:00"/>
    <n v="215"/>
    <s v="Small"/>
    <n v="1"/>
    <n v="171"/>
    <n v="59"/>
    <n v="5"/>
    <n v="2282630"/>
    <n v="228263"/>
    <n v="41668"/>
    <n v="639.45763888888905"/>
    <n v="2015"/>
    <x v="8"/>
    <s v="East"/>
    <x v="2"/>
    <x v="8"/>
    <x v="89"/>
    <s v="Yes"/>
    <s v="Eligo"/>
    <s v="Lead"/>
    <n v="0.1"/>
    <x v="1"/>
    <x v="0"/>
  </r>
  <r>
    <d v="2015-09-30T10:59:00"/>
    <n v="270"/>
    <s v="Large"/>
    <n v="1"/>
    <n v="214"/>
    <n v="70"/>
    <n v="10"/>
    <n v="6238359"/>
    <n v="623835.9"/>
    <n v="41735"/>
    <n v="542.45763888888905"/>
    <n v="2015"/>
    <x v="11"/>
    <s v="West"/>
    <x v="2"/>
    <x v="11"/>
    <x v="90"/>
    <s v="Yes"/>
    <s v="Juvenis"/>
    <s v="Lead"/>
    <n v="0.1"/>
    <x v="1"/>
    <x v="0"/>
  </r>
  <r>
    <d v="2015-09-30T10:59:00"/>
    <n v="16"/>
    <s v="Large"/>
    <n v="1"/>
    <n v="16"/>
    <n v="12"/>
    <n v="3"/>
    <n v="6746912"/>
    <n v="674691.2"/>
    <n v="41710"/>
    <n v="567.45763888888905"/>
    <n v="2015"/>
    <x v="11"/>
    <s v="East"/>
    <x v="0"/>
    <x v="11"/>
    <x v="46"/>
    <s v="Yes"/>
    <s v="Campana"/>
    <s v="Lead"/>
    <n v="0.1"/>
    <x v="1"/>
    <x v="0"/>
  </r>
  <r>
    <d v="2015-08-25T07:00:00"/>
    <n v="112"/>
    <s v="Small"/>
    <n v="1"/>
    <n v="95"/>
    <n v="37"/>
    <n v="8"/>
    <n v="425004"/>
    <n v="42500.4"/>
    <n v="41835"/>
    <n v="406.29166666666401"/>
    <n v="2015"/>
    <x v="1"/>
    <s v="East"/>
    <x v="2"/>
    <x v="1"/>
    <x v="91"/>
    <s v="Yes"/>
    <s v="Habitus"/>
    <s v="Lead"/>
    <n v="0.1"/>
    <x v="1"/>
    <x v="0"/>
  </r>
  <r>
    <d v="2015-07-31T07:00:00"/>
    <n v="261"/>
    <s v="Small"/>
    <n v="1"/>
    <n v="209"/>
    <n v="69"/>
    <n v="5"/>
    <n v="702817"/>
    <n v="70281.7"/>
    <n v="41737"/>
    <n v="479.29166666666401"/>
    <n v="2015"/>
    <x v="9"/>
    <s v="East"/>
    <x v="0"/>
    <x v="9"/>
    <x v="49"/>
    <s v="Yes"/>
    <s v="Eligo"/>
    <s v="Lead"/>
    <n v="0.1"/>
    <x v="1"/>
    <x v="0"/>
  </r>
  <r>
    <d v="2015-07-31T07:00:00"/>
    <n v="469"/>
    <s v="Large"/>
    <n v="1"/>
    <n v="209"/>
    <n v="69"/>
    <n v="21"/>
    <n v="7940991"/>
    <n v="794099.1"/>
    <n v="41849"/>
    <n v="367.29166666666401"/>
    <n v="2015"/>
    <x v="9"/>
    <s v="East"/>
    <x v="0"/>
    <x v="9"/>
    <x v="49"/>
    <s v="Yes"/>
    <s v="Vero"/>
    <s v="Lead"/>
    <n v="0.1"/>
    <x v="1"/>
    <x v="0"/>
  </r>
  <r>
    <d v="2015-07-29T06:00:00"/>
    <n v="95"/>
    <s v="Large"/>
    <n v="1"/>
    <n v="83"/>
    <n v="32"/>
    <n v="19"/>
    <n v="10984574"/>
    <n v="1098457.3999999999"/>
    <n v="41691"/>
    <n v="523.25"/>
    <n v="2015"/>
    <x v="9"/>
    <s v="Central"/>
    <x v="2"/>
    <x v="9"/>
    <x v="92"/>
    <s v="Yes"/>
    <s v="Talus"/>
    <s v="Lead"/>
    <n v="0.1"/>
    <x v="1"/>
    <x v="0"/>
  </r>
  <r>
    <d v="2015-07-31T08:00:00"/>
    <n v="231"/>
    <s v="Large"/>
    <n v="1"/>
    <n v="183"/>
    <n v="4"/>
    <n v="24"/>
    <n v="9222310"/>
    <n v="922231"/>
    <n v="41747"/>
    <n v="469.33333333333599"/>
    <n v="2015"/>
    <x v="9"/>
    <s v="East"/>
    <x v="0"/>
    <x v="9"/>
    <x v="93"/>
    <s v="Yes"/>
    <s v="Carmen"/>
    <s v="Lead"/>
    <n v="0.1"/>
    <x v="1"/>
    <x v="0"/>
  </r>
  <r>
    <d v="2015-07-31T08:00:00"/>
    <n v="290"/>
    <s v="Small"/>
    <n v="1"/>
    <n v="231"/>
    <n v="74"/>
    <n v="18"/>
    <n v="1708259"/>
    <n v="170825.9"/>
    <n v="41713"/>
    <n v="503.33333333333599"/>
    <n v="2015"/>
    <x v="9"/>
    <s v="East"/>
    <x v="2"/>
    <x v="9"/>
    <x v="94"/>
    <s v="Yes"/>
    <s v="Sato"/>
    <s v="Lead"/>
    <n v="0.1"/>
    <x v="1"/>
    <x v="0"/>
  </r>
  <r>
    <d v="2015-07-31T08:00:00"/>
    <n v="24"/>
    <s v="Large"/>
    <n v="1"/>
    <n v="24"/>
    <n v="17"/>
    <n v="19"/>
    <n v="8880021"/>
    <n v="888002.1"/>
    <n v="41847"/>
    <n v="369.33333333333599"/>
    <n v="2015"/>
    <x v="9"/>
    <s v="Central"/>
    <x v="2"/>
    <x v="9"/>
    <x v="95"/>
    <s v="Yes"/>
    <s v="Talus"/>
    <s v="Lead"/>
    <n v="0.1"/>
    <x v="1"/>
    <x v="0"/>
  </r>
  <r>
    <d v="2015-07-31T08:00:00"/>
    <n v="229"/>
    <s v="Medium"/>
    <n v="1"/>
    <n v="181"/>
    <n v="62"/>
    <n v="5"/>
    <n v="4139381"/>
    <n v="413938.1"/>
    <n v="41691"/>
    <n v="525.33333333333599"/>
    <n v="2015"/>
    <x v="9"/>
    <s v="East"/>
    <x v="0"/>
    <x v="9"/>
    <x v="96"/>
    <s v="Yes"/>
    <s v="Eligo"/>
    <s v="Lead"/>
    <n v="0.1"/>
    <x v="1"/>
    <x v="0"/>
  </r>
  <r>
    <d v="2015-07-31T08:00:00"/>
    <n v="440"/>
    <s v="Medium"/>
    <n v="1"/>
    <n v="337"/>
    <n v="96"/>
    <n v="19"/>
    <n v="5304891"/>
    <n v="530489.1"/>
    <n v="41688"/>
    <n v="528.33333333333599"/>
    <n v="2015"/>
    <x v="9"/>
    <s v="Central"/>
    <x v="2"/>
    <x v="9"/>
    <x v="97"/>
    <s v="Yes"/>
    <s v="Talus"/>
    <s v="Lead"/>
    <n v="0.1"/>
    <x v="1"/>
    <x v="0"/>
  </r>
  <r>
    <d v="2015-07-31T08:00:00"/>
    <n v="5"/>
    <s v="Small"/>
    <n v="1"/>
    <n v="5"/>
    <n v="4"/>
    <n v="16"/>
    <n v="66995"/>
    <n v="6699.5"/>
    <n v="41649"/>
    <n v="567.33333333333599"/>
    <n v="2015"/>
    <x v="9"/>
    <s v="West"/>
    <x v="1"/>
    <x v="9"/>
    <x v="93"/>
    <s v="Yes"/>
    <s v="Quanti"/>
    <s v="Lead"/>
    <n v="0.1"/>
    <x v="1"/>
    <x v="0"/>
  </r>
  <r>
    <d v="2015-07-31T08:00:00"/>
    <n v="6"/>
    <s v="Small"/>
    <n v="1"/>
    <n v="6"/>
    <n v="5"/>
    <n v="19"/>
    <n v="25932"/>
    <n v="2593.1999999999998"/>
    <n v="41760"/>
    <n v="456.33333333333599"/>
    <n v="2015"/>
    <x v="9"/>
    <s v="East"/>
    <x v="1"/>
    <x v="9"/>
    <x v="43"/>
    <s v="Yes"/>
    <s v="Talus"/>
    <s v="Lead"/>
    <n v="0.1"/>
    <x v="1"/>
    <x v="0"/>
  </r>
  <r>
    <d v="2015-07-31T08:00:00"/>
    <n v="2"/>
    <s v="Small"/>
    <n v="1"/>
    <n v="2"/>
    <n v="2"/>
    <n v="19"/>
    <n v="24700"/>
    <n v="2470"/>
    <n v="41721"/>
    <n v="495.33333333333599"/>
    <n v="2015"/>
    <x v="9"/>
    <s v="Central"/>
    <x v="2"/>
    <x v="9"/>
    <x v="98"/>
    <s v="Yes"/>
    <s v="Talus"/>
    <s v="Lead"/>
    <n v="0.1"/>
    <x v="1"/>
    <x v="0"/>
  </r>
  <r>
    <d v="2015-07-31T08:00:00"/>
    <n v="4"/>
    <s v="Small"/>
    <n v="1"/>
    <n v="4"/>
    <n v="2"/>
    <n v="18"/>
    <n v="23725"/>
    <n v="2372.5"/>
    <n v="41654"/>
    <n v="562.33333333333599"/>
    <n v="2015"/>
    <x v="9"/>
    <s v="West"/>
    <x v="2"/>
    <x v="9"/>
    <x v="98"/>
    <s v="Yes"/>
    <s v="Sato"/>
    <s v="Lead"/>
    <n v="0.1"/>
    <x v="1"/>
    <x v="0"/>
  </r>
  <r>
    <d v="2015-07-31T08:00:00"/>
    <n v="7"/>
    <s v="Small"/>
    <n v="1"/>
    <n v="7"/>
    <n v="2"/>
    <n v="12"/>
    <n v="23725"/>
    <n v="2372.5"/>
    <n v="41720"/>
    <n v="496.33333333333599"/>
    <n v="2015"/>
    <x v="9"/>
    <s v="Central"/>
    <x v="0"/>
    <x v="9"/>
    <x v="98"/>
    <s v="Yes"/>
    <s v="Magis"/>
    <s v="Lead"/>
    <n v="0.1"/>
    <x v="1"/>
    <x v="0"/>
  </r>
  <r>
    <d v="2015-07-31T08:00:00"/>
    <n v="29"/>
    <s v="Medium"/>
    <n v="1"/>
    <n v="29"/>
    <n v="20"/>
    <n v="23"/>
    <n v="5145971"/>
    <n v="514597.1"/>
    <n v="41772"/>
    <n v="444.33333333333599"/>
    <n v="2015"/>
    <x v="9"/>
    <s v="Central"/>
    <x v="1"/>
    <x v="9"/>
    <x v="99"/>
    <s v="Yes"/>
    <s v="Bellus"/>
    <s v="Lead"/>
    <n v="0.1"/>
    <x v="1"/>
    <x v="0"/>
  </r>
  <r>
    <d v="2015-07-31T08:00:00"/>
    <n v="434"/>
    <s v="Large"/>
    <n v="1"/>
    <n v="332"/>
    <n v="34"/>
    <n v="24"/>
    <n v="7209096"/>
    <n v="720909.6"/>
    <n v="41658"/>
    <n v="558.33333333333599"/>
    <n v="2015"/>
    <x v="9"/>
    <s v="West"/>
    <x v="2"/>
    <x v="9"/>
    <x v="50"/>
    <s v="Yes"/>
    <s v="Carmen"/>
    <s v="Lead"/>
    <n v="0.1"/>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7">
  <r>
    <d v="2015-11-20T10:59:00"/>
    <n v="84"/>
    <s v="Small"/>
    <n v="1"/>
    <n v="72"/>
    <n v="22"/>
    <n v="1"/>
    <n v="356981"/>
    <n v="35698.1"/>
    <n v="41679"/>
    <n v="649.45763888888905"/>
    <n v="2015"/>
    <n v="11"/>
    <x v="0"/>
    <s v="Large"/>
    <s v="Nov"/>
    <s v="Direct"/>
    <s v="No"/>
    <s v="Abbas"/>
    <s v="Lead"/>
    <n v="0.1"/>
    <x v="0"/>
  </r>
  <r>
    <d v="2015-11-20T10:59:00"/>
    <n v="158"/>
    <s v="Medium"/>
    <n v="1"/>
    <n v="126"/>
    <n v="22"/>
    <n v="19"/>
    <n v="2691123"/>
    <n v="269112.3"/>
    <n v="41931"/>
    <n v="397.45763888888899"/>
    <n v="2015"/>
    <n v="11"/>
    <x v="1"/>
    <s v="Large"/>
    <s v="Nov"/>
    <s v="Direct"/>
    <s v="No"/>
    <s v="Talus"/>
    <s v="Lead"/>
    <n v="0.1"/>
    <x v="0"/>
  </r>
  <r>
    <d v="2015-08-01T10:59:00"/>
    <n v="253"/>
    <s v="Small"/>
    <n v="1"/>
    <n v="203"/>
    <n v="22"/>
    <n v="16"/>
    <n v="1315100"/>
    <n v="131510"/>
    <n v="41640"/>
    <n v="577.45763888888905"/>
    <n v="2015"/>
    <n v="8"/>
    <x v="2"/>
    <s v="Large"/>
    <s v="Aug"/>
    <s v="Direct"/>
    <s v="No"/>
    <s v="Quanti"/>
    <s v="Lead"/>
    <n v="0.1"/>
    <x v="0"/>
  </r>
  <r>
    <d v="2015-06-30T10:59:00"/>
    <n v="39"/>
    <s v="Medium"/>
    <n v="1"/>
    <n v="22"/>
    <n v="22"/>
    <n v="17"/>
    <n v="4862891"/>
    <n v="486289.1"/>
    <n v="41797"/>
    <n v="388.45763888888899"/>
    <n v="2015"/>
    <n v="6"/>
    <x v="2"/>
    <s v="Strategic"/>
    <s v="Jun"/>
    <s v="Direct"/>
    <s v="No"/>
    <s v="Recolo"/>
    <s v="Lead"/>
    <n v="0.1"/>
    <x v="0"/>
  </r>
  <r>
    <d v="2015-06-30T10:59:00"/>
    <n v="64"/>
    <s v="Large"/>
    <n v="1"/>
    <n v="55"/>
    <n v="22"/>
    <n v="22"/>
    <n v="5688641"/>
    <n v="568864.1"/>
    <n v="41770"/>
    <n v="415.45763888888899"/>
    <n v="2015"/>
    <n v="6"/>
    <x v="0"/>
    <s v="Strategic"/>
    <s v="Jun"/>
    <s v="Direct"/>
    <s v="No"/>
    <s v="Aqua"/>
    <s v="Lead"/>
    <n v="0.1"/>
    <x v="0"/>
  </r>
  <r>
    <d v="2015-06-30T10:59:00"/>
    <n v="126"/>
    <s v="Small"/>
    <n v="1"/>
    <n v="104"/>
    <n v="22"/>
    <n v="10"/>
    <n v="1433275"/>
    <n v="143327.5"/>
    <n v="41641"/>
    <n v="544.45763888888905"/>
    <n v="2015"/>
    <n v="6"/>
    <x v="2"/>
    <s v="Large"/>
    <s v="Jun"/>
    <s v="Direct"/>
    <s v="No"/>
    <s v="Juvenis"/>
    <s v="Lead"/>
    <n v="0.1"/>
    <x v="0"/>
  </r>
  <r>
    <d v="2015-06-30T10:59:00"/>
    <n v="346"/>
    <s v="Medium"/>
    <n v="1"/>
    <n v="246"/>
    <n v="22"/>
    <n v="17"/>
    <n v="3501919"/>
    <n v="350191.9"/>
    <n v="41673"/>
    <n v="512.45763888888905"/>
    <n v="2015"/>
    <n v="6"/>
    <x v="2"/>
    <s v="Strategic"/>
    <s v="Jun"/>
    <s v="Direct"/>
    <s v="No"/>
    <s v="Recolo"/>
    <s v="Lead"/>
    <n v="0.1"/>
    <x v="0"/>
  </r>
  <r>
    <d v="2015-06-30T10:59:00"/>
    <n v="347"/>
    <s v="Small"/>
    <n v="1"/>
    <n v="269"/>
    <n v="22"/>
    <n v="16"/>
    <n v="2230393"/>
    <n v="223039.3"/>
    <n v="41757"/>
    <n v="428.45763888888899"/>
    <n v="2015"/>
    <n v="6"/>
    <x v="2"/>
    <s v="Strategic"/>
    <s v="Jun"/>
    <s v="Direct"/>
    <s v="No"/>
    <s v="Quanti"/>
    <s v="Lead"/>
    <n v="0.1"/>
    <x v="0"/>
  </r>
  <r>
    <d v="2015-06-30T10:59:00"/>
    <n v="353"/>
    <s v="Small"/>
    <n v="1"/>
    <n v="275"/>
    <n v="22"/>
    <n v="18"/>
    <n v="535605"/>
    <n v="53560.5"/>
    <n v="41810"/>
    <n v="375.45763888888899"/>
    <n v="2015"/>
    <n v="6"/>
    <x v="1"/>
    <s v="Large"/>
    <s v="Jun"/>
    <s v="Direct"/>
    <s v="No"/>
    <s v="Sato"/>
    <s v="Lead"/>
    <n v="0.1"/>
    <x v="0"/>
  </r>
  <r>
    <d v="2015-06-30T10:59:00"/>
    <n v="373"/>
    <s v="Medium"/>
    <n v="1"/>
    <n v="291"/>
    <n v="22"/>
    <n v="8"/>
    <n v="5626094"/>
    <n v="562609.4"/>
    <n v="41809"/>
    <n v="376.45763888888899"/>
    <n v="2015"/>
    <n v="6"/>
    <x v="2"/>
    <s v="Strategic"/>
    <s v="Jun"/>
    <s v="Direct"/>
    <s v="No"/>
    <s v="Habitus"/>
    <s v="Lead"/>
    <n v="0.1"/>
    <x v="0"/>
  </r>
  <r>
    <d v="2015-06-30T10:59:00"/>
    <n v="374"/>
    <s v="Small"/>
    <n v="1"/>
    <n v="292"/>
    <n v="22"/>
    <n v="6"/>
    <n v="595469"/>
    <n v="59546.9"/>
    <n v="41737"/>
    <n v="448.45763888888899"/>
    <n v="2015"/>
    <n v="6"/>
    <x v="0"/>
    <s v="Large"/>
    <s v="Jun"/>
    <s v="Direct"/>
    <s v="No"/>
    <s v="Fatum"/>
    <s v="Lead"/>
    <n v="0.1"/>
    <x v="0"/>
  </r>
  <r>
    <d v="2015-06-30T10:59:00"/>
    <n v="393"/>
    <s v="Medium"/>
    <n v="1"/>
    <n v="306"/>
    <n v="22"/>
    <n v="4"/>
    <n v="3412054"/>
    <n v="341205.4"/>
    <n v="41798"/>
    <n v="387.45763888888899"/>
    <n v="2015"/>
    <n v="6"/>
    <x v="2"/>
    <s v="Large"/>
    <s v="Jun"/>
    <s v="Direct"/>
    <s v="No"/>
    <s v="Decimus"/>
    <s v="Lead"/>
    <n v="0.1"/>
    <x v="0"/>
  </r>
  <r>
    <d v="2015-06-30T10:59:00"/>
    <n v="394"/>
    <s v="Large"/>
    <n v="1"/>
    <n v="307"/>
    <n v="22"/>
    <n v="11"/>
    <n v="5981812"/>
    <n v="598181.19999999995"/>
    <n v="41791"/>
    <n v="394.45763888888899"/>
    <n v="2015"/>
    <n v="6"/>
    <x v="2"/>
    <s v="Large"/>
    <s v="Jun"/>
    <s v="Direct"/>
    <s v="No"/>
    <s v="Lacuna"/>
    <s v="Lead"/>
    <n v="0.1"/>
    <x v="0"/>
  </r>
  <r>
    <d v="2015-06-30T10:59:00"/>
    <n v="404"/>
    <s v="Small"/>
    <n v="1"/>
    <n v="170"/>
    <n v="22"/>
    <n v="11"/>
    <n v="833461"/>
    <n v="83346.100000000006"/>
    <n v="41721"/>
    <n v="464.45763888888899"/>
    <n v="2015"/>
    <n v="6"/>
    <x v="2"/>
    <s v="Large"/>
    <s v="Jun"/>
    <s v="Direct"/>
    <s v="No"/>
    <s v="Lacuna"/>
    <s v="Lead"/>
    <n v="0.1"/>
    <x v="0"/>
  </r>
  <r>
    <d v="2015-06-30T10:59:00"/>
    <n v="414"/>
    <s v="Medium"/>
    <n v="1"/>
    <n v="323"/>
    <n v="22"/>
    <n v="23"/>
    <n v="5299231"/>
    <n v="529923.1"/>
    <n v="41754"/>
    <n v="431.45763888888899"/>
    <n v="2015"/>
    <n v="6"/>
    <x v="1"/>
    <s v="Large"/>
    <s v="Jun"/>
    <s v="Direct"/>
    <s v="No"/>
    <s v="Bellus"/>
    <s v="Lead"/>
    <n v="0.1"/>
    <x v="0"/>
  </r>
  <r>
    <d v="2015-06-30T10:59:00"/>
    <n v="418"/>
    <s v="Small"/>
    <n v="1"/>
    <n v="11"/>
    <n v="22"/>
    <n v="17"/>
    <n v="1133172"/>
    <n v="113317.2"/>
    <n v="41775"/>
    <n v="410.45763888888899"/>
    <n v="2015"/>
    <n v="6"/>
    <x v="2"/>
    <s v="Strategic"/>
    <s v="Jun"/>
    <s v="Direct"/>
    <s v="No"/>
    <s v="Recolo"/>
    <s v="Lead"/>
    <n v="0.1"/>
    <x v="0"/>
  </r>
  <r>
    <d v="2015-06-29T10:59:00"/>
    <n v="384"/>
    <s v="Small"/>
    <n v="1"/>
    <n v="298"/>
    <n v="22"/>
    <n v="10"/>
    <n v="2386868"/>
    <n v="238686.8"/>
    <n v="41730"/>
    <n v="454.45763888888899"/>
    <n v="2015"/>
    <n v="6"/>
    <x v="2"/>
    <s v="Large"/>
    <s v="Jun"/>
    <s v="Direct"/>
    <s v="No"/>
    <s v="Juvenis"/>
    <s v="Lead"/>
    <n v="0.1"/>
    <x v="0"/>
  </r>
  <r>
    <d v="2015-06-27T10:59:00"/>
    <n v="355"/>
    <s v="Medium"/>
    <n v="1"/>
    <n v="277"/>
    <n v="22"/>
    <n v="12"/>
    <n v="2702266"/>
    <n v="270226.59999999998"/>
    <n v="41723"/>
    <n v="459.45763888888899"/>
    <n v="2015"/>
    <n v="6"/>
    <x v="2"/>
    <s v="Large"/>
    <s v="Jun"/>
    <s v="Direct"/>
    <s v="No"/>
    <s v="Magis"/>
    <s v="Lead"/>
    <n v="0.1"/>
    <x v="0"/>
  </r>
  <r>
    <d v="2015-06-26T10:59:00"/>
    <n v="242"/>
    <s v="Small"/>
    <n v="1"/>
    <n v="193"/>
    <n v="22"/>
    <n v="5"/>
    <n v="2154078"/>
    <n v="215407.8"/>
    <n v="41795"/>
    <n v="386.45763888888899"/>
    <n v="2015"/>
    <n v="6"/>
    <x v="1"/>
    <s v="Strategic"/>
    <s v="Jun"/>
    <s v="Direct"/>
    <s v="No"/>
    <s v="Eligo"/>
    <s v="Lead"/>
    <n v="0.1"/>
    <x v="0"/>
  </r>
  <r>
    <d v="2015-06-26T10:59:00"/>
    <n v="370"/>
    <s v="Medium"/>
    <n v="1"/>
    <n v="22"/>
    <n v="22"/>
    <n v="16"/>
    <n v="4984622"/>
    <n v="498462.2"/>
    <n v="41811"/>
    <n v="370.45763888888899"/>
    <n v="2015"/>
    <n v="6"/>
    <x v="2"/>
    <s v="Strategic"/>
    <s v="Jun"/>
    <s v="Direct"/>
    <s v="No"/>
    <s v="Quanti"/>
    <s v="Lead"/>
    <n v="0.1"/>
    <x v="0"/>
  </r>
  <r>
    <d v="2015-06-26T10:59:00"/>
    <n v="425"/>
    <s v="Small"/>
    <n v="1"/>
    <n v="52"/>
    <n v="22"/>
    <n v="9"/>
    <n v="1959131"/>
    <n v="195913.1"/>
    <n v="41812"/>
    <n v="369.45763888888899"/>
    <n v="2015"/>
    <n v="6"/>
    <x v="0"/>
    <s v="Strategic"/>
    <s v="Jun"/>
    <s v="Direct"/>
    <s v="No"/>
    <s v="Ignis"/>
    <s v="Lead"/>
    <n v="0.1"/>
    <x v="0"/>
  </r>
  <r>
    <d v="2015-06-25T10:59:00"/>
    <n v="228"/>
    <s v="Small"/>
    <n v="1"/>
    <n v="180"/>
    <n v="22"/>
    <n v="13"/>
    <n v="188316"/>
    <n v="18831.599999999999"/>
    <n v="41655"/>
    <n v="525.45763888888905"/>
    <n v="2015"/>
    <n v="6"/>
    <x v="0"/>
    <s v="Large"/>
    <s v="Jun"/>
    <s v="Direct"/>
    <s v="No"/>
    <s v="Nimis"/>
    <s v="Lead"/>
    <n v="0.1"/>
    <x v="0"/>
  </r>
  <r>
    <d v="2015-06-24T10:59:00"/>
    <n v="395"/>
    <s v="Medium"/>
    <n v="1"/>
    <n v="308"/>
    <n v="22"/>
    <n v="21"/>
    <n v="4022403"/>
    <n v="402240.3"/>
    <n v="41766"/>
    <n v="413.45763888888899"/>
    <n v="2015"/>
    <n v="6"/>
    <x v="2"/>
    <s v="Large"/>
    <s v="Jun"/>
    <s v="Direct"/>
    <s v="No"/>
    <s v="Vero"/>
    <s v="Lead"/>
    <n v="0.1"/>
    <x v="0"/>
  </r>
  <r>
    <d v="2015-06-19T10:59:00"/>
    <n v="326"/>
    <s v="Medium"/>
    <n v="1"/>
    <n v="252"/>
    <n v="22"/>
    <n v="13"/>
    <n v="3251419"/>
    <n v="325141.90000000002"/>
    <n v="41714"/>
    <n v="460.45763888888899"/>
    <n v="2015"/>
    <n v="6"/>
    <x v="2"/>
    <s v="Strategic"/>
    <s v="Jun"/>
    <s v="Direct"/>
    <s v="No"/>
    <s v="Nimis"/>
    <s v="Lead"/>
    <n v="0.1"/>
    <x v="0"/>
  </r>
  <r>
    <d v="2015-06-19T10:59:00"/>
    <n v="337"/>
    <s v="Large"/>
    <n v="1"/>
    <n v="260"/>
    <n v="22"/>
    <n v="22"/>
    <n v="6168120"/>
    <n v="616812"/>
    <n v="41645"/>
    <n v="529.45763888888905"/>
    <n v="2015"/>
    <n v="6"/>
    <x v="2"/>
    <s v="Large"/>
    <s v="Jun"/>
    <s v="Direct"/>
    <s v="No"/>
    <s v="Aqua"/>
    <s v="Lead"/>
    <n v="0.1"/>
    <x v="0"/>
  </r>
  <r>
    <d v="2015-06-19T10:59:00"/>
    <n v="417"/>
    <s v="Small"/>
    <n v="1"/>
    <n v="326"/>
    <n v="22"/>
    <n v="13"/>
    <n v="931923"/>
    <n v="93192.3"/>
    <n v="41701"/>
    <n v="473.45763888888899"/>
    <n v="2015"/>
    <n v="6"/>
    <x v="2"/>
    <s v="Large"/>
    <s v="Jun"/>
    <s v="Direct"/>
    <s v="No"/>
    <s v="Nimis"/>
    <s v="Lead"/>
    <n v="0.1"/>
    <x v="0"/>
  </r>
  <r>
    <d v="2015-06-15T10:59:00"/>
    <n v="178"/>
    <s v="Large"/>
    <n v="1"/>
    <n v="142"/>
    <n v="22"/>
    <n v="17"/>
    <n v="6407018"/>
    <n v="640701.80000000005"/>
    <n v="41710"/>
    <n v="460.45763888888899"/>
    <n v="2015"/>
    <n v="6"/>
    <x v="2"/>
    <s v="Small &amp; Medium"/>
    <s v="Jun"/>
    <s v="Direct"/>
    <s v="No"/>
    <s v="Recolo"/>
    <s v="Lead"/>
    <n v="0.1"/>
    <x v="0"/>
  </r>
  <r>
    <d v="2015-06-15T10:59:00"/>
    <n v="182"/>
    <s v="Small"/>
    <n v="1"/>
    <n v="146"/>
    <n v="22"/>
    <n v="19"/>
    <n v="2051691"/>
    <n v="205169.1"/>
    <n v="41678"/>
    <n v="492.45763888888899"/>
    <n v="2015"/>
    <n v="6"/>
    <x v="2"/>
    <s v="Small &amp; Medium"/>
    <s v="Jun"/>
    <s v="Direct"/>
    <s v="No"/>
    <s v="Talus"/>
    <s v="Lead"/>
    <n v="0.1"/>
    <x v="0"/>
  </r>
  <r>
    <d v="2015-06-15T10:59:00"/>
    <n v="186"/>
    <s v="Small"/>
    <n v="1"/>
    <n v="150"/>
    <n v="22"/>
    <n v="15"/>
    <n v="1174333"/>
    <n v="117433.3"/>
    <n v="41674"/>
    <n v="496.45763888888899"/>
    <n v="2015"/>
    <n v="6"/>
    <x v="2"/>
    <s v="Small &amp; Medium"/>
    <s v="Jun"/>
    <s v="Direct"/>
    <s v="No"/>
    <s v="Paratus"/>
    <s v="Lead"/>
    <n v="0.1"/>
    <x v="0"/>
  </r>
  <r>
    <d v="2015-06-15T10:59:00"/>
    <n v="187"/>
    <s v="Medium"/>
    <n v="1"/>
    <n v="151"/>
    <n v="22"/>
    <n v="9"/>
    <n v="3347026"/>
    <n v="334702.59999999998"/>
    <n v="41675"/>
    <n v="495.45763888888899"/>
    <n v="2015"/>
    <n v="6"/>
    <x v="0"/>
    <s v="Small &amp; Medium"/>
    <s v="Jun"/>
    <s v="Direct"/>
    <s v="No"/>
    <s v="Ignis"/>
    <s v="Lead"/>
    <n v="0.1"/>
    <x v="0"/>
  </r>
  <r>
    <d v="2015-06-12T10:59:00"/>
    <n v="386"/>
    <s v="Small"/>
    <n v="1"/>
    <n v="300"/>
    <n v="22"/>
    <n v="23"/>
    <n v="1853211"/>
    <n v="185321.1"/>
    <n v="41741"/>
    <n v="426.45763888888899"/>
    <n v="2015"/>
    <n v="6"/>
    <x v="2"/>
    <s v="Strategic"/>
    <s v="Jun"/>
    <s v="Direct"/>
    <s v="No"/>
    <s v="Bellus"/>
    <s v="Lead"/>
    <n v="0.1"/>
    <x v="0"/>
  </r>
  <r>
    <d v="2015-06-12T10:59:00"/>
    <n v="390"/>
    <s v="Medium"/>
    <n v="1"/>
    <n v="303"/>
    <n v="22"/>
    <n v="25"/>
    <n v="5460728"/>
    <n v="546072.80000000005"/>
    <n v="41791"/>
    <n v="376.45763888888899"/>
    <n v="2015"/>
    <n v="6"/>
    <x v="2"/>
    <s v="Strategic"/>
    <s v="Jun"/>
    <s v="Direct"/>
    <s v="No"/>
    <s v="Maximus"/>
    <s v="Lead"/>
    <n v="0.1"/>
    <x v="0"/>
  </r>
  <r>
    <d v="2015-06-08T10:59:00"/>
    <n v="77"/>
    <s v="Medium"/>
    <n v="1"/>
    <n v="65"/>
    <n v="22"/>
    <n v="10"/>
    <n v="5294496"/>
    <n v="529449.6"/>
    <n v="41699"/>
    <n v="464.45763888888899"/>
    <n v="2015"/>
    <n v="6"/>
    <x v="0"/>
    <s v="Strategic"/>
    <s v="Jun"/>
    <s v="Direct"/>
    <s v="No"/>
    <s v="Juvenis"/>
    <s v="Lead"/>
    <n v="0.1"/>
    <x v="0"/>
  </r>
  <r>
    <d v="2015-06-05T10:59:00"/>
    <n v="192"/>
    <s v="Medium"/>
    <n v="1"/>
    <n v="155"/>
    <n v="22"/>
    <n v="18"/>
    <n v="4053946"/>
    <n v="405394.6"/>
    <n v="41763"/>
    <n v="397.45763888888899"/>
    <n v="2015"/>
    <n v="6"/>
    <x v="0"/>
    <s v="Small &amp; Medium"/>
    <s v="Jun"/>
    <s v="Direct"/>
    <s v="No"/>
    <s v="Sato"/>
    <s v="Lead"/>
    <n v="0.1"/>
    <x v="0"/>
  </r>
  <r>
    <d v="2015-06-01T10:59:00"/>
    <n v="80"/>
    <s v="Small"/>
    <n v="1"/>
    <n v="68"/>
    <n v="22"/>
    <n v="6"/>
    <n v="2332519"/>
    <n v="233251.9"/>
    <n v="41791"/>
    <n v="365.45763888888899"/>
    <n v="2015"/>
    <n v="6"/>
    <x v="2"/>
    <s v="Strategic"/>
    <s v="Jun"/>
    <s v="Direct"/>
    <s v="No"/>
    <s v="Fatum"/>
    <s v="Lead"/>
    <n v="0.1"/>
    <x v="0"/>
  </r>
  <r>
    <d v="2015-06-01T10:59:00"/>
    <n v="83"/>
    <s v="Medium"/>
    <n v="1"/>
    <n v="71"/>
    <n v="22"/>
    <n v="13"/>
    <n v="3269705"/>
    <n v="326970.5"/>
    <n v="41730"/>
    <n v="426.45763888888899"/>
    <n v="2015"/>
    <n v="6"/>
    <x v="0"/>
    <s v="Large"/>
    <s v="Jun"/>
    <s v="Direct"/>
    <s v="No"/>
    <s v="Nimis"/>
    <s v="Lead"/>
    <n v="0.1"/>
    <x v="0"/>
  </r>
  <r>
    <d v="2015-06-01T10:59:00"/>
    <n v="172"/>
    <s v="Small"/>
    <n v="1"/>
    <n v="139"/>
    <n v="22"/>
    <n v="19"/>
    <n v="1009421"/>
    <n v="100942.1"/>
    <n v="41730"/>
    <n v="426.45763888888899"/>
    <n v="2015"/>
    <n v="6"/>
    <x v="2"/>
    <s v="Large"/>
    <s v="Jun"/>
    <s v="Direct"/>
    <s v="No"/>
    <s v="Talus"/>
    <s v="Lead"/>
    <n v="0.1"/>
    <x v="0"/>
  </r>
  <r>
    <d v="2015-05-31T10:59:00"/>
    <n v="188"/>
    <s v="Medium"/>
    <n v="1"/>
    <n v="152"/>
    <n v="22"/>
    <n v="19"/>
    <n v="3320005"/>
    <n v="332000.5"/>
    <n v="41692"/>
    <n v="463.45763888888899"/>
    <n v="2015"/>
    <n v="5"/>
    <x v="2"/>
    <s v="Small &amp; Medium"/>
    <s v="May"/>
    <s v="Direct"/>
    <s v="No"/>
    <s v="Talus"/>
    <s v="Lead"/>
    <n v="0.1"/>
    <x v="0"/>
  </r>
  <r>
    <d v="2015-05-31T10:59:00"/>
    <n v="332"/>
    <s v="Medium"/>
    <n v="1"/>
    <n v="256"/>
    <n v="22"/>
    <n v="22"/>
    <n v="2758189"/>
    <n v="275818.90000000002"/>
    <n v="41707"/>
    <n v="448.45763888888899"/>
    <n v="2015"/>
    <n v="5"/>
    <x v="2"/>
    <s v="Strategic"/>
    <s v="May"/>
    <s v="Direct"/>
    <s v="No"/>
    <s v="Aqua"/>
    <s v="Lead"/>
    <n v="0.1"/>
    <x v="0"/>
  </r>
  <r>
    <d v="2015-05-29T10:59:00"/>
    <n v="300"/>
    <s v="Small"/>
    <n v="1"/>
    <n v="237"/>
    <n v="22"/>
    <n v="7"/>
    <n v="166619"/>
    <n v="16661.900000000001"/>
    <n v="41748"/>
    <n v="405.45763888888899"/>
    <n v="2015"/>
    <n v="5"/>
    <x v="0"/>
    <s v="Strategic"/>
    <s v="May"/>
    <s v="Direct"/>
    <s v="No"/>
    <s v="Gratus"/>
    <s v="Lead"/>
    <n v="0.1"/>
    <x v="0"/>
  </r>
  <r>
    <d v="2015-05-29T10:59:00"/>
    <n v="313"/>
    <s v="Medium"/>
    <n v="1"/>
    <n v="245"/>
    <n v="22"/>
    <n v="22"/>
    <n v="4871845"/>
    <n v="487184.5"/>
    <n v="41686"/>
    <n v="467.45763888888899"/>
    <n v="2015"/>
    <n v="5"/>
    <x v="0"/>
    <s v="Strategic"/>
    <s v="May"/>
    <s v="Direct"/>
    <s v="No"/>
    <s v="Aqua"/>
    <s v="Lead"/>
    <n v="0.1"/>
    <x v="0"/>
  </r>
  <r>
    <d v="2015-05-29T10:59:00"/>
    <n v="369"/>
    <s v="Small"/>
    <n v="1"/>
    <n v="288"/>
    <n v="22"/>
    <n v="9"/>
    <n v="1541529"/>
    <n v="154152.9"/>
    <n v="41763"/>
    <n v="390.45763888888899"/>
    <n v="2015"/>
    <n v="5"/>
    <x v="1"/>
    <s v="Strategic"/>
    <s v="May"/>
    <s v="Direct"/>
    <s v="No"/>
    <s v="Ignis"/>
    <s v="Lead"/>
    <n v="0.1"/>
    <x v="0"/>
  </r>
  <r>
    <d v="2015-05-29T10:59:00"/>
    <n v="420"/>
    <s v="Medium"/>
    <n v="1"/>
    <n v="328"/>
    <n v="22"/>
    <n v="18"/>
    <n v="4087361"/>
    <n v="408736.1"/>
    <n v="41737"/>
    <n v="416.45763888888899"/>
    <n v="2015"/>
    <n v="5"/>
    <x v="1"/>
    <s v="Large"/>
    <s v="May"/>
    <s v="Direct"/>
    <s v="No"/>
    <s v="Sato"/>
    <s v="Lead"/>
    <n v="0.1"/>
    <x v="0"/>
  </r>
  <r>
    <d v="2015-05-29T10:59:00"/>
    <n v="432"/>
    <s v="Medium"/>
    <n v="1"/>
    <n v="188"/>
    <n v="22"/>
    <n v="6"/>
    <n v="2599414"/>
    <n v="259941.4"/>
    <n v="41660"/>
    <n v="493.45763888888899"/>
    <n v="2015"/>
    <n v="5"/>
    <x v="2"/>
    <s v="Strategic"/>
    <s v="May"/>
    <s v="Direct"/>
    <s v="No"/>
    <s v="Fatum"/>
    <s v="Lead"/>
    <n v="0.1"/>
    <x v="0"/>
  </r>
  <r>
    <d v="2015-05-29T10:59:00"/>
    <n v="465"/>
    <s v="Small"/>
    <n v="1"/>
    <n v="348"/>
    <n v="22"/>
    <n v="15"/>
    <n v="1422696"/>
    <n v="142269.6"/>
    <n v="41766"/>
    <n v="387.45763888888899"/>
    <n v="2015"/>
    <n v="5"/>
    <x v="2"/>
    <s v="Large"/>
    <s v="May"/>
    <s v="Direct"/>
    <s v="No"/>
    <s v="Paratus"/>
    <s v="Lead"/>
    <n v="0.1"/>
    <x v="0"/>
  </r>
  <r>
    <d v="2015-05-28T10:59:00"/>
    <n v="315"/>
    <s v="Medium"/>
    <n v="1"/>
    <n v="28"/>
    <n v="22"/>
    <n v="24"/>
    <n v="3905866"/>
    <n v="390586.6"/>
    <n v="41720"/>
    <n v="432.45763888888899"/>
    <n v="2015"/>
    <n v="5"/>
    <x v="2"/>
    <s v="Large"/>
    <s v="May"/>
    <s v="Direct"/>
    <s v="No"/>
    <s v="Carmen"/>
    <s v="Lead"/>
    <n v="0.1"/>
    <x v="0"/>
  </r>
  <r>
    <d v="2015-05-28T10:59:00"/>
    <n v="367"/>
    <s v="Medium"/>
    <n v="1"/>
    <n v="287"/>
    <n v="22"/>
    <n v="18"/>
    <n v="3139133"/>
    <n v="313913.3"/>
    <n v="41700"/>
    <n v="452.45763888888899"/>
    <n v="2015"/>
    <n v="5"/>
    <x v="0"/>
    <s v="Strategic"/>
    <s v="May"/>
    <s v="Direct"/>
    <s v="No"/>
    <s v="Sato"/>
    <s v="Lead"/>
    <n v="0.1"/>
    <x v="0"/>
  </r>
  <r>
    <d v="2015-05-28T10:59:00"/>
    <n v="396"/>
    <s v="Small"/>
    <n v="1"/>
    <n v="309"/>
    <n v="22"/>
    <n v="11"/>
    <n v="657213"/>
    <n v="65721.3"/>
    <n v="41706"/>
    <n v="446.45763888888899"/>
    <n v="2015"/>
    <n v="5"/>
    <x v="2"/>
    <s v="Strategic"/>
    <s v="May"/>
    <s v="Direct"/>
    <s v="No"/>
    <s v="Lacuna"/>
    <s v="Lead"/>
    <n v="0.1"/>
    <x v="0"/>
  </r>
  <r>
    <d v="2015-05-28T10:59:00"/>
    <n v="398"/>
    <s v="Medium"/>
    <n v="1"/>
    <n v="311"/>
    <n v="22"/>
    <n v="2"/>
    <n v="5022767"/>
    <n v="502276.7"/>
    <n v="41730"/>
    <n v="422.45763888888899"/>
    <n v="2015"/>
    <n v="5"/>
    <x v="2"/>
    <s v="Strategic"/>
    <s v="May"/>
    <s v="Direct"/>
    <s v="No"/>
    <s v="Basium"/>
    <s v="Lead"/>
    <n v="0.1"/>
    <x v="0"/>
  </r>
  <r>
    <d v="2015-05-22T10:59:00"/>
    <n v="427"/>
    <s v="Medium"/>
    <n v="1"/>
    <n v="238"/>
    <n v="22"/>
    <n v="12"/>
    <n v="3152735"/>
    <n v="315273.5"/>
    <n v="41751"/>
    <n v="395.45763888888899"/>
    <n v="2015"/>
    <n v="5"/>
    <x v="0"/>
    <s v="Strategic"/>
    <s v="May"/>
    <s v="Direct"/>
    <s v="No"/>
    <s v="Magis"/>
    <s v="Lead"/>
    <n v="0.1"/>
    <x v="0"/>
  </r>
  <r>
    <d v="2015-05-13T10:59:00"/>
    <n v="424"/>
    <s v="Medium"/>
    <n v="1"/>
    <n v="26"/>
    <n v="22"/>
    <n v="3"/>
    <n v="4226438"/>
    <n v="422643.8"/>
    <n v="41649"/>
    <n v="488.45763888888899"/>
    <n v="2015"/>
    <n v="5"/>
    <x v="0"/>
    <s v="Strategic"/>
    <s v="May"/>
    <s v="Direct"/>
    <s v="No"/>
    <s v="Campana"/>
    <s v="Lead"/>
    <n v="0.1"/>
    <x v="0"/>
  </r>
  <r>
    <d v="2015-05-08T10:59:00"/>
    <n v="34"/>
    <s v="Small"/>
    <n v="1"/>
    <n v="34"/>
    <n v="22"/>
    <n v="22"/>
    <n v="1671903"/>
    <n v="167190.29999999999"/>
    <n v="41671"/>
    <n v="461.45763888888899"/>
    <n v="2015"/>
    <n v="5"/>
    <x v="1"/>
    <s v="Small &amp; Medium"/>
    <s v="May"/>
    <s v="Direct"/>
    <s v="No"/>
    <s v="Aqua"/>
    <s v="Lead"/>
    <n v="0.1"/>
    <x v="0"/>
  </r>
  <r>
    <d v="2015-05-01T10:59:00"/>
    <n v="481"/>
    <s v="Small"/>
    <n v="1"/>
    <n v="324"/>
    <n v="22"/>
    <n v="24"/>
    <n v="166000"/>
    <n v="16600"/>
    <n v="41671"/>
    <n v="454.45763888888899"/>
    <n v="2015"/>
    <n v="5"/>
    <x v="0"/>
    <s v="Strategic"/>
    <s v="May"/>
    <s v="Direct"/>
    <s v="No"/>
    <s v="Carmen"/>
    <s v="Lead"/>
    <n v="0.1"/>
    <x v="0"/>
  </r>
  <r>
    <d v="2015-04-30T10:59:00"/>
    <n v="166"/>
    <s v="Medium"/>
    <n v="1"/>
    <n v="133"/>
    <n v="22"/>
    <n v="21"/>
    <n v="3861791"/>
    <n v="386179.1"/>
    <n v="41739"/>
    <n v="385.45763888888899"/>
    <n v="2015"/>
    <n v="4"/>
    <x v="2"/>
    <s v="Small &amp; Medium"/>
    <s v="Apr"/>
    <s v="Direct"/>
    <s v="No"/>
    <s v="Vero"/>
    <s v="Lead"/>
    <n v="0.1"/>
    <x v="0"/>
  </r>
  <r>
    <d v="2015-04-30T10:59:00"/>
    <n v="170"/>
    <s v="Large"/>
    <n v="1"/>
    <n v="137"/>
    <n v="22"/>
    <n v="16"/>
    <n v="5691292"/>
    <n v="569129.19999999995"/>
    <n v="41701"/>
    <n v="423.45763888888899"/>
    <n v="2015"/>
    <n v="4"/>
    <x v="2"/>
    <s v="Small &amp; Medium"/>
    <s v="Apr"/>
    <s v="Direct"/>
    <s v="No"/>
    <s v="Quanti"/>
    <s v="Lead"/>
    <n v="0.1"/>
    <x v="0"/>
  </r>
  <r>
    <d v="2015-04-30T10:59:00"/>
    <n v="327"/>
    <s v="Small"/>
    <n v="1"/>
    <n v="210"/>
    <n v="22"/>
    <n v="7"/>
    <n v="590086"/>
    <n v="59008.6"/>
    <n v="41701"/>
    <n v="423.45763888888899"/>
    <n v="2015"/>
    <n v="4"/>
    <x v="0"/>
    <s v="Strategic"/>
    <s v="Apr"/>
    <s v="Direct"/>
    <s v="No"/>
    <s v="Gratus"/>
    <s v="Lead"/>
    <n v="0.1"/>
    <x v="0"/>
  </r>
  <r>
    <d v="2015-04-30T10:59:00"/>
    <n v="341"/>
    <s v="Medium"/>
    <n v="1"/>
    <n v="264"/>
    <n v="22"/>
    <n v="13"/>
    <n v="3436429"/>
    <n v="343642.9"/>
    <n v="41647"/>
    <n v="477.45763888888899"/>
    <n v="2015"/>
    <n v="4"/>
    <x v="1"/>
    <s v="Large"/>
    <s v="Apr"/>
    <s v="Direct"/>
    <s v="No"/>
    <s v="Nimis"/>
    <s v="Lead"/>
    <n v="0.1"/>
    <x v="0"/>
  </r>
  <r>
    <d v="2015-04-30T10:59:00"/>
    <n v="372"/>
    <s v="Medium"/>
    <n v="1"/>
    <n v="290"/>
    <n v="22"/>
    <n v="17"/>
    <n v="4370514"/>
    <n v="437051.4"/>
    <n v="41691"/>
    <n v="433.45763888888899"/>
    <n v="2015"/>
    <n v="4"/>
    <x v="1"/>
    <s v="Large"/>
    <s v="Apr"/>
    <s v="Direct"/>
    <s v="No"/>
    <s v="Recolo"/>
    <s v="Lead"/>
    <n v="0.1"/>
    <x v="0"/>
  </r>
  <r>
    <d v="2015-04-30T10:59:00"/>
    <n v="433"/>
    <s v="Small"/>
    <n v="1"/>
    <n v="282"/>
    <n v="22"/>
    <n v="10"/>
    <n v="200538"/>
    <n v="20053.8"/>
    <n v="41677"/>
    <n v="447.45763888888899"/>
    <n v="2015"/>
    <n v="4"/>
    <x v="0"/>
    <s v="Large"/>
    <s v="Apr"/>
    <s v="Direct"/>
    <s v="No"/>
    <s v="Juvenis"/>
    <s v="Lead"/>
    <n v="0.1"/>
    <x v="0"/>
  </r>
  <r>
    <d v="2015-04-27T10:59:00"/>
    <n v="371"/>
    <s v="Medium"/>
    <n v="1"/>
    <n v="289"/>
    <n v="22"/>
    <n v="9"/>
    <n v="5455757"/>
    <n v="545575.69999999995"/>
    <n v="41643"/>
    <n v="478.45763888888899"/>
    <n v="2015"/>
    <n v="4"/>
    <x v="2"/>
    <s v="Strategic"/>
    <s v="Apr"/>
    <s v="Direct"/>
    <s v="No"/>
    <s v="Ignis"/>
    <s v="Lead"/>
    <n v="0.1"/>
    <x v="0"/>
  </r>
  <r>
    <d v="2015-04-24T10:59:00"/>
    <n v="302"/>
    <s v="Large"/>
    <n v="1"/>
    <n v="238"/>
    <n v="22"/>
    <n v="17"/>
    <n v="1952547"/>
    <n v="195254.7"/>
    <n v="41683"/>
    <n v="435.45763888888899"/>
    <n v="2015"/>
    <n v="4"/>
    <x v="0"/>
    <s v="Strategic"/>
    <s v="Apr"/>
    <s v="Direct"/>
    <s v="No"/>
    <s v="Recolo"/>
    <s v="Lead"/>
    <n v="0.1"/>
    <x v="0"/>
  </r>
  <r>
    <d v="2015-03-30T10:59:00"/>
    <n v="193"/>
    <s v="Small"/>
    <n v="1"/>
    <n v="156"/>
    <n v="22"/>
    <n v="8"/>
    <n v="94387"/>
    <n v="9438.7000000000007"/>
    <n v="41645"/>
    <n v="448.45763888888899"/>
    <n v="2015"/>
    <n v="3"/>
    <x v="2"/>
    <s v="Large"/>
    <s v="Mar"/>
    <s v="Direct"/>
    <s v="No"/>
    <s v="Habitus"/>
    <s v="Lead"/>
    <n v="0.1"/>
    <x v="0"/>
  </r>
  <r>
    <d v="2015-03-20T10:59:00"/>
    <n v="121"/>
    <s v="Small"/>
    <n v="1"/>
    <n v="61"/>
    <n v="22"/>
    <n v="8"/>
    <n v="254995"/>
    <n v="25499.5"/>
    <n v="41707"/>
    <n v="376.45763888888899"/>
    <n v="2015"/>
    <n v="3"/>
    <x v="0"/>
    <s v="Large"/>
    <s v="Mar"/>
    <s v="Direct"/>
    <s v="No"/>
    <s v="Habitus"/>
    <s v="Lead"/>
    <n v="0.1"/>
    <x v="0"/>
  </r>
  <r>
    <d v="2015-03-17T10:59:00"/>
    <n v="484"/>
    <s v="Small"/>
    <n v="1"/>
    <n v="357"/>
    <n v="22"/>
    <n v="25"/>
    <n v="124080"/>
    <n v="12408"/>
    <n v="41646"/>
    <n v="434.45763888888899"/>
    <n v="2015"/>
    <n v="3"/>
    <x v="2"/>
    <s v="Strategic"/>
    <s v="Mar"/>
    <s v="Direct"/>
    <s v="No"/>
    <s v="Maximus"/>
    <s v="Lead"/>
    <n v="0.1"/>
    <x v="0"/>
  </r>
  <r>
    <d v="2015-03-16T10:59:00"/>
    <n v="148"/>
    <s v="Small"/>
    <n v="1"/>
    <n v="117"/>
    <n v="22"/>
    <n v="12"/>
    <n v="2169281"/>
    <n v="216928.1"/>
    <n v="41705"/>
    <n v="374.45763888888899"/>
    <n v="2015"/>
    <n v="3"/>
    <x v="2"/>
    <s v="Strategic"/>
    <s v="Mar"/>
    <s v="Direct"/>
    <s v="No"/>
    <s v="Magis"/>
    <s v="Lead"/>
    <n v="0.1"/>
    <x v="0"/>
  </r>
  <r>
    <d v="2015-03-15T10:59:00"/>
    <n v="119"/>
    <s v="Small"/>
    <n v="1"/>
    <n v="100"/>
    <n v="22"/>
    <n v="20"/>
    <n v="2381416"/>
    <n v="238141.6"/>
    <n v="41713"/>
    <n v="365.45763888888899"/>
    <n v="2015"/>
    <n v="3"/>
    <x v="0"/>
    <s v="Strategic"/>
    <s v="Mar"/>
    <s v="Direct"/>
    <s v="No"/>
    <s v="Umbra"/>
    <s v="Lead"/>
    <n v="0.1"/>
    <x v="0"/>
  </r>
  <r>
    <d v="2015-02-27T10:59:00"/>
    <n v="47"/>
    <s v="Medium"/>
    <n v="1"/>
    <n v="44"/>
    <n v="22"/>
    <n v="7"/>
    <n v="3247209"/>
    <n v="324720.90000000002"/>
    <n v="41644"/>
    <n v="418.45763888888899"/>
    <n v="2015"/>
    <n v="2"/>
    <x v="1"/>
    <s v="Strategic"/>
    <s v="Feb"/>
    <s v="Direct"/>
    <s v="No"/>
    <s v="Gratus"/>
    <s v="Lead"/>
    <n v="0.1"/>
    <x v="0"/>
  </r>
  <r>
    <d v="2015-02-27T10:59:00"/>
    <n v="165"/>
    <s v="Medium"/>
    <n v="1"/>
    <n v="132"/>
    <n v="22"/>
    <n v="15"/>
    <n v="2675623"/>
    <n v="267562.3"/>
    <n v="41684"/>
    <n v="378.45763888888899"/>
    <n v="2015"/>
    <n v="2"/>
    <x v="2"/>
    <s v="Small &amp; Medium"/>
    <s v="Feb"/>
    <s v="Direct"/>
    <s v="No"/>
    <s v="Paratus"/>
    <s v="Lead"/>
    <n v="0.1"/>
    <x v="0"/>
  </r>
  <r>
    <d v="2015-02-18T10:59:00"/>
    <n v="93"/>
    <s v="Medium"/>
    <n v="1"/>
    <n v="81"/>
    <n v="22"/>
    <n v="21"/>
    <n v="2540740"/>
    <n v="254074"/>
    <n v="41675"/>
    <n v="378.45763888888899"/>
    <n v="2015"/>
    <n v="2"/>
    <x v="0"/>
    <s v="Strategic"/>
    <s v="Feb"/>
    <s v="Direct"/>
    <s v="No"/>
    <s v="Vero"/>
    <s v="Lead"/>
    <n v="0.1"/>
    <x v="0"/>
  </r>
  <r>
    <d v="2015-12-31T10:59:00"/>
    <n v="69"/>
    <s v="Large"/>
    <n v="1"/>
    <n v="11"/>
    <n v="22"/>
    <n v="25"/>
    <n v="6668135"/>
    <n v="666813.5"/>
    <n v="41767"/>
    <n v="602.45763888888905"/>
    <n v="2015"/>
    <n v="12"/>
    <x v="2"/>
    <s v="Strategic"/>
    <s v="Dec"/>
    <s v="Direct"/>
    <s v="No"/>
    <s v="Maximus"/>
    <s v="Lead"/>
    <n v="0.1"/>
    <x v="0"/>
  </r>
  <r>
    <d v="2015-12-31T10:59:00"/>
    <n v="145"/>
    <s v="Medium"/>
    <n v="1"/>
    <n v="115"/>
    <n v="22"/>
    <n v="2"/>
    <n v="4780670"/>
    <n v="478067"/>
    <n v="41875"/>
    <n v="494.45763888888899"/>
    <n v="2015"/>
    <n v="12"/>
    <x v="1"/>
    <s v="Large"/>
    <s v="Dec"/>
    <s v="Direct"/>
    <s v="No"/>
    <s v="Basium"/>
    <s v="Lead"/>
    <n v="0.1"/>
    <x v="0"/>
  </r>
  <r>
    <d v="2015-12-31T10:59:00"/>
    <n v="211"/>
    <s v="Small"/>
    <n v="1"/>
    <n v="167"/>
    <n v="22"/>
    <n v="25"/>
    <n v="199253"/>
    <n v="19925.3"/>
    <n v="41859"/>
    <n v="510.45763888888899"/>
    <n v="2015"/>
    <n v="12"/>
    <x v="1"/>
    <s v="Strategic"/>
    <s v="Dec"/>
    <s v="Direct"/>
    <s v="No"/>
    <s v="Maximus"/>
    <s v="Lead"/>
    <n v="0.1"/>
    <x v="0"/>
  </r>
  <r>
    <d v="2015-12-31T10:59:00"/>
    <n v="328"/>
    <s v="Large"/>
    <n v="1"/>
    <n v="253"/>
    <n v="22"/>
    <n v="18"/>
    <n v="5929669"/>
    <n v="592966.9"/>
    <n v="41645"/>
    <n v="724.45763888888905"/>
    <n v="2015"/>
    <n v="12"/>
    <x v="1"/>
    <s v="Large"/>
    <s v="Dec"/>
    <s v="Direct"/>
    <s v="No"/>
    <s v="Sato"/>
    <s v="Lead"/>
    <n v="0.1"/>
    <x v="0"/>
  </r>
  <r>
    <d v="2015-12-31T10:59:00"/>
    <n v="379"/>
    <s v="Small"/>
    <n v="1"/>
    <n v="294"/>
    <n v="22"/>
    <n v="2"/>
    <n v="2043333"/>
    <n v="204333.3"/>
    <n v="41909"/>
    <n v="460.45763888888899"/>
    <n v="2015"/>
    <n v="12"/>
    <x v="0"/>
    <s v="Small &amp; Medium"/>
    <s v="Dec"/>
    <s v="Direct"/>
    <s v="No"/>
    <s v="Basium"/>
    <s v="Lead"/>
    <n v="0.1"/>
    <x v="0"/>
  </r>
  <r>
    <d v="2015-12-31T10:59:00"/>
    <n v="381"/>
    <s v="Medium"/>
    <n v="1"/>
    <n v="223"/>
    <n v="22"/>
    <n v="3"/>
    <n v="4249685"/>
    <n v="424968.5"/>
    <n v="41974"/>
    <n v="395.45763888888899"/>
    <n v="2015"/>
    <n v="12"/>
    <x v="0"/>
    <s v="Small &amp; Medium"/>
    <s v="Dec"/>
    <s v="Direct"/>
    <s v="No"/>
    <s v="Campana"/>
    <s v="Lead"/>
    <n v="0.1"/>
    <x v="0"/>
  </r>
  <r>
    <d v="2015-12-31T10:59:00"/>
    <n v="407"/>
    <s v="Small"/>
    <n v="1"/>
    <n v="318"/>
    <n v="22"/>
    <n v="23"/>
    <n v="495875"/>
    <n v="49587.5"/>
    <n v="41982"/>
    <n v="387.45763888888899"/>
    <n v="2015"/>
    <n v="12"/>
    <x v="2"/>
    <s v="Small &amp; Medium"/>
    <s v="Dec"/>
    <s v="Direct"/>
    <s v="No"/>
    <s v="Bellus"/>
    <s v="Lead"/>
    <n v="0.1"/>
    <x v="0"/>
  </r>
  <r>
    <d v="2015-12-31T10:59:00"/>
    <n v="408"/>
    <s v="Medium"/>
    <n v="1"/>
    <n v="319"/>
    <n v="22"/>
    <n v="7"/>
    <n v="4826813"/>
    <n v="482681.3"/>
    <n v="41644"/>
    <n v="725.45763888888905"/>
    <n v="2015"/>
    <n v="12"/>
    <x v="2"/>
    <s v="Small &amp; Medium"/>
    <s v="Dec"/>
    <s v="Direct"/>
    <s v="No"/>
    <s v="Gratus"/>
    <s v="Lead"/>
    <n v="0.1"/>
    <x v="0"/>
  </r>
  <r>
    <d v="2015-12-31T10:59:00"/>
    <n v="409"/>
    <s v="Medium"/>
    <n v="1"/>
    <n v="320"/>
    <n v="22"/>
    <n v="5"/>
    <n v="5007213"/>
    <n v="500721.3"/>
    <n v="41969"/>
    <n v="400.45763888888899"/>
    <n v="2015"/>
    <n v="12"/>
    <x v="0"/>
    <s v="Small &amp; Medium"/>
    <s v="Dec"/>
    <s v="Direct"/>
    <s v="No"/>
    <s v="Eligo"/>
    <s v="Lead"/>
    <n v="0.1"/>
    <x v="0"/>
  </r>
  <r>
    <d v="2015-12-31T10:59:00"/>
    <n v="134"/>
    <s v="Medium"/>
    <n v="1"/>
    <n v="110"/>
    <n v="22"/>
    <n v="17"/>
    <n v="3249174"/>
    <n v="324917.40000000002"/>
    <n v="41737"/>
    <n v="632.45763888888905"/>
    <n v="2015"/>
    <n v="12"/>
    <x v="1"/>
    <s v="Strategic"/>
    <s v="Dec"/>
    <s v="Direct"/>
    <s v="No"/>
    <s v="Recolo"/>
    <s v="Lead"/>
    <n v="0.1"/>
    <x v="0"/>
  </r>
  <r>
    <d v="2015-12-31T10:59:00"/>
    <n v="295"/>
    <s v="Medium"/>
    <n v="1"/>
    <n v="110"/>
    <n v="22"/>
    <n v="22"/>
    <n v="4263304"/>
    <n v="426330.4"/>
    <n v="41795"/>
    <n v="574.45763888888905"/>
    <n v="2015"/>
    <n v="12"/>
    <x v="1"/>
    <s v="Strategic"/>
    <s v="Dec"/>
    <s v="Direct"/>
    <s v="No"/>
    <s v="Aqua"/>
    <s v="Lead"/>
    <n v="0.1"/>
    <x v="0"/>
  </r>
  <r>
    <d v="2015-12-31T10:59:00"/>
    <n v="42"/>
    <s v="Large"/>
    <n v="1"/>
    <n v="39"/>
    <n v="22"/>
    <n v="13"/>
    <n v="6433642"/>
    <n v="643364.19999999995"/>
    <n v="41831"/>
    <n v="538.45763888888905"/>
    <n v="2015"/>
    <n v="12"/>
    <x v="1"/>
    <s v="Large"/>
    <s v="Dec"/>
    <s v="Direct"/>
    <s v="No"/>
    <s v="Nimis"/>
    <s v="Lead"/>
    <n v="0.1"/>
    <x v="0"/>
  </r>
  <r>
    <d v="2015-12-31T10:59:00"/>
    <n v="53"/>
    <s v="Small"/>
    <n v="1"/>
    <n v="49"/>
    <n v="22"/>
    <n v="19"/>
    <n v="2138793"/>
    <n v="213879.3"/>
    <n v="41975"/>
    <n v="394.45763888888899"/>
    <n v="2015"/>
    <n v="12"/>
    <x v="0"/>
    <s v="Large"/>
    <s v="Dec"/>
    <s v="Direct"/>
    <s v="No"/>
    <s v="Talus"/>
    <s v="Lead"/>
    <n v="0.1"/>
    <x v="0"/>
  </r>
  <r>
    <d v="2015-12-31T10:59:00"/>
    <n v="206"/>
    <s v="Small"/>
    <n v="1"/>
    <n v="103"/>
    <n v="22"/>
    <n v="17"/>
    <n v="61254"/>
    <n v="6125.4"/>
    <n v="41987"/>
    <n v="382.45763888888899"/>
    <n v="2015"/>
    <n v="12"/>
    <x v="1"/>
    <s v="Strategic"/>
    <s v="Dec"/>
    <s v="Direct"/>
    <s v="No"/>
    <s v="Recolo"/>
    <s v="Lead"/>
    <n v="0.1"/>
    <x v="0"/>
  </r>
  <r>
    <d v="2015-12-31T10:59:00"/>
    <n v="392"/>
    <s v="Small"/>
    <n v="1"/>
    <n v="305"/>
    <n v="22"/>
    <n v="11"/>
    <n v="65932"/>
    <n v="6593.2"/>
    <n v="41968"/>
    <n v="401.45763888888899"/>
    <n v="2015"/>
    <n v="12"/>
    <x v="0"/>
    <s v="Strategic"/>
    <s v="Dec"/>
    <s v="Direct"/>
    <s v="No"/>
    <s v="Lacuna"/>
    <s v="Lead"/>
    <n v="0.1"/>
    <x v="0"/>
  </r>
  <r>
    <d v="2015-12-31T10:59:00"/>
    <n v="66"/>
    <s v="Medium"/>
    <n v="1"/>
    <n v="57"/>
    <n v="22"/>
    <n v="21"/>
    <n v="2847321"/>
    <n v="284732.09999999998"/>
    <n v="41815"/>
    <n v="554.45763888888905"/>
    <n v="2015"/>
    <n v="12"/>
    <x v="0"/>
    <s v="Large"/>
    <s v="Dec"/>
    <s v="Direct"/>
    <s v="No"/>
    <s v="Vero"/>
    <s v="Lead"/>
    <n v="0.1"/>
    <x v="0"/>
  </r>
  <r>
    <d v="2015-12-31T10:59:00"/>
    <n v="329"/>
    <s v="Medium"/>
    <n v="1"/>
    <n v="254"/>
    <n v="22"/>
    <n v="14"/>
    <n v="2532027"/>
    <n v="253202.7"/>
    <n v="41769"/>
    <n v="600.45763888888905"/>
    <n v="2015"/>
    <n v="12"/>
    <x v="1"/>
    <s v="Large"/>
    <s v="Dec"/>
    <s v="Direct"/>
    <s v="No"/>
    <s v="Omins"/>
    <s v="Lead"/>
    <n v="0.1"/>
    <x v="0"/>
  </r>
  <r>
    <d v="2015-11-30T10:59:00"/>
    <n v="218"/>
    <s v="Large"/>
    <n v="1"/>
    <n v="61"/>
    <n v="22"/>
    <n v="24"/>
    <n v="6203732"/>
    <n v="620373.19999999995"/>
    <n v="41902"/>
    <n v="436.45763888888899"/>
    <n v="2015"/>
    <n v="11"/>
    <x v="0"/>
    <s v="Large"/>
    <s v="Nov"/>
    <s v="Direct"/>
    <s v="No"/>
    <s v="Carmen"/>
    <s v="Lead"/>
    <n v="0.1"/>
    <x v="0"/>
  </r>
  <r>
    <d v="2015-11-30T10:59:00"/>
    <n v="473"/>
    <s v="Medium"/>
    <n v="1"/>
    <n v="352"/>
    <n v="22"/>
    <n v="19"/>
    <n v="4001896"/>
    <n v="400189.6"/>
    <n v="41789"/>
    <n v="549.45763888888905"/>
    <n v="2015"/>
    <n v="11"/>
    <x v="0"/>
    <s v="Strategic"/>
    <s v="Nov"/>
    <s v="Direct"/>
    <s v="No"/>
    <s v="Talus"/>
    <s v="Lead"/>
    <n v="0.1"/>
    <x v="0"/>
  </r>
  <r>
    <d v="2015-11-30T10:59:00"/>
    <n v="415"/>
    <s v="Small"/>
    <n v="1"/>
    <n v="324"/>
    <n v="22"/>
    <n v="18"/>
    <n v="648356"/>
    <n v="64835.6"/>
    <n v="41819"/>
    <n v="519.45763888888905"/>
    <n v="2015"/>
    <n v="11"/>
    <x v="0"/>
    <s v="Strategic"/>
    <s v="Nov"/>
    <s v="Direct"/>
    <s v="No"/>
    <s v="Sato"/>
    <s v="Lead"/>
    <n v="0.1"/>
    <x v="0"/>
  </r>
  <r>
    <d v="2015-11-30T10:59:00"/>
    <n v="74"/>
    <s v="Medium"/>
    <n v="1"/>
    <n v="62"/>
    <n v="22"/>
    <n v="9"/>
    <n v="2558630"/>
    <n v="255863"/>
    <n v="41971"/>
    <n v="367.45763888888899"/>
    <n v="2015"/>
    <n v="11"/>
    <x v="0"/>
    <s v="Strategic"/>
    <s v="Nov"/>
    <s v="Direct"/>
    <s v="No"/>
    <s v="Ignis"/>
    <s v="Lead"/>
    <n v="0.1"/>
    <x v="0"/>
  </r>
  <r>
    <d v="2015-11-30T10:59:00"/>
    <n v="65"/>
    <s v="Medium"/>
    <n v="1"/>
    <n v="56"/>
    <n v="22"/>
    <n v="10"/>
    <n v="4517628"/>
    <n v="451762.8"/>
    <n v="41770"/>
    <n v="568.45763888888905"/>
    <n v="2015"/>
    <n v="11"/>
    <x v="1"/>
    <s v="Small &amp; Medium"/>
    <s v="Nov"/>
    <s v="Direct"/>
    <s v="No"/>
    <s v="Juvenis"/>
    <s v="Lead"/>
    <n v="0.1"/>
    <x v="0"/>
  </r>
  <r>
    <d v="2015-11-30T10:59:00"/>
    <n v="78"/>
    <s v="Small"/>
    <n v="1"/>
    <n v="66"/>
    <n v="22"/>
    <n v="8"/>
    <n v="448423"/>
    <n v="44842.3"/>
    <n v="41691"/>
    <n v="647.45763888888905"/>
    <n v="2015"/>
    <n v="11"/>
    <x v="0"/>
    <s v="Small &amp; Medium"/>
    <s v="Nov"/>
    <s v="Direct"/>
    <s v="No"/>
    <s v="Habitus"/>
    <s v="Lead"/>
    <n v="0.1"/>
    <x v="0"/>
  </r>
  <r>
    <d v="2015-11-30T10:59:00"/>
    <n v="323"/>
    <s v="Small"/>
    <n v="1"/>
    <n v="250"/>
    <n v="22"/>
    <n v="10"/>
    <n v="2135704"/>
    <n v="213570.4"/>
    <n v="41713"/>
    <n v="625.45763888888905"/>
    <n v="2015"/>
    <n v="11"/>
    <x v="2"/>
    <s v="Strategic"/>
    <s v="Nov"/>
    <s v="Direct"/>
    <s v="No"/>
    <s v="Juvenis"/>
    <s v="Lead"/>
    <n v="0.1"/>
    <x v="0"/>
  </r>
  <r>
    <d v="2015-11-30T10:59:00"/>
    <n v="411"/>
    <s v="Large"/>
    <n v="1"/>
    <n v="110"/>
    <n v="22"/>
    <n v="2"/>
    <n v="6949790"/>
    <n v="694979"/>
    <n v="41770"/>
    <n v="568.45763888888905"/>
    <n v="2015"/>
    <n v="11"/>
    <x v="1"/>
    <s v="Strategic"/>
    <s v="Nov"/>
    <s v="Direct"/>
    <s v="No"/>
    <s v="Basium"/>
    <s v="Lead"/>
    <n v="0.1"/>
    <x v="0"/>
  </r>
  <r>
    <d v="2015-10-31T10:59:00"/>
    <n v="485"/>
    <s v="Small"/>
    <n v="1"/>
    <n v="100"/>
    <n v="22"/>
    <n v="3"/>
    <n v="165120"/>
    <n v="16512"/>
    <n v="41904"/>
    <n v="404.45763888888899"/>
    <n v="2015"/>
    <n v="10"/>
    <x v="0"/>
    <s v="Strategic"/>
    <s v="Oct"/>
    <s v="Direct"/>
    <s v="No"/>
    <s v="Campana"/>
    <s v="Lead"/>
    <n v="0.1"/>
    <x v="0"/>
  </r>
  <r>
    <d v="2015-08-25T07:00:00"/>
    <n v="88"/>
    <s v="Large"/>
    <n v="1"/>
    <n v="76"/>
    <n v="22"/>
    <n v="17"/>
    <n v="7329776"/>
    <n v="732977.6"/>
    <n v="41830"/>
    <n v="411.29166666666401"/>
    <n v="2015"/>
    <n v="8"/>
    <x v="2"/>
    <s v="Large"/>
    <s v="Aug"/>
    <s v="Direct"/>
    <s v="No"/>
    <s v="Recolo"/>
    <s v="Lead"/>
    <n v="0.1"/>
    <x v="0"/>
  </r>
  <r>
    <d v="2015-08-25T07:00:00"/>
    <n v="96"/>
    <s v="Medium"/>
    <n v="1"/>
    <n v="84"/>
    <n v="22"/>
    <n v="3"/>
    <n v="4419265"/>
    <n v="441926.5"/>
    <n v="41676"/>
    <n v="565.29166666666401"/>
    <n v="2015"/>
    <n v="8"/>
    <x v="0"/>
    <s v="Large"/>
    <s v="Aug"/>
    <s v="Direct"/>
    <s v="No"/>
    <s v="Campana"/>
    <s v="Lead"/>
    <n v="0.1"/>
    <x v="0"/>
  </r>
  <r>
    <d v="2015-07-29T06:00:00"/>
    <n v="450"/>
    <s v="Medium"/>
    <n v="1"/>
    <n v="344"/>
    <n v="22"/>
    <n v="6"/>
    <n v="4216969"/>
    <n v="421696.9"/>
    <n v="41680"/>
    <n v="534.25"/>
    <n v="2015"/>
    <n v="7"/>
    <x v="2"/>
    <s v="Small &amp; Medium"/>
    <s v="Jul"/>
    <s v="Direct"/>
    <s v="No"/>
    <s v="Fatum"/>
    <s v="Lead"/>
    <n v="0.1"/>
    <x v="0"/>
  </r>
  <r>
    <d v="2015-07-31T08:00:00"/>
    <n v="441"/>
    <s v="Medium"/>
    <n v="1"/>
    <n v="338"/>
    <n v="22"/>
    <n v="13"/>
    <n v="4360148"/>
    <n v="436014.8"/>
    <n v="41810"/>
    <n v="406.33333333333599"/>
    <n v="2015"/>
    <n v="7"/>
    <x v="2"/>
    <s v="Small &amp; Medium"/>
    <s v="Jul"/>
    <s v="Direct"/>
    <s v="No"/>
    <s v="Nimis"/>
    <s v="Lead"/>
    <n v="0.1"/>
    <x v="0"/>
  </r>
  <r>
    <d v="2015-07-31T08:00:00"/>
    <n v="87"/>
    <s v="Small"/>
    <n v="1"/>
    <n v="75"/>
    <n v="22"/>
    <n v="18"/>
    <n v="664119"/>
    <n v="66411.899999999994"/>
    <n v="41728"/>
    <n v="488.33333333333599"/>
    <n v="2015"/>
    <n v="7"/>
    <x v="2"/>
    <s v="Large"/>
    <s v="Jul"/>
    <s v="Direct"/>
    <s v="No"/>
    <s v="Sato"/>
    <s v="Lead"/>
    <n v="0.1"/>
    <x v="0"/>
  </r>
  <r>
    <d v="2015-08-28T10:59:00"/>
    <n v="230"/>
    <s v="Small"/>
    <n v="2"/>
    <n v="182"/>
    <n v="22"/>
    <n v="11"/>
    <n v="747030"/>
    <n v="149406"/>
    <n v="41702"/>
    <n v="542.45763888888905"/>
    <n v="2015"/>
    <n v="8"/>
    <x v="0"/>
    <s v="Small &amp; Medium"/>
    <s v="Aug"/>
    <s v="Direct"/>
    <s v="No"/>
    <s v="Lacuna"/>
    <s v="Qualify"/>
    <n v="0.2"/>
    <x v="0"/>
  </r>
  <r>
    <d v="2015-08-01T10:59:00"/>
    <n v="240"/>
    <s v="Small"/>
    <n v="2"/>
    <n v="191"/>
    <n v="22"/>
    <n v="6"/>
    <n v="1301968"/>
    <n v="260393.60000000001"/>
    <n v="41760"/>
    <n v="457.45763888888899"/>
    <n v="2015"/>
    <n v="8"/>
    <x v="0"/>
    <s v="Large"/>
    <s v="Aug"/>
    <s v="Direct"/>
    <s v="No"/>
    <s v="Fatum"/>
    <s v="Qualify"/>
    <n v="0.2"/>
    <x v="0"/>
  </r>
  <r>
    <d v="2015-08-01T10:59:00"/>
    <n v="241"/>
    <s v="Medium"/>
    <n v="2"/>
    <n v="192"/>
    <n v="22"/>
    <n v="23"/>
    <n v="3740355"/>
    <n v="748071"/>
    <n v="41821"/>
    <n v="396.45763888888899"/>
    <n v="2015"/>
    <n v="8"/>
    <x v="0"/>
    <s v="Large"/>
    <s v="Aug"/>
    <s v="Direct"/>
    <s v="No"/>
    <s v="Bellus"/>
    <s v="Qualify"/>
    <n v="0.2"/>
    <x v="0"/>
  </r>
  <r>
    <d v="2015-06-30T10:59:00"/>
    <n v="266"/>
    <s v="Medium"/>
    <n v="2"/>
    <n v="211"/>
    <n v="22"/>
    <n v="17"/>
    <n v="3005639"/>
    <n v="601127.80000000005"/>
    <n v="41771"/>
    <n v="414.45763888888899"/>
    <n v="2015"/>
    <n v="6"/>
    <x v="1"/>
    <s v="Large"/>
    <s v="Jun"/>
    <s v="Direct"/>
    <s v="No"/>
    <s v="Recolo"/>
    <s v="Qualify"/>
    <n v="0.2"/>
    <x v="0"/>
  </r>
  <r>
    <d v="2015-06-30T10:59:00"/>
    <n v="348"/>
    <s v="Small"/>
    <n v="2"/>
    <n v="270"/>
    <n v="22"/>
    <n v="4"/>
    <n v="2200700"/>
    <n v="440140"/>
    <n v="41732"/>
    <n v="453.45763888888899"/>
    <n v="2015"/>
    <n v="6"/>
    <x v="2"/>
    <s v="Strategic"/>
    <s v="Jun"/>
    <s v="Direct"/>
    <s v="No"/>
    <s v="Decimus"/>
    <s v="Qualify"/>
    <n v="0.2"/>
    <x v="0"/>
  </r>
  <r>
    <d v="2015-06-30T10:59:00"/>
    <n v="349"/>
    <s v="Medium"/>
    <n v="2"/>
    <n v="271"/>
    <n v="22"/>
    <n v="10"/>
    <n v="2630698"/>
    <n v="526139.6"/>
    <n v="41758"/>
    <n v="427.45763888888899"/>
    <n v="2015"/>
    <n v="6"/>
    <x v="2"/>
    <s v="Strategic"/>
    <s v="Jun"/>
    <s v="Direct"/>
    <s v="No"/>
    <s v="Juvenis"/>
    <s v="Qualify"/>
    <n v="0.2"/>
    <x v="0"/>
  </r>
  <r>
    <d v="2015-06-30T10:59:00"/>
    <n v="351"/>
    <s v="Large"/>
    <n v="2"/>
    <n v="273"/>
    <n v="22"/>
    <n v="8"/>
    <n v="6552164"/>
    <n v="1310432.8"/>
    <n v="41652"/>
    <n v="533.45763888888905"/>
    <n v="2015"/>
    <n v="6"/>
    <x v="2"/>
    <s v="Strategic"/>
    <s v="Jun"/>
    <s v="Direct"/>
    <s v="No"/>
    <s v="Habitus"/>
    <s v="Qualify"/>
    <n v="0.2"/>
    <x v="0"/>
  </r>
  <r>
    <d v="2015-06-30T10:59:00"/>
    <n v="352"/>
    <s v="Small"/>
    <n v="2"/>
    <n v="274"/>
    <n v="22"/>
    <n v="16"/>
    <n v="565035"/>
    <n v="113007"/>
    <n v="41739"/>
    <n v="446.45763888888899"/>
    <n v="2015"/>
    <n v="6"/>
    <x v="2"/>
    <s v="Strategic"/>
    <s v="Jun"/>
    <s v="Direct"/>
    <s v="No"/>
    <s v="Quanti"/>
    <s v="Qualify"/>
    <n v="0.2"/>
    <x v="0"/>
  </r>
  <r>
    <d v="2015-06-30T10:59:00"/>
    <n v="354"/>
    <s v="Medium"/>
    <n v="3"/>
    <n v="276"/>
    <n v="22"/>
    <n v="4"/>
    <n v="4338832"/>
    <n v="1735532.8"/>
    <n v="41709"/>
    <n v="476.45763888888899"/>
    <n v="2015"/>
    <n v="6"/>
    <x v="2"/>
    <s v="Large"/>
    <s v="Jun"/>
    <s v="Direct"/>
    <s v="No"/>
    <s v="Decimus"/>
    <s v="Solution"/>
    <n v="0.4"/>
    <x v="0"/>
  </r>
  <r>
    <d v="2015-06-30T10:59:00"/>
    <n v="378"/>
    <s v="Small"/>
    <n v="3"/>
    <n v="70"/>
    <n v="22"/>
    <n v="1"/>
    <n v="1446339"/>
    <n v="578535.6"/>
    <n v="41685"/>
    <n v="500.45763888888899"/>
    <n v="2015"/>
    <n v="6"/>
    <x v="1"/>
    <s v="Large"/>
    <s v="Jun"/>
    <s v="Direct"/>
    <s v="No"/>
    <s v="Abbas"/>
    <s v="Solution"/>
    <n v="0.4"/>
    <x v="0"/>
  </r>
  <r>
    <d v="2015-06-30T10:59:00"/>
    <n v="405"/>
    <s v="Large"/>
    <n v="3"/>
    <n v="316"/>
    <n v="22"/>
    <n v="9"/>
    <n v="8286539"/>
    <n v="3314615.6"/>
    <n v="41744"/>
    <n v="441.45763888888899"/>
    <n v="2015"/>
    <n v="6"/>
    <x v="2"/>
    <s v="Strategic"/>
    <s v="Jun"/>
    <s v="Direct"/>
    <s v="No"/>
    <s v="Ignis"/>
    <s v="Solution"/>
    <n v="0.4"/>
    <x v="0"/>
  </r>
  <r>
    <d v="2015-06-30T10:59:00"/>
    <n v="413"/>
    <s v="Small"/>
    <n v="3"/>
    <n v="220"/>
    <n v="22"/>
    <n v="8"/>
    <n v="1286738"/>
    <n v="514695.2"/>
    <n v="41645"/>
    <n v="540.45763888888905"/>
    <n v="2015"/>
    <n v="6"/>
    <x v="2"/>
    <s v="Strategic"/>
    <s v="Jun"/>
    <s v="Direct"/>
    <s v="No"/>
    <s v="Habitus"/>
    <s v="Solution"/>
    <n v="0.4"/>
    <x v="0"/>
  </r>
  <r>
    <d v="2015-06-29T10:59:00"/>
    <n v="344"/>
    <s v="Medium"/>
    <n v="2"/>
    <n v="267"/>
    <n v="22"/>
    <n v="24"/>
    <n v="3700117"/>
    <n v="740023.4"/>
    <n v="41668"/>
    <n v="516.45763888888905"/>
    <n v="2015"/>
    <n v="6"/>
    <x v="2"/>
    <s v="Strategic"/>
    <s v="Jun"/>
    <s v="Direct"/>
    <s v="No"/>
    <s v="Carmen"/>
    <s v="Qualify"/>
    <n v="0.2"/>
    <x v="0"/>
  </r>
  <r>
    <d v="2015-06-29T10:59:00"/>
    <n v="382"/>
    <s v="Small"/>
    <n v="3"/>
    <n v="296"/>
    <n v="22"/>
    <n v="7"/>
    <n v="740103"/>
    <n v="296041.2"/>
    <n v="41640"/>
    <n v="544.45763888888905"/>
    <n v="2015"/>
    <n v="6"/>
    <x v="2"/>
    <s v="Large"/>
    <s v="Jun"/>
    <s v="Direct"/>
    <s v="No"/>
    <s v="Gratus"/>
    <s v="Solution"/>
    <n v="0.4"/>
    <x v="0"/>
  </r>
  <r>
    <d v="2015-06-29T10:59:00"/>
    <n v="385"/>
    <s v="Medium"/>
    <n v="2"/>
    <n v="299"/>
    <n v="22"/>
    <n v="10"/>
    <n v="4415130"/>
    <n v="883026"/>
    <n v="41738"/>
    <n v="446.45763888888899"/>
    <n v="2015"/>
    <n v="6"/>
    <x v="2"/>
    <s v="Strategic"/>
    <s v="Jun"/>
    <s v="Direct"/>
    <s v="No"/>
    <s v="Juvenis"/>
    <s v="Qualify"/>
    <n v="0.2"/>
    <x v="0"/>
  </r>
  <r>
    <d v="2015-06-29T10:59:00"/>
    <n v="387"/>
    <s v="Medium"/>
    <n v="2"/>
    <n v="246"/>
    <n v="22"/>
    <n v="25"/>
    <n v="4915845"/>
    <n v="983169"/>
    <n v="41656"/>
    <n v="528.45763888888905"/>
    <n v="2015"/>
    <n v="6"/>
    <x v="2"/>
    <s v="Strategic"/>
    <s v="Jun"/>
    <s v="Direct"/>
    <s v="No"/>
    <s v="Maximus"/>
    <s v="Qualify"/>
    <n v="0.2"/>
    <x v="0"/>
  </r>
  <r>
    <d v="2015-06-29T10:59:00"/>
    <n v="388"/>
    <s v="Large"/>
    <n v="2"/>
    <n v="301"/>
    <n v="22"/>
    <n v="23"/>
    <n v="5672615"/>
    <n v="1134523"/>
    <n v="41655"/>
    <n v="529.45763888888905"/>
    <n v="2015"/>
    <n v="6"/>
    <x v="1"/>
    <s v="Large"/>
    <s v="Jun"/>
    <s v="Direct"/>
    <s v="No"/>
    <s v="Bellus"/>
    <s v="Qualify"/>
    <n v="0.2"/>
    <x v="0"/>
  </r>
  <r>
    <d v="2015-06-29T10:59:00"/>
    <n v="389"/>
    <s v="Medium"/>
    <n v="2"/>
    <n v="302"/>
    <n v="22"/>
    <n v="14"/>
    <n v="3085396"/>
    <n v="617079.19999999995"/>
    <n v="41746"/>
    <n v="438.45763888888899"/>
    <n v="2015"/>
    <n v="6"/>
    <x v="1"/>
    <s v="Strategic"/>
    <s v="Jun"/>
    <s v="Direct"/>
    <s v="No"/>
    <s v="Omins"/>
    <s v="Qualify"/>
    <n v="0.2"/>
    <x v="0"/>
  </r>
  <r>
    <d v="2015-06-26T10:59:00"/>
    <n v="483"/>
    <s v="Small"/>
    <n v="2"/>
    <n v="356"/>
    <n v="22"/>
    <n v="11"/>
    <n v="24700"/>
    <n v="4940"/>
    <n v="41762"/>
    <n v="419.45763888888899"/>
    <n v="2015"/>
    <n v="6"/>
    <x v="2"/>
    <s v="Large"/>
    <s v="Jun"/>
    <s v="Direct"/>
    <s v="No"/>
    <s v="Lacuna"/>
    <s v="Qualify"/>
    <n v="0.2"/>
    <x v="0"/>
  </r>
  <r>
    <d v="2015-06-25T10:59:00"/>
    <n v="364"/>
    <s v="Medium"/>
    <n v="2"/>
    <n v="285"/>
    <n v="22"/>
    <n v="4"/>
    <n v="5438441"/>
    <n v="1087688.2"/>
    <n v="41808"/>
    <n v="372.45763888888899"/>
    <n v="2015"/>
    <n v="6"/>
    <x v="0"/>
    <s v="Strategic"/>
    <s v="Jun"/>
    <s v="Direct"/>
    <s v="No"/>
    <s v="Decimus"/>
    <s v="Qualify"/>
    <n v="0.2"/>
    <x v="0"/>
  </r>
  <r>
    <d v="2015-06-23T10:59:00"/>
    <n v="357"/>
    <s v="Small"/>
    <n v="2"/>
    <n v="279"/>
    <n v="22"/>
    <n v="20"/>
    <n v="1922932"/>
    <n v="384586.4"/>
    <n v="41714"/>
    <n v="464.45763888888899"/>
    <n v="2015"/>
    <n v="6"/>
    <x v="2"/>
    <s v="Large"/>
    <s v="Jun"/>
    <s v="Direct"/>
    <s v="No"/>
    <s v="Umbra"/>
    <s v="Qualify"/>
    <n v="0.2"/>
    <x v="0"/>
  </r>
  <r>
    <d v="2015-06-17T10:59:00"/>
    <n v="356"/>
    <s v="Small"/>
    <n v="2"/>
    <n v="278"/>
    <n v="22"/>
    <n v="20"/>
    <n v="767582"/>
    <n v="153516.4"/>
    <n v="41763"/>
    <n v="409.45763888888899"/>
    <n v="2015"/>
    <n v="6"/>
    <x v="2"/>
    <s v="Strategic"/>
    <s v="Jun"/>
    <s v="Direct"/>
    <s v="No"/>
    <s v="Umbra"/>
    <s v="Qualify"/>
    <n v="0.2"/>
    <x v="0"/>
  </r>
  <r>
    <d v="2015-06-15T10:59:00"/>
    <n v="179"/>
    <s v="Small"/>
    <n v="2"/>
    <n v="143"/>
    <n v="22"/>
    <n v="16"/>
    <n v="1646049"/>
    <n v="329209.8"/>
    <n v="41731"/>
    <n v="439.45763888888899"/>
    <n v="2015"/>
    <n v="6"/>
    <x v="2"/>
    <s v="Small &amp; Medium"/>
    <s v="Jun"/>
    <s v="Direct"/>
    <s v="No"/>
    <s v="Quanti"/>
    <s v="Qualify"/>
    <n v="0.2"/>
    <x v="0"/>
  </r>
  <r>
    <d v="2015-06-15T10:59:00"/>
    <n v="181"/>
    <s v="Small"/>
    <n v="2"/>
    <n v="145"/>
    <n v="22"/>
    <n v="23"/>
    <n v="2121888"/>
    <n v="424377.59999999998"/>
    <n v="41681"/>
    <n v="489.45763888888899"/>
    <n v="2015"/>
    <n v="6"/>
    <x v="2"/>
    <s v="Small &amp; Medium"/>
    <s v="Jun"/>
    <s v="Direct"/>
    <s v="No"/>
    <s v="Bellus"/>
    <s v="Qualify"/>
    <n v="0.2"/>
    <x v="0"/>
  </r>
  <r>
    <d v="2015-06-15T10:59:00"/>
    <n v="183"/>
    <s v="Medium"/>
    <n v="2"/>
    <n v="147"/>
    <n v="22"/>
    <n v="23"/>
    <n v="2461379"/>
    <n v="492275.8"/>
    <n v="41730"/>
    <n v="440.45763888888899"/>
    <n v="2015"/>
    <n v="6"/>
    <x v="2"/>
    <s v="Small &amp; Medium"/>
    <s v="Jun"/>
    <s v="Direct"/>
    <s v="No"/>
    <s v="Bellus"/>
    <s v="Qualify"/>
    <n v="0.2"/>
    <x v="0"/>
  </r>
  <r>
    <d v="2015-06-15T10:59:00"/>
    <n v="184"/>
    <s v="Small"/>
    <n v="3"/>
    <n v="148"/>
    <n v="22"/>
    <n v="18"/>
    <n v="2211507"/>
    <n v="884602.8"/>
    <n v="41805"/>
    <n v="365.45763888888899"/>
    <n v="2015"/>
    <n v="6"/>
    <x v="2"/>
    <s v="Small &amp; Medium"/>
    <s v="Jun"/>
    <s v="Direct"/>
    <s v="No"/>
    <s v="Sato"/>
    <s v="Solution"/>
    <n v="0.4"/>
    <x v="0"/>
  </r>
  <r>
    <d v="2015-06-01T10:59:00"/>
    <n v="55"/>
    <s v="Small"/>
    <n v="2"/>
    <n v="11"/>
    <n v="22"/>
    <n v="19"/>
    <n v="2185792"/>
    <n v="437158.40000000002"/>
    <n v="41699"/>
    <n v="457.45763888888899"/>
    <n v="2015"/>
    <n v="6"/>
    <x v="2"/>
    <s v="Strategic"/>
    <s v="Jun"/>
    <s v="Direct"/>
    <s v="No"/>
    <s v="Talus"/>
    <s v="Qualify"/>
    <n v="0.2"/>
    <x v="0"/>
  </r>
  <r>
    <d v="2015-06-01T10:59:00"/>
    <n v="70"/>
    <s v="Medium"/>
    <n v="2"/>
    <n v="11"/>
    <n v="22"/>
    <n v="6"/>
    <n v="2707103"/>
    <n v="541420.6"/>
    <n v="41760"/>
    <n v="396.45763888888899"/>
    <n v="2015"/>
    <n v="6"/>
    <x v="2"/>
    <s v="Strategic"/>
    <s v="Jun"/>
    <s v="Direct"/>
    <s v="No"/>
    <s v="Fatum"/>
    <s v="Qualify"/>
    <n v="0.2"/>
    <x v="0"/>
  </r>
  <r>
    <d v="2015-06-01T10:59:00"/>
    <n v="342"/>
    <s v="Small"/>
    <n v="2"/>
    <n v="265"/>
    <n v="22"/>
    <n v="14"/>
    <n v="126582"/>
    <n v="25316.400000000001"/>
    <n v="41730"/>
    <n v="426.45763888888899"/>
    <n v="2015"/>
    <n v="6"/>
    <x v="1"/>
    <s v="Strategic"/>
    <s v="Jun"/>
    <s v="Direct"/>
    <s v="No"/>
    <s v="Omins"/>
    <s v="Qualify"/>
    <n v="0.2"/>
    <x v="0"/>
  </r>
  <r>
    <d v="2015-05-31T10:59:00"/>
    <n v="180"/>
    <s v="Small"/>
    <n v="2"/>
    <n v="144"/>
    <n v="22"/>
    <n v="22"/>
    <n v="930892"/>
    <n v="186178.4"/>
    <n v="41754"/>
    <n v="401.45763888888899"/>
    <n v="2015"/>
    <n v="5"/>
    <x v="2"/>
    <s v="Small &amp; Medium"/>
    <s v="May"/>
    <s v="Direct"/>
    <s v="No"/>
    <s v="Aqua"/>
    <s v="Qualify"/>
    <n v="0.2"/>
    <x v="0"/>
  </r>
  <r>
    <d v="2015-05-31T10:59:00"/>
    <n v="402"/>
    <s v="Small"/>
    <n v="3"/>
    <n v="239"/>
    <n v="22"/>
    <n v="21"/>
    <n v="124644"/>
    <n v="49857.599999999999"/>
    <n v="41751"/>
    <n v="404.45763888888899"/>
    <n v="2015"/>
    <n v="5"/>
    <x v="2"/>
    <s v="Strategic"/>
    <s v="May"/>
    <s v="Direct"/>
    <s v="No"/>
    <s v="Vero"/>
    <s v="Solution"/>
    <n v="0.4"/>
    <x v="0"/>
  </r>
  <r>
    <d v="2015-05-31T10:59:00"/>
    <n v="480"/>
    <s v="Small"/>
    <n v="3"/>
    <n v="69"/>
    <n v="22"/>
    <n v="23"/>
    <n v="1513800"/>
    <n v="605520"/>
    <n v="41731"/>
    <n v="424.45763888888899"/>
    <n v="2015"/>
    <n v="5"/>
    <x v="0"/>
    <s v="Strategic"/>
    <s v="May"/>
    <s v="Direct"/>
    <s v="No"/>
    <s v="Bellus"/>
    <s v="Solution"/>
    <n v="0.4"/>
    <x v="0"/>
  </r>
  <r>
    <d v="2015-05-29T10:59:00"/>
    <n v="301"/>
    <s v="Small"/>
    <n v="2"/>
    <n v="237"/>
    <n v="22"/>
    <n v="16"/>
    <n v="825397"/>
    <n v="165079.4"/>
    <n v="41699"/>
    <n v="454.45763888888899"/>
    <n v="2015"/>
    <n v="5"/>
    <x v="0"/>
    <s v="Strategic"/>
    <s v="May"/>
    <s v="Direct"/>
    <s v="No"/>
    <s v="Quanti"/>
    <s v="Qualify"/>
    <n v="0.2"/>
    <x v="0"/>
  </r>
  <r>
    <d v="2015-05-29T10:59:00"/>
    <n v="343"/>
    <s v="Small"/>
    <n v="4"/>
    <n v="266"/>
    <n v="22"/>
    <n v="4"/>
    <n v="1935082"/>
    <n v="1161049.2"/>
    <n v="41780"/>
    <n v="373.45763888888899"/>
    <n v="2015"/>
    <n v="5"/>
    <x v="2"/>
    <s v="Strategic"/>
    <s v="May"/>
    <s v="Direct"/>
    <s v="No"/>
    <s v="Decimus"/>
    <s v="Proposal"/>
    <n v="0.6"/>
    <x v="0"/>
  </r>
  <r>
    <d v="2015-05-29T10:59:00"/>
    <n v="368"/>
    <s v="Medium"/>
    <n v="3"/>
    <n v="78"/>
    <n v="22"/>
    <n v="24"/>
    <n v="2589863"/>
    <n v="1035945.2"/>
    <n v="41786"/>
    <n v="367.45763888888899"/>
    <n v="2015"/>
    <n v="5"/>
    <x v="2"/>
    <s v="Strategic"/>
    <s v="May"/>
    <s v="Direct"/>
    <s v="No"/>
    <s v="Carmen"/>
    <s v="Solution"/>
    <n v="0.4"/>
    <x v="0"/>
  </r>
  <r>
    <d v="2015-05-22T10:59:00"/>
    <n v="468"/>
    <s v="Small"/>
    <n v="3"/>
    <n v="350"/>
    <n v="22"/>
    <n v="25"/>
    <n v="2401584"/>
    <n v="960633.6"/>
    <n v="41660"/>
    <n v="486.45763888888899"/>
    <n v="2015"/>
    <n v="5"/>
    <x v="2"/>
    <s v="Strategic"/>
    <s v="May"/>
    <s v="Direct"/>
    <s v="No"/>
    <s v="Maximus"/>
    <s v="Solution"/>
    <n v="0.4"/>
    <x v="0"/>
  </r>
  <r>
    <d v="2015-05-16T10:59:00"/>
    <n v="322"/>
    <s v="Large"/>
    <n v="3"/>
    <n v="249"/>
    <n v="22"/>
    <n v="3"/>
    <n v="7708066"/>
    <n v="3083226.4"/>
    <n v="41732"/>
    <n v="408.45763888888899"/>
    <n v="2015"/>
    <n v="5"/>
    <x v="2"/>
    <s v="Strategic"/>
    <s v="May"/>
    <s v="Direct"/>
    <s v="No"/>
    <s v="Campana"/>
    <s v="Solution"/>
    <n v="0.4"/>
    <x v="0"/>
  </r>
  <r>
    <d v="2015-05-14T10:59:00"/>
    <n v="319"/>
    <s v="Medium"/>
    <n v="3"/>
    <n v="247"/>
    <n v="22"/>
    <n v="21"/>
    <n v="4697562"/>
    <n v="1879024.8"/>
    <n v="41647"/>
    <n v="491.45763888888899"/>
    <n v="2015"/>
    <n v="5"/>
    <x v="2"/>
    <s v="Strategic"/>
    <s v="May"/>
    <s v="Direct"/>
    <s v="No"/>
    <s v="Vero"/>
    <s v="Solution"/>
    <n v="0.4"/>
    <x v="0"/>
  </r>
  <r>
    <d v="2015-05-01T10:59:00"/>
    <n v="309"/>
    <s v="Small"/>
    <n v="2"/>
    <n v="156"/>
    <n v="22"/>
    <n v="19"/>
    <n v="1076689"/>
    <n v="215337.8"/>
    <n v="41640"/>
    <n v="485.45763888888899"/>
    <n v="2015"/>
    <n v="5"/>
    <x v="2"/>
    <s v="Large"/>
    <s v="May"/>
    <s v="Direct"/>
    <s v="No"/>
    <s v="Talus"/>
    <s v="Qualify"/>
    <n v="0.2"/>
    <x v="0"/>
  </r>
  <r>
    <d v="2015-05-01T10:59:00"/>
    <n v="366"/>
    <s v="Medium"/>
    <n v="2"/>
    <n v="229"/>
    <n v="22"/>
    <n v="22"/>
    <n v="5034222"/>
    <n v="1006844.4"/>
    <n v="41640"/>
    <n v="485.45763888888899"/>
    <n v="2015"/>
    <n v="5"/>
    <x v="0"/>
    <s v="Large"/>
    <s v="May"/>
    <s v="Direct"/>
    <s v="No"/>
    <s v="Aqua"/>
    <s v="Qualify"/>
    <n v="0.2"/>
    <x v="0"/>
  </r>
  <r>
    <d v="2015-05-01T10:59:00"/>
    <n v="482"/>
    <s v="Small"/>
    <n v="3"/>
    <n v="324"/>
    <n v="22"/>
    <n v="21"/>
    <n v="366600"/>
    <n v="146640"/>
    <n v="41760"/>
    <n v="365.45763888888899"/>
    <n v="2015"/>
    <n v="5"/>
    <x v="0"/>
    <s v="Strategic"/>
    <s v="May"/>
    <s v="Direct"/>
    <s v="No"/>
    <s v="Vero"/>
    <s v="Solution"/>
    <n v="0.4"/>
    <x v="0"/>
  </r>
  <r>
    <d v="2015-04-30T10:59:00"/>
    <n v="325"/>
    <s v="Small"/>
    <n v="3"/>
    <n v="7"/>
    <n v="22"/>
    <n v="7"/>
    <n v="234823"/>
    <n v="93929.2"/>
    <n v="41706"/>
    <n v="418.45763888888899"/>
    <n v="2015"/>
    <n v="4"/>
    <x v="0"/>
    <s v="Large"/>
    <s v="Apr"/>
    <s v="Direct"/>
    <s v="No"/>
    <s v="Gratus"/>
    <s v="Solution"/>
    <n v="0.4"/>
    <x v="0"/>
  </r>
  <r>
    <d v="2015-04-30T10:59:00"/>
    <n v="191"/>
    <s v="Medium"/>
    <n v="2"/>
    <n v="118"/>
    <n v="22"/>
    <n v="8"/>
    <n v="4020340"/>
    <n v="804068"/>
    <n v="41684"/>
    <n v="440.45763888888899"/>
    <n v="2015"/>
    <n v="4"/>
    <x v="2"/>
    <s v="Small &amp; Medium"/>
    <s v="Apr"/>
    <s v="Direct"/>
    <s v="No"/>
    <s v="Habitus"/>
    <s v="Qualify"/>
    <n v="0.2"/>
    <x v="0"/>
  </r>
  <r>
    <d v="2015-04-30T10:59:00"/>
    <n v="171"/>
    <s v="Small"/>
    <n v="2"/>
    <n v="138"/>
    <n v="22"/>
    <n v="6"/>
    <n v="356848"/>
    <n v="71369.600000000006"/>
    <n v="41662"/>
    <n v="462.45763888888899"/>
    <n v="2015"/>
    <n v="4"/>
    <x v="2"/>
    <s v="Small &amp; Medium"/>
    <s v="Apr"/>
    <s v="Direct"/>
    <s v="No"/>
    <s v="Fatum"/>
    <s v="Qualify"/>
    <n v="0.2"/>
    <x v="0"/>
  </r>
  <r>
    <d v="2015-04-30T10:59:00"/>
    <n v="195"/>
    <s v="Small"/>
    <n v="3"/>
    <n v="158"/>
    <n v="22"/>
    <n v="23"/>
    <n v="1374975"/>
    <n v="549990"/>
    <n v="41743"/>
    <n v="381.45763888888899"/>
    <n v="2015"/>
    <n v="4"/>
    <x v="0"/>
    <s v="Strategic"/>
    <s v="Apr"/>
    <s v="Direct"/>
    <s v="No"/>
    <s v="Bellus"/>
    <s v="Solution"/>
    <n v="0.4"/>
    <x v="0"/>
  </r>
  <r>
    <d v="2015-04-30T10:59:00"/>
    <n v="208"/>
    <s v="Medium"/>
    <n v="2"/>
    <n v="164"/>
    <n v="22"/>
    <n v="19"/>
    <n v="5314380"/>
    <n v="1062876"/>
    <n v="41726"/>
    <n v="398.45763888888899"/>
    <n v="2015"/>
    <n v="4"/>
    <x v="2"/>
    <s v="Strategic"/>
    <s v="Apr"/>
    <s v="Direct"/>
    <s v="No"/>
    <s v="Talus"/>
    <s v="Qualify"/>
    <n v="0.2"/>
    <x v="0"/>
  </r>
  <r>
    <d v="2015-04-30T10:59:00"/>
    <n v="340"/>
    <s v="Medium"/>
    <n v="4"/>
    <n v="263"/>
    <n v="22"/>
    <n v="2"/>
    <n v="4780762"/>
    <n v="2868457.2"/>
    <n v="41699"/>
    <n v="425.45763888888899"/>
    <n v="2015"/>
    <n v="4"/>
    <x v="1"/>
    <s v="Strategic"/>
    <s v="Apr"/>
    <s v="Direct"/>
    <s v="No"/>
    <s v="Basium"/>
    <s v="Proposal"/>
    <n v="0.6"/>
    <x v="0"/>
  </r>
  <r>
    <d v="2015-04-30T10:59:00"/>
    <n v="429"/>
    <s v="Medium"/>
    <n v="2"/>
    <n v="330"/>
    <n v="22"/>
    <n v="17"/>
    <n v="3718538"/>
    <n v="743707.6"/>
    <n v="41742"/>
    <n v="382.45763888888899"/>
    <n v="2015"/>
    <n v="4"/>
    <x v="2"/>
    <s v="Strategic"/>
    <s v="Apr"/>
    <s v="Direct"/>
    <s v="No"/>
    <s v="Recolo"/>
    <s v="Qualify"/>
    <n v="0.2"/>
    <x v="0"/>
  </r>
  <r>
    <d v="2015-04-29T10:59:00"/>
    <n v="345"/>
    <s v="Small"/>
    <n v="2"/>
    <n v="268"/>
    <n v="22"/>
    <n v="3"/>
    <n v="1418229"/>
    <n v="283645.8"/>
    <n v="41734"/>
    <n v="389.45763888888899"/>
    <n v="2015"/>
    <n v="4"/>
    <x v="2"/>
    <s v="Large"/>
    <s v="Apr"/>
    <s v="Direct"/>
    <s v="No"/>
    <s v="Campana"/>
    <s v="Qualify"/>
    <n v="0.2"/>
    <x v="0"/>
  </r>
  <r>
    <d v="2015-04-27T10:59:00"/>
    <n v="376"/>
    <s v="Medium"/>
    <n v="3"/>
    <n v="32"/>
    <n v="22"/>
    <n v="12"/>
    <n v="4441789"/>
    <n v="1776715.6"/>
    <n v="41687"/>
    <n v="434.45763888888899"/>
    <n v="2015"/>
    <n v="4"/>
    <x v="2"/>
    <s v="Large"/>
    <s v="Apr"/>
    <s v="Direct"/>
    <s v="No"/>
    <s v="Magis"/>
    <s v="Solution"/>
    <n v="0.4"/>
    <x v="0"/>
  </r>
  <r>
    <d v="2015-04-24T10:59:00"/>
    <n v="302"/>
    <s v="Large"/>
    <n v="3"/>
    <n v="238"/>
    <n v="22"/>
    <n v="7"/>
    <n v="4258202"/>
    <n v="1703280.8"/>
    <n v="41705"/>
    <n v="413.45763888888899"/>
    <n v="2015"/>
    <n v="4"/>
    <x v="0"/>
    <s v="Strategic"/>
    <s v="Apr"/>
    <s v="Direct"/>
    <s v="No"/>
    <s v="Gratus"/>
    <s v="Solution"/>
    <n v="0.4"/>
    <x v="0"/>
  </r>
  <r>
    <d v="2015-04-24T10:59:00"/>
    <n v="380"/>
    <s v="Medium"/>
    <n v="2"/>
    <n v="295"/>
    <n v="22"/>
    <n v="22"/>
    <n v="4285464"/>
    <n v="857092.8"/>
    <n v="41671"/>
    <n v="447.45763888888899"/>
    <n v="2015"/>
    <n v="4"/>
    <x v="0"/>
    <s v="Small &amp; Medium"/>
    <s v="Apr"/>
    <s v="Direct"/>
    <s v="No"/>
    <s v="Aqua"/>
    <s v="Qualify"/>
    <n v="0.2"/>
    <x v="0"/>
  </r>
  <r>
    <d v="2015-04-17T10:59:00"/>
    <n v="153"/>
    <s v="Large"/>
    <n v="3"/>
    <n v="60"/>
    <n v="22"/>
    <n v="1"/>
    <n v="5675097"/>
    <n v="2270038.7999999998"/>
    <n v="41745"/>
    <n v="366.45763888888899"/>
    <n v="2015"/>
    <n v="4"/>
    <x v="0"/>
    <s v="Large"/>
    <s v="Apr"/>
    <s v="Direct"/>
    <s v="No"/>
    <s v="Abbas"/>
    <s v="Solution"/>
    <n v="0.4"/>
    <x v="0"/>
  </r>
  <r>
    <d v="2015-04-17T10:59:00"/>
    <n v="358"/>
    <s v="Medium"/>
    <n v="4"/>
    <n v="47"/>
    <n v="22"/>
    <n v="21"/>
    <n v="3488444"/>
    <n v="2093066.4"/>
    <n v="41700"/>
    <n v="411.45763888888899"/>
    <n v="2015"/>
    <n v="4"/>
    <x v="1"/>
    <s v="Large"/>
    <s v="Apr"/>
    <s v="Direct"/>
    <s v="No"/>
    <s v="Vero"/>
    <s v="Proposal"/>
    <n v="0.6"/>
    <x v="0"/>
  </r>
  <r>
    <d v="2015-04-13T10:59:00"/>
    <n v="207"/>
    <s v="Small"/>
    <n v="3"/>
    <n v="163"/>
    <n v="22"/>
    <n v="15"/>
    <n v="1836123"/>
    <n v="734449.2"/>
    <n v="41651"/>
    <n v="456.45763888888899"/>
    <n v="2015"/>
    <n v="4"/>
    <x v="0"/>
    <s v="Small &amp; Medium"/>
    <s v="Apr"/>
    <s v="Direct"/>
    <s v="No"/>
    <s v="Paratus"/>
    <s v="Solution"/>
    <n v="0.4"/>
    <x v="0"/>
  </r>
  <r>
    <d v="2015-04-13T10:59:00"/>
    <n v="397"/>
    <s v="Large"/>
    <n v="4"/>
    <n v="310"/>
    <n v="22"/>
    <n v="15"/>
    <n v="5952410"/>
    <n v="3571446"/>
    <n v="41646"/>
    <n v="461.45763888888899"/>
    <n v="2015"/>
    <n v="4"/>
    <x v="2"/>
    <s v="Large"/>
    <s v="Apr"/>
    <s v="Direct"/>
    <s v="No"/>
    <s v="Paratus"/>
    <s v="Proposal"/>
    <n v="0.6"/>
    <x v="0"/>
  </r>
  <r>
    <d v="2015-04-03T10:59:00"/>
    <n v="100"/>
    <s v="Large"/>
    <n v="3"/>
    <n v="23"/>
    <n v="22"/>
    <n v="19"/>
    <n v="7021112"/>
    <n v="2808444.8"/>
    <n v="41700"/>
    <n v="397.45763888888899"/>
    <n v="2015"/>
    <n v="4"/>
    <x v="1"/>
    <s v="Large"/>
    <s v="Apr"/>
    <s v="Direct"/>
    <s v="No"/>
    <s v="Talus"/>
    <s v="Solution"/>
    <n v="0.4"/>
    <x v="0"/>
  </r>
  <r>
    <d v="2015-04-01T10:59:00"/>
    <n v="189"/>
    <s v="Small"/>
    <n v="2"/>
    <n v="153"/>
    <n v="22"/>
    <n v="22"/>
    <n v="2313781"/>
    <n v="462756.2"/>
    <n v="41671"/>
    <n v="424.45763888888899"/>
    <n v="2015"/>
    <n v="4"/>
    <x v="0"/>
    <s v="Small &amp; Medium"/>
    <s v="Apr"/>
    <s v="Direct"/>
    <s v="No"/>
    <s v="Aqua"/>
    <s v="Qualify"/>
    <n v="0.2"/>
    <x v="0"/>
  </r>
  <r>
    <d v="2015-04-01T10:59:00"/>
    <n v="331"/>
    <s v="Small"/>
    <n v="2"/>
    <n v="255"/>
    <n v="22"/>
    <n v="11"/>
    <n v="1757171"/>
    <n v="351434.2"/>
    <n v="41730"/>
    <n v="365.45763888888899"/>
    <n v="2015"/>
    <n v="4"/>
    <x v="2"/>
    <s v="Large"/>
    <s v="Apr"/>
    <s v="Direct"/>
    <s v="No"/>
    <s v="Lacuna"/>
    <s v="Qualify"/>
    <n v="0.2"/>
    <x v="0"/>
  </r>
  <r>
    <d v="2015-04-01T10:59:00"/>
    <n v="339"/>
    <s v="Medium"/>
    <n v="2"/>
    <n v="262"/>
    <n v="22"/>
    <n v="18"/>
    <n v="5112312"/>
    <n v="1022462.4"/>
    <n v="41699"/>
    <n v="396.45763888888899"/>
    <n v="2015"/>
    <n v="4"/>
    <x v="1"/>
    <s v="Strategic"/>
    <s v="Apr"/>
    <s v="Direct"/>
    <s v="No"/>
    <s v="Sato"/>
    <s v="Qualify"/>
    <n v="0.2"/>
    <x v="0"/>
  </r>
  <r>
    <d v="2015-04-01T10:59:00"/>
    <n v="362"/>
    <s v="Medium"/>
    <n v="4"/>
    <n v="283"/>
    <n v="22"/>
    <n v="6"/>
    <n v="3634069"/>
    <n v="2180441.4"/>
    <n v="41699"/>
    <n v="396.45763888888899"/>
    <n v="2015"/>
    <n v="4"/>
    <x v="2"/>
    <s v="Strategic"/>
    <s v="Apr"/>
    <s v="Direct"/>
    <s v="No"/>
    <s v="Fatum"/>
    <s v="Proposal"/>
    <n v="0.6"/>
    <x v="0"/>
  </r>
  <r>
    <d v="2015-03-31T10:59:00"/>
    <n v="63"/>
    <s v="Medium"/>
    <n v="3"/>
    <n v="54"/>
    <n v="22"/>
    <n v="25"/>
    <n v="5242291"/>
    <n v="2096916.4"/>
    <n v="41663"/>
    <n v="431.45763888888899"/>
    <n v="2015"/>
    <n v="3"/>
    <x v="0"/>
    <s v="Large"/>
    <s v="Mar"/>
    <s v="Direct"/>
    <s v="No"/>
    <s v="Maximus"/>
    <s v="Solution"/>
    <n v="0.4"/>
    <x v="0"/>
  </r>
  <r>
    <d v="2015-03-31T10:59:00"/>
    <n v="144"/>
    <s v="Small"/>
    <n v="3"/>
    <n v="114"/>
    <n v="22"/>
    <n v="4"/>
    <n v="436862"/>
    <n v="174744.8"/>
    <n v="41701"/>
    <n v="393.45763888888899"/>
    <n v="2015"/>
    <n v="3"/>
    <x v="1"/>
    <s v="Strategic"/>
    <s v="Mar"/>
    <s v="Direct"/>
    <s v="No"/>
    <s v="Decimus"/>
    <s v="Solution"/>
    <n v="0.4"/>
    <x v="0"/>
  </r>
  <r>
    <d v="2015-03-31T10:59:00"/>
    <n v="198"/>
    <s v="Large"/>
    <n v="3"/>
    <n v="121"/>
    <n v="22"/>
    <n v="19"/>
    <n v="6733360"/>
    <n v="2693344"/>
    <n v="41649"/>
    <n v="445.45763888888899"/>
    <n v="2015"/>
    <n v="3"/>
    <x v="2"/>
    <s v="Small &amp; Medium"/>
    <s v="Mar"/>
    <s v="Direct"/>
    <s v="No"/>
    <s v="Talus"/>
    <s v="Solution"/>
    <n v="0.4"/>
    <x v="0"/>
  </r>
  <r>
    <d v="2015-03-31T10:59:00"/>
    <n v="194"/>
    <s v="Small"/>
    <n v="2"/>
    <n v="157"/>
    <n v="22"/>
    <n v="10"/>
    <n v="1082733"/>
    <n v="216546.6"/>
    <n v="41666"/>
    <n v="428.45763888888899"/>
    <n v="2015"/>
    <n v="3"/>
    <x v="2"/>
    <s v="Strategic"/>
    <s v="Mar"/>
    <s v="Direct"/>
    <s v="No"/>
    <s v="Juvenis"/>
    <s v="Qualify"/>
    <n v="0.2"/>
    <x v="0"/>
  </r>
  <r>
    <d v="2015-03-31T10:59:00"/>
    <n v="220"/>
    <s v="Small"/>
    <n v="3"/>
    <n v="174"/>
    <n v="22"/>
    <n v="15"/>
    <n v="1450730"/>
    <n v="580292"/>
    <n v="41647"/>
    <n v="447.45763888888899"/>
    <n v="2015"/>
    <n v="3"/>
    <x v="1"/>
    <s v="Large"/>
    <s v="Mar"/>
    <s v="Direct"/>
    <s v="No"/>
    <s v="Paratus"/>
    <s v="Solution"/>
    <n v="0.4"/>
    <x v="0"/>
  </r>
  <r>
    <d v="2015-03-31T10:59:00"/>
    <n v="299"/>
    <s v="Medium"/>
    <n v="4"/>
    <n v="236"/>
    <n v="22"/>
    <n v="21"/>
    <n v="5391785"/>
    <n v="3235071"/>
    <n v="41713"/>
    <n v="381.45763888888899"/>
    <n v="2015"/>
    <n v="3"/>
    <x v="0"/>
    <s v="Strategic"/>
    <s v="Mar"/>
    <s v="Direct"/>
    <s v="No"/>
    <s v="Vero"/>
    <s v="Proposal"/>
    <n v="0.6"/>
    <x v="0"/>
  </r>
  <r>
    <d v="2015-03-31T10:59:00"/>
    <n v="307"/>
    <s v="Small"/>
    <n v="3"/>
    <n v="242"/>
    <n v="22"/>
    <n v="1"/>
    <n v="1441888"/>
    <n v="576755.19999999995"/>
    <n v="41677"/>
    <n v="417.45763888888899"/>
    <n v="2015"/>
    <n v="3"/>
    <x v="0"/>
    <s v="Small &amp; Medium"/>
    <s v="Mar"/>
    <s v="Direct"/>
    <s v="No"/>
    <s v="Abbas"/>
    <s v="Solution"/>
    <n v="0.4"/>
    <x v="0"/>
  </r>
  <r>
    <d v="2015-03-31T10:59:00"/>
    <n v="421"/>
    <s v="Small"/>
    <n v="4"/>
    <n v="42"/>
    <n v="22"/>
    <n v="20"/>
    <n v="2317660"/>
    <n v="1390596"/>
    <n v="41662"/>
    <n v="432.45763888888899"/>
    <n v="2015"/>
    <n v="3"/>
    <x v="2"/>
    <s v="Strategic"/>
    <s v="Mar"/>
    <s v="Direct"/>
    <s v="No"/>
    <s v="Umbra"/>
    <s v="Proposal"/>
    <n v="0.6"/>
    <x v="0"/>
  </r>
  <r>
    <d v="2015-03-31T04:00:00"/>
    <n v="277"/>
    <s v="Medium"/>
    <n v="3"/>
    <n v="221"/>
    <n v="22"/>
    <n v="13"/>
    <n v="3163151"/>
    <n v="1265260.3999999999"/>
    <n v="41644"/>
    <n v="450.16666666666401"/>
    <n v="2015"/>
    <n v="3"/>
    <x v="2"/>
    <s v="Large"/>
    <s v="Mar"/>
    <s v="Direct"/>
    <s v="No"/>
    <s v="Nimis"/>
    <s v="Solution"/>
    <n v="0.4"/>
    <x v="0"/>
  </r>
  <r>
    <d v="2015-03-30T10:59:00"/>
    <n v="127"/>
    <s v="Small"/>
    <n v="3"/>
    <n v="44"/>
    <n v="22"/>
    <n v="3"/>
    <n v="1458342"/>
    <n v="583336.80000000005"/>
    <n v="41643"/>
    <n v="450.45763888888899"/>
    <n v="2015"/>
    <n v="3"/>
    <x v="1"/>
    <s v="Strategic"/>
    <s v="Mar"/>
    <s v="Direct"/>
    <s v="No"/>
    <s v="Campana"/>
    <s v="Solution"/>
    <n v="0.4"/>
    <x v="0"/>
  </r>
  <r>
    <d v="2015-03-28T10:59:00"/>
    <n v="81"/>
    <s v="Medium"/>
    <n v="2"/>
    <n v="69"/>
    <n v="22"/>
    <n v="6"/>
    <n v="2875462"/>
    <n v="575092.4"/>
    <n v="41712"/>
    <n v="379.45763888888899"/>
    <n v="2015"/>
    <n v="3"/>
    <x v="0"/>
    <s v="Strategic"/>
    <s v="Mar"/>
    <s v="Direct"/>
    <s v="No"/>
    <s v="Fatum"/>
    <s v="Qualify"/>
    <n v="0.2"/>
    <x v="0"/>
  </r>
  <r>
    <d v="2015-03-27T10:59:00"/>
    <n v="422"/>
    <s v="Medium"/>
    <n v="3"/>
    <n v="100"/>
    <n v="22"/>
    <n v="23"/>
    <n v="4654747"/>
    <n v="1861898.8"/>
    <n v="41675"/>
    <n v="415.45763888888899"/>
    <n v="2015"/>
    <n v="3"/>
    <x v="0"/>
    <s v="Strategic"/>
    <s v="Mar"/>
    <s v="Direct"/>
    <s v="No"/>
    <s v="Bellus"/>
    <s v="Solution"/>
    <n v="0.4"/>
    <x v="0"/>
  </r>
  <r>
    <d v="2015-03-27T10:59:00"/>
    <n v="423"/>
    <s v="Small"/>
    <n v="3"/>
    <n v="69"/>
    <n v="22"/>
    <n v="19"/>
    <n v="2172080"/>
    <n v="868832"/>
    <n v="41723"/>
    <n v="367.45763888888899"/>
    <n v="2015"/>
    <n v="3"/>
    <x v="0"/>
    <s v="Strategic"/>
    <s v="Mar"/>
    <s v="Direct"/>
    <s v="No"/>
    <s v="Talus"/>
    <s v="Solution"/>
    <n v="0.4"/>
    <x v="0"/>
  </r>
  <r>
    <d v="2015-03-25T10:59:00"/>
    <n v="40"/>
    <s v="Medium"/>
    <n v="4"/>
    <n v="37"/>
    <n v="22"/>
    <n v="3"/>
    <n v="4201630"/>
    <n v="2520978"/>
    <n v="41689"/>
    <n v="399.45763888888899"/>
    <n v="2015"/>
    <n v="3"/>
    <x v="2"/>
    <s v="Large"/>
    <s v="Mar"/>
    <s v="Direct"/>
    <s v="No"/>
    <s v="Campana"/>
    <s v="Proposal"/>
    <n v="0.6"/>
    <x v="0"/>
  </r>
  <r>
    <d v="2015-03-20T10:59:00"/>
    <n v="316"/>
    <s v="Small"/>
    <n v="2"/>
    <n v="52"/>
    <n v="22"/>
    <n v="18"/>
    <n v="856739"/>
    <n v="171347.8"/>
    <n v="41652"/>
    <n v="431.45763888888899"/>
    <n v="2015"/>
    <n v="3"/>
    <x v="0"/>
    <s v="Strategic"/>
    <s v="Mar"/>
    <s v="Direct"/>
    <s v="No"/>
    <s v="Sato"/>
    <s v="Qualify"/>
    <n v="0.2"/>
    <x v="0"/>
  </r>
  <r>
    <d v="2015-03-20T10:59:00"/>
    <n v="278"/>
    <s v="Small"/>
    <n v="3"/>
    <n v="222"/>
    <n v="22"/>
    <n v="21"/>
    <n v="1871483"/>
    <n v="748593.2"/>
    <n v="41655"/>
    <n v="428.45763888888899"/>
    <n v="2015"/>
    <n v="3"/>
    <x v="0"/>
    <s v="Small &amp; Medium"/>
    <s v="Mar"/>
    <s v="Direct"/>
    <s v="No"/>
    <s v="Vero"/>
    <s v="Solution"/>
    <n v="0.4"/>
    <x v="0"/>
  </r>
  <r>
    <d v="2015-03-19T10:59:00"/>
    <n v="72"/>
    <s v="Small"/>
    <n v="4"/>
    <n v="60"/>
    <n v="22"/>
    <n v="15"/>
    <n v="1856861"/>
    <n v="1114116.6000000001"/>
    <n v="41709"/>
    <n v="373.45763888888899"/>
    <n v="2015"/>
    <n v="3"/>
    <x v="0"/>
    <s v="Large"/>
    <s v="Mar"/>
    <s v="Direct"/>
    <s v="No"/>
    <s v="Paratus"/>
    <s v="Proposal"/>
    <n v="0.6"/>
    <x v="0"/>
  </r>
  <r>
    <d v="2015-03-16T10:59:00"/>
    <n v="146"/>
    <s v="Medium"/>
    <n v="2"/>
    <n v="53"/>
    <n v="22"/>
    <n v="1"/>
    <n v="4969276"/>
    <n v="993855.2"/>
    <n v="41675"/>
    <n v="404.45763888888899"/>
    <n v="2015"/>
    <n v="3"/>
    <x v="2"/>
    <s v="Strategic"/>
    <s v="Mar"/>
    <s v="Direct"/>
    <s v="No"/>
    <s v="Abbas"/>
    <s v="Qualify"/>
    <n v="0.2"/>
    <x v="0"/>
  </r>
  <r>
    <d v="2015-03-16T10:59:00"/>
    <n v="147"/>
    <s v="Medium"/>
    <n v="4"/>
    <n v="116"/>
    <n v="22"/>
    <n v="5"/>
    <n v="3586972"/>
    <n v="2152183.2000000002"/>
    <n v="41708"/>
    <n v="371.45763888888899"/>
    <n v="2015"/>
    <n v="3"/>
    <x v="2"/>
    <s v="Large"/>
    <s v="Mar"/>
    <s v="Direct"/>
    <s v="No"/>
    <s v="Eligo"/>
    <s v="Proposal"/>
    <n v="0.6"/>
    <x v="0"/>
  </r>
  <r>
    <d v="2015-03-15T10:59:00"/>
    <n v="248"/>
    <s v="Small"/>
    <n v="4"/>
    <n v="54"/>
    <n v="22"/>
    <n v="13"/>
    <n v="1481088"/>
    <n v="888652.80000000005"/>
    <n v="41679"/>
    <n v="399.45763888888899"/>
    <n v="2015"/>
    <n v="3"/>
    <x v="0"/>
    <s v="Large"/>
    <s v="Mar"/>
    <s v="Direct"/>
    <s v="No"/>
    <s v="Nimis"/>
    <s v="Proposal"/>
    <n v="0.6"/>
    <x v="0"/>
  </r>
  <r>
    <d v="2015-03-15T10:59:00"/>
    <n v="136"/>
    <s v="Small"/>
    <n v="3"/>
    <n v="53"/>
    <n v="22"/>
    <n v="23"/>
    <n v="2305209"/>
    <n v="922083.6"/>
    <n v="41671"/>
    <n v="407.45763888888899"/>
    <n v="2015"/>
    <n v="3"/>
    <x v="2"/>
    <s v="Strategic"/>
    <s v="Mar"/>
    <s v="Direct"/>
    <s v="No"/>
    <s v="Bellus"/>
    <s v="Solution"/>
    <n v="0.4"/>
    <x v="0"/>
  </r>
  <r>
    <d v="2015-03-13T10:59:00"/>
    <n v="314"/>
    <s v="Large"/>
    <n v="2"/>
    <n v="238"/>
    <n v="22"/>
    <n v="2"/>
    <n v="5637784"/>
    <n v="1127556.8"/>
    <n v="41701"/>
    <n v="375.45763888888899"/>
    <n v="2015"/>
    <n v="3"/>
    <x v="0"/>
    <s v="Strategic"/>
    <s v="Mar"/>
    <s v="Direct"/>
    <s v="No"/>
    <s v="Basium"/>
    <s v="Qualify"/>
    <n v="0.2"/>
    <x v="0"/>
  </r>
  <r>
    <d v="2015-03-10T10:59:00"/>
    <n v="273"/>
    <s v="Small"/>
    <n v="2"/>
    <n v="217"/>
    <n v="22"/>
    <n v="11"/>
    <n v="1828155"/>
    <n v="365631"/>
    <n v="41642"/>
    <n v="431.45763888888899"/>
    <n v="2015"/>
    <n v="3"/>
    <x v="2"/>
    <s v="Large"/>
    <s v="Mar"/>
    <s v="Direct"/>
    <s v="No"/>
    <s v="Lacuna"/>
    <s v="Qualify"/>
    <n v="0.2"/>
    <x v="0"/>
  </r>
  <r>
    <d v="2015-03-09T10:59:00"/>
    <n v="203"/>
    <s v="Medium"/>
    <n v="3"/>
    <n v="161"/>
    <n v="22"/>
    <n v="12"/>
    <n v="3844250"/>
    <n v="1537700"/>
    <n v="41705"/>
    <n v="367.45763888888899"/>
    <n v="2015"/>
    <n v="3"/>
    <x v="1"/>
    <s v="Large"/>
    <s v="Mar"/>
    <s v="Direct"/>
    <s v="No"/>
    <s v="Magis"/>
    <s v="Solution"/>
    <n v="0.4"/>
    <x v="0"/>
  </r>
  <r>
    <d v="2015-03-02T10:59:00"/>
    <n v="330"/>
    <s v="Medium"/>
    <n v="2"/>
    <n v="250"/>
    <n v="22"/>
    <n v="16"/>
    <n v="3194794"/>
    <n v="638958.80000000005"/>
    <n v="41641"/>
    <n v="424.45763888888899"/>
    <n v="2015"/>
    <n v="3"/>
    <x v="2"/>
    <s v="Strategic"/>
    <s v="Mar"/>
    <s v="Direct"/>
    <s v="No"/>
    <s v="Quanti"/>
    <s v="Qualify"/>
    <n v="0.2"/>
    <x v="0"/>
  </r>
  <r>
    <d v="2015-03-01T10:59:00"/>
    <n v="154"/>
    <s v="Medium"/>
    <n v="3"/>
    <n v="122"/>
    <n v="22"/>
    <n v="2"/>
    <n v="3709701"/>
    <n v="1483880.4"/>
    <n v="41699"/>
    <n v="365.45763888888899"/>
    <n v="2015"/>
    <n v="3"/>
    <x v="2"/>
    <s v="Strategic"/>
    <s v="Mar"/>
    <s v="Direct"/>
    <s v="No"/>
    <s v="Basium"/>
    <s v="Solution"/>
    <n v="0.4"/>
    <x v="0"/>
  </r>
  <r>
    <d v="2015-02-28T10:59:00"/>
    <n v="41"/>
    <s v="Medium"/>
    <n v="3"/>
    <n v="38"/>
    <n v="22"/>
    <n v="13"/>
    <n v="4592818"/>
    <n v="1837127.2"/>
    <n v="41653"/>
    <n v="410.45763888888899"/>
    <n v="2015"/>
    <n v="2"/>
    <x v="0"/>
    <s v="Large"/>
    <s v="Feb"/>
    <s v="Direct"/>
    <s v="No"/>
    <s v="Nimis"/>
    <s v="Solution"/>
    <n v="0.4"/>
    <x v="0"/>
  </r>
  <r>
    <d v="2015-02-28T10:59:00"/>
    <n v="476"/>
    <s v="Small"/>
    <n v="4"/>
    <n v="353"/>
    <n v="22"/>
    <n v="20"/>
    <n v="733176"/>
    <n v="439905.6"/>
    <n v="41678"/>
    <n v="385.45763888888899"/>
    <n v="2015"/>
    <n v="2"/>
    <x v="0"/>
    <s v="Small &amp; Medium"/>
    <s v="Feb"/>
    <s v="Direct"/>
    <s v="No"/>
    <s v="Umbra"/>
    <s v="Proposal"/>
    <n v="0.6"/>
    <x v="0"/>
  </r>
  <r>
    <d v="2015-02-27T10:59:00"/>
    <n v="67"/>
    <s v="Small"/>
    <n v="5"/>
    <n v="58"/>
    <n v="22"/>
    <n v="17"/>
    <n v="1693585"/>
    <n v="1354868"/>
    <n v="41691"/>
    <n v="371.45763888888899"/>
    <n v="2015"/>
    <n v="2"/>
    <x v="2"/>
    <s v="Strategic"/>
    <s v="Feb"/>
    <s v="Direct"/>
    <s v="No"/>
    <s v="Recolo"/>
    <s v="Finalize"/>
    <n v="0.8"/>
    <x v="0"/>
  </r>
  <r>
    <d v="2015-02-27T10:59:00"/>
    <n v="311"/>
    <s v="Medium"/>
    <n v="4"/>
    <n v="63"/>
    <n v="22"/>
    <n v="7"/>
    <n v="2705033"/>
    <n v="1623019.8"/>
    <n v="41672"/>
    <n v="390.45763888888899"/>
    <n v="2015"/>
    <n v="2"/>
    <x v="0"/>
    <s v="Strategic"/>
    <s v="Feb"/>
    <s v="Direct"/>
    <s v="No"/>
    <s v="Gratus"/>
    <s v="Proposal"/>
    <n v="0.6"/>
    <x v="0"/>
  </r>
  <r>
    <d v="2015-02-27T10:59:00"/>
    <n v="163"/>
    <s v="Medium"/>
    <n v="3"/>
    <n v="99"/>
    <n v="22"/>
    <n v="19"/>
    <n v="3475768"/>
    <n v="1390307.2"/>
    <n v="41693"/>
    <n v="369.45763888888899"/>
    <n v="2015"/>
    <n v="2"/>
    <x v="2"/>
    <s v="Small &amp; Medium"/>
    <s v="Feb"/>
    <s v="Direct"/>
    <s v="No"/>
    <s v="Talus"/>
    <s v="Solution"/>
    <n v="0.4"/>
    <x v="0"/>
  </r>
  <r>
    <d v="2015-02-27T10:59:00"/>
    <n v="164"/>
    <s v="Medium"/>
    <n v="3"/>
    <n v="131"/>
    <n v="22"/>
    <n v="2"/>
    <n v="5578451"/>
    <n v="2231380.4"/>
    <n v="41660"/>
    <n v="402.45763888888899"/>
    <n v="2015"/>
    <n v="2"/>
    <x v="2"/>
    <s v="Small &amp; Medium"/>
    <s v="Feb"/>
    <s v="Direct"/>
    <s v="No"/>
    <s v="Basium"/>
    <s v="Solution"/>
    <n v="0.4"/>
    <x v="0"/>
  </r>
  <r>
    <d v="2015-02-27T10:59:00"/>
    <n v="168"/>
    <s v="Small"/>
    <n v="3"/>
    <n v="135"/>
    <n v="22"/>
    <n v="10"/>
    <n v="782755"/>
    <n v="313102"/>
    <n v="41671"/>
    <n v="391.45763888888899"/>
    <n v="2015"/>
    <n v="2"/>
    <x v="1"/>
    <s v="Small &amp; Medium"/>
    <s v="Feb"/>
    <s v="Direct"/>
    <s v="No"/>
    <s v="Juvenis"/>
    <s v="Solution"/>
    <n v="0.4"/>
    <x v="0"/>
  </r>
  <r>
    <d v="2015-02-27T10:59:00"/>
    <n v="169"/>
    <s v="Small"/>
    <n v="4"/>
    <n v="136"/>
    <n v="22"/>
    <n v="4"/>
    <n v="518120"/>
    <n v="310872"/>
    <n v="41645"/>
    <n v="417.45763888888899"/>
    <n v="2015"/>
    <n v="2"/>
    <x v="2"/>
    <s v="Small &amp; Medium"/>
    <s v="Feb"/>
    <s v="Direct"/>
    <s v="No"/>
    <s v="Decimus"/>
    <s v="Proposal"/>
    <n v="0.6"/>
    <x v="0"/>
  </r>
  <r>
    <d v="2015-02-27T10:59:00"/>
    <n v="310"/>
    <s v="Medium"/>
    <n v="4"/>
    <n v="243"/>
    <n v="22"/>
    <n v="15"/>
    <n v="5112248"/>
    <n v="3067348.8"/>
    <n v="41675"/>
    <n v="387.45763888888899"/>
    <n v="2015"/>
    <n v="2"/>
    <x v="2"/>
    <s v="Strategic"/>
    <s v="Feb"/>
    <s v="Direct"/>
    <s v="No"/>
    <s v="Paratus"/>
    <s v="Proposal"/>
    <n v="0.6"/>
    <x v="0"/>
  </r>
  <r>
    <d v="2015-02-27T10:59:00"/>
    <n v="430"/>
    <s v="Small"/>
    <n v="3"/>
    <n v="331"/>
    <n v="22"/>
    <n v="25"/>
    <n v="85763"/>
    <n v="34305.199999999997"/>
    <n v="41696"/>
    <n v="366.45763888888899"/>
    <n v="2015"/>
    <n v="2"/>
    <x v="2"/>
    <s v="Large"/>
    <s v="Feb"/>
    <s v="Direct"/>
    <s v="No"/>
    <s v="Maximus"/>
    <s v="Solution"/>
    <n v="0.4"/>
    <x v="0"/>
  </r>
  <r>
    <d v="2015-02-20T06:00:00"/>
    <n v="91"/>
    <s v="Small"/>
    <n v="3"/>
    <n v="79"/>
    <n v="22"/>
    <n v="20"/>
    <n v="971734"/>
    <n v="388693.6"/>
    <n v="41679"/>
    <n v="376.25"/>
    <n v="2015"/>
    <n v="2"/>
    <x v="0"/>
    <s v="Strategic"/>
    <s v="Feb"/>
    <s v="Direct"/>
    <s v="No"/>
    <s v="Umbra"/>
    <s v="Solution"/>
    <n v="0.4"/>
    <x v="0"/>
  </r>
  <r>
    <d v="2015-02-18T10:59:00"/>
    <n v="73"/>
    <s v="Small"/>
    <n v="5"/>
    <n v="61"/>
    <n v="22"/>
    <n v="6"/>
    <n v="1788307"/>
    <n v="1430645.6"/>
    <n v="41652"/>
    <n v="401.45763888888899"/>
    <n v="2015"/>
    <n v="2"/>
    <x v="0"/>
    <s v="Large"/>
    <s v="Feb"/>
    <s v="Direct"/>
    <s v="No"/>
    <s v="Fatum"/>
    <s v="Finalize"/>
    <n v="0.8"/>
    <x v="0"/>
  </r>
  <r>
    <d v="2015-02-09T10:59:00"/>
    <n v="360"/>
    <s v="Medium"/>
    <n v="2"/>
    <n v="281"/>
    <n v="22"/>
    <n v="2"/>
    <n v="4600206"/>
    <n v="920041.2"/>
    <n v="41642"/>
    <n v="402.45763888888899"/>
    <n v="2015"/>
    <n v="2"/>
    <x v="1"/>
    <s v="Large"/>
    <s v="Feb"/>
    <s v="Direct"/>
    <s v="No"/>
    <s v="Basium"/>
    <s v="Qualify"/>
    <n v="0.2"/>
    <x v="0"/>
  </r>
  <r>
    <d v="2015-02-03T10:59:00"/>
    <n v="212"/>
    <s v="Medium"/>
    <n v="4"/>
    <n v="168"/>
    <n v="22"/>
    <n v="17"/>
    <n v="5104724"/>
    <n v="3062834.4"/>
    <n v="41642"/>
    <n v="396.45763888888899"/>
    <n v="2015"/>
    <n v="2"/>
    <x v="1"/>
    <s v="Strategic"/>
    <s v="Feb"/>
    <s v="Direct"/>
    <s v="No"/>
    <s v="Recolo"/>
    <s v="Proposal"/>
    <n v="0.6"/>
    <x v="0"/>
  </r>
  <r>
    <d v="2015-02-02T10:59:00"/>
    <n v="68"/>
    <s v="Small"/>
    <n v="4"/>
    <n v="23"/>
    <n v="22"/>
    <n v="11"/>
    <n v="1139244"/>
    <n v="683546.4"/>
    <n v="41641"/>
    <n v="396.45763888888899"/>
    <n v="2015"/>
    <n v="2"/>
    <x v="1"/>
    <s v="Large"/>
    <s v="Feb"/>
    <s v="Direct"/>
    <s v="No"/>
    <s v="Lacuna"/>
    <s v="Proposal"/>
    <n v="0.6"/>
    <x v="0"/>
  </r>
  <r>
    <d v="2015-01-31T10:59:00"/>
    <n v="338"/>
    <s v="Small"/>
    <n v="4"/>
    <n v="261"/>
    <n v="22"/>
    <n v="18"/>
    <n v="2042843"/>
    <n v="1225705.8"/>
    <n v="41665"/>
    <n v="370.45763888888899"/>
    <n v="2015"/>
    <n v="1"/>
    <x v="1"/>
    <s v="Large"/>
    <s v="Jan"/>
    <s v="Direct"/>
    <s v="No"/>
    <s v="Sato"/>
    <s v="Proposal"/>
    <n v="0.6"/>
    <x v="0"/>
  </r>
  <r>
    <d v="2015-01-30T10:59:00"/>
    <n v="54"/>
    <s v="Large"/>
    <n v="5"/>
    <n v="50"/>
    <n v="22"/>
    <n v="19"/>
    <n v="5977772"/>
    <n v="4782217.5999999996"/>
    <n v="41644"/>
    <n v="390.45763888888899"/>
    <n v="2015"/>
    <n v="1"/>
    <x v="2"/>
    <s v="Strategic"/>
    <s v="Jan"/>
    <s v="Direct"/>
    <s v="No"/>
    <s v="Talus"/>
    <s v="Finalize"/>
    <n v="0.8"/>
    <x v="0"/>
  </r>
  <r>
    <d v="2015-01-30T10:59:00"/>
    <n v="202"/>
    <s v="Medium"/>
    <n v="4"/>
    <n v="33"/>
    <n v="22"/>
    <n v="1"/>
    <n v="3650025"/>
    <n v="2190015"/>
    <n v="41642"/>
    <n v="392.45763888888899"/>
    <n v="2015"/>
    <n v="1"/>
    <x v="2"/>
    <s v="Strategic"/>
    <s v="Jan"/>
    <s v="Direct"/>
    <s v="No"/>
    <s v="Abbas"/>
    <s v="Proposal"/>
    <n v="0.6"/>
    <x v="0"/>
  </r>
  <r>
    <d v="2015-01-30T10:59:00"/>
    <n v="308"/>
    <s v="Small"/>
    <n v="4"/>
    <n v="84"/>
    <n v="22"/>
    <n v="22"/>
    <n v="2123087"/>
    <n v="1273852.2"/>
    <n v="41662"/>
    <n v="372.45763888888899"/>
    <n v="2015"/>
    <n v="1"/>
    <x v="0"/>
    <s v="Large"/>
    <s v="Jan"/>
    <s v="Direct"/>
    <s v="No"/>
    <s v="Aqua"/>
    <s v="Proposal"/>
    <n v="0.6"/>
    <x v="0"/>
  </r>
  <r>
    <d v="2015-01-30T10:59:00"/>
    <n v="161"/>
    <s v="Large"/>
    <n v="5"/>
    <n v="129"/>
    <n v="22"/>
    <n v="12"/>
    <n v="6081007"/>
    <n v="4864805.5999999996"/>
    <n v="41646"/>
    <n v="388.45763888888899"/>
    <n v="2015"/>
    <n v="1"/>
    <x v="2"/>
    <s v="Small &amp; Medium"/>
    <s v="Jan"/>
    <s v="Direct"/>
    <s v="No"/>
    <s v="Magis"/>
    <s v="Finalize"/>
    <n v="0.8"/>
    <x v="0"/>
  </r>
  <r>
    <d v="2015-01-23T10:59:00"/>
    <n v="36"/>
    <s v="Medium"/>
    <n v="3"/>
    <n v="35"/>
    <n v="22"/>
    <n v="20"/>
    <n v="3163715"/>
    <n v="1265486"/>
    <n v="41656"/>
    <n v="371.45763888888899"/>
    <n v="2015"/>
    <n v="1"/>
    <x v="1"/>
    <s v="Strategic"/>
    <s v="Jan"/>
    <s v="Direct"/>
    <s v="No"/>
    <s v="Umbra"/>
    <s v="Solution"/>
    <n v="0.4"/>
    <x v="0"/>
  </r>
  <r>
    <d v="2015-01-23T10:59:00"/>
    <n v="400"/>
    <s v="Medium"/>
    <n v="5"/>
    <n v="313"/>
    <n v="22"/>
    <n v="5"/>
    <n v="3546375"/>
    <n v="2837100"/>
    <n v="41649"/>
    <n v="378.45763888888899"/>
    <n v="2015"/>
    <n v="1"/>
    <x v="1"/>
    <s v="Strategic"/>
    <s v="Jan"/>
    <s v="Direct"/>
    <s v="No"/>
    <s v="Eligo"/>
    <s v="Finalize"/>
    <n v="0.8"/>
    <x v="0"/>
  </r>
  <r>
    <d v="2015-01-14T10:59:00"/>
    <n v="197"/>
    <s v="Small"/>
    <n v="4"/>
    <n v="36"/>
    <n v="22"/>
    <n v="25"/>
    <n v="1315598"/>
    <n v="789358.8"/>
    <n v="41643"/>
    <n v="375.45763888888899"/>
    <n v="2015"/>
    <n v="1"/>
    <x v="0"/>
    <s v="Strategic"/>
    <s v="Jan"/>
    <s v="Direct"/>
    <s v="No"/>
    <s v="Maximus"/>
    <s v="Proposal"/>
    <n v="0.6"/>
    <x v="0"/>
  </r>
  <r>
    <d v="2015-01-10T10:59:00"/>
    <n v="110"/>
    <s v="Large"/>
    <n v="5"/>
    <n v="94"/>
    <n v="22"/>
    <n v="12"/>
    <n v="5769858"/>
    <n v="4615886.4000000004"/>
    <n v="41648"/>
    <n v="366.45763888888899"/>
    <n v="2015"/>
    <n v="1"/>
    <x v="0"/>
    <s v="Strategic"/>
    <s v="Jan"/>
    <s v="Direct"/>
    <s v="No"/>
    <s v="Magis"/>
    <s v="Finalize"/>
    <n v="0.8"/>
    <x v="0"/>
  </r>
  <r>
    <d v="2015-01-09T10:59:00"/>
    <n v="474"/>
    <s v="Small"/>
    <n v="3"/>
    <n v="177"/>
    <n v="22"/>
    <n v="7"/>
    <n v="1128387"/>
    <n v="451354.8"/>
    <n v="41641"/>
    <n v="372.45763888888899"/>
    <n v="2015"/>
    <n v="1"/>
    <x v="2"/>
    <s v="Strategic"/>
    <s v="Jan"/>
    <s v="Direct"/>
    <s v="No"/>
    <s v="Gratus"/>
    <s v="Solution"/>
    <n v="0.4"/>
    <x v="0"/>
  </r>
  <r>
    <d v="2015-01-01T10:59:00"/>
    <n v="199"/>
    <s v="Medium"/>
    <n v="5"/>
    <n v="159"/>
    <n v="22"/>
    <n v="24"/>
    <n v="4380142"/>
    <n v="3504113.6"/>
    <n v="41640"/>
    <n v="365.45763888888899"/>
    <n v="2015"/>
    <n v="1"/>
    <x v="1"/>
    <s v="Large"/>
    <s v="Jan"/>
    <s v="Direct"/>
    <s v="No"/>
    <s v="Carmen"/>
    <s v="Finalize"/>
    <n v="0.8"/>
    <x v="0"/>
  </r>
  <r>
    <d v="2015-09-30T10:59:00"/>
    <n v="477"/>
    <s v="Medium"/>
    <n v="2"/>
    <n v="95"/>
    <n v="22"/>
    <n v="1"/>
    <n v="4152171"/>
    <n v="830434.2"/>
    <n v="41658"/>
    <n v="619.45763888888905"/>
    <n v="2015"/>
    <n v="9"/>
    <x v="2"/>
    <s v="Small &amp; Medium"/>
    <s v="Sep"/>
    <s v="Direct"/>
    <s v="No"/>
    <s v="Abbas"/>
    <s v="Qualify"/>
    <n v="0.2"/>
    <x v="0"/>
  </r>
  <r>
    <d v="2015-10-31T10:59:00"/>
    <n v="201"/>
    <s v="Medium"/>
    <n v="2"/>
    <n v="160"/>
    <n v="22"/>
    <n v="12"/>
    <n v="5590473"/>
    <n v="1118094.6000000001"/>
    <n v="41805"/>
    <n v="503.45763888888899"/>
    <n v="2015"/>
    <n v="10"/>
    <x v="0"/>
    <s v="Small &amp; Medium"/>
    <s v="Oct"/>
    <s v="Direct"/>
    <s v="No"/>
    <s v="Magis"/>
    <s v="Qualify"/>
    <n v="0.2"/>
    <x v="0"/>
  </r>
  <r>
    <d v="2015-09-30T10:59:00"/>
    <n v="103"/>
    <s v="Small"/>
    <n v="2"/>
    <n v="88"/>
    <n v="22"/>
    <n v="17"/>
    <n v="1264619"/>
    <n v="252923.8"/>
    <n v="41861"/>
    <n v="416.45763888888899"/>
    <n v="2015"/>
    <n v="9"/>
    <x v="1"/>
    <s v="Large"/>
    <s v="Sep"/>
    <s v="Direct"/>
    <s v="No"/>
    <s v="Recolo"/>
    <s v="Qualify"/>
    <n v="0.2"/>
    <x v="0"/>
  </r>
  <r>
    <d v="2015-07-31T08:00:00"/>
    <n v="448"/>
    <s v="Small"/>
    <n v="2"/>
    <n v="23"/>
    <n v="22"/>
    <n v="13"/>
    <n v="943728"/>
    <n v="188745.60000000001"/>
    <n v="41794"/>
    <n v="422.33333333333599"/>
    <n v="2015"/>
    <n v="7"/>
    <x v="1"/>
    <s v="Large"/>
    <s v="Jul"/>
    <s v="Direct"/>
    <s v="No"/>
    <s v="Nimis"/>
    <s v="Qualify"/>
    <n v="0.2"/>
    <x v="0"/>
  </r>
  <r>
    <d v="2015-08-15T10:59:00"/>
    <n v="268"/>
    <s v="Large"/>
    <n v="2"/>
    <n v="22"/>
    <n v="8"/>
    <n v="6"/>
    <n v="6004287"/>
    <n v="1200857.3999999999"/>
    <n v="41681"/>
    <n v="550.45763888888905"/>
    <n v="2015"/>
    <n v="8"/>
    <x v="2"/>
    <s v="Strategic"/>
    <s v="Aug"/>
    <s v="Sontaxon"/>
    <s v="Yes"/>
    <s v="Fatum"/>
    <s v="Qualify"/>
    <n v="0.2"/>
    <x v="1"/>
  </r>
  <r>
    <d v="2015-08-01T10:59:00"/>
    <n v="289"/>
    <s v="Large"/>
    <n v="1"/>
    <n v="194"/>
    <n v="8"/>
    <n v="17"/>
    <n v="11706144"/>
    <n v="1170614.3999999999"/>
    <n v="41821"/>
    <n v="396.45763888888899"/>
    <n v="2015"/>
    <n v="8"/>
    <x v="2"/>
    <s v="Large"/>
    <s v="Aug"/>
    <s v="Sontaxon"/>
    <s v="Yes"/>
    <s v="Recolo"/>
    <s v="Lead"/>
    <n v="0.1"/>
    <x v="1"/>
  </r>
  <r>
    <d v="2015-08-01T10:59:00"/>
    <n v="247"/>
    <s v="Large"/>
    <n v="1"/>
    <n v="198"/>
    <n v="8"/>
    <n v="25"/>
    <n v="10178400"/>
    <n v="1017840"/>
    <n v="41852"/>
    <n v="365.45763888888899"/>
    <n v="2015"/>
    <n v="8"/>
    <x v="0"/>
    <s v="Strategic"/>
    <s v="Aug"/>
    <s v="Sontaxon"/>
    <s v="Yes"/>
    <s v="Maximus"/>
    <s v="Lead"/>
    <n v="0.1"/>
    <x v="1"/>
  </r>
  <r>
    <d v="2015-08-01T10:59:00"/>
    <n v="269"/>
    <s v="Medium"/>
    <n v="1"/>
    <n v="213"/>
    <n v="8"/>
    <n v="19"/>
    <n v="4980666"/>
    <n v="498066.6"/>
    <n v="41791"/>
    <n v="426.45763888888899"/>
    <n v="2015"/>
    <n v="8"/>
    <x v="1"/>
    <s v="Strategic"/>
    <s v="Aug"/>
    <s v="Sontaxon"/>
    <s v="Yes"/>
    <s v="Talus"/>
    <s v="Lead"/>
    <n v="0.1"/>
    <x v="1"/>
  </r>
  <r>
    <d v="2015-06-30T10:59:00"/>
    <n v="97"/>
    <s v="Large"/>
    <n v="2"/>
    <n v="33"/>
    <n v="8"/>
    <n v="20"/>
    <n v="10628746"/>
    <n v="2125749.2000000002"/>
    <n v="41660"/>
    <n v="525.45763888888905"/>
    <n v="2015"/>
    <n v="6"/>
    <x v="2"/>
    <s v="Strategic"/>
    <s v="Jun"/>
    <s v="Sontaxon"/>
    <s v="Yes"/>
    <s v="Umbra"/>
    <s v="Qualify"/>
    <n v="0.2"/>
    <x v="1"/>
  </r>
  <r>
    <d v="2015-06-30T10:59:00"/>
    <n v="98"/>
    <s v="Small"/>
    <n v="1"/>
    <n v="33"/>
    <n v="8"/>
    <n v="11"/>
    <n v="2385623"/>
    <n v="238562.3"/>
    <n v="41712"/>
    <n v="473.45763888888899"/>
    <n v="2015"/>
    <n v="6"/>
    <x v="2"/>
    <s v="Strategic"/>
    <s v="Jun"/>
    <s v="Sontaxon"/>
    <s v="Yes"/>
    <s v="Lacuna"/>
    <s v="Lead"/>
    <n v="0.1"/>
    <x v="1"/>
  </r>
  <r>
    <d v="2015-06-30T10:59:00"/>
    <n v="260"/>
    <s v="Large"/>
    <n v="1"/>
    <n v="208"/>
    <n v="8"/>
    <n v="10"/>
    <n v="9757301"/>
    <n v="975730.1"/>
    <n v="41700"/>
    <n v="485.45763888888899"/>
    <n v="2015"/>
    <n v="6"/>
    <x v="0"/>
    <s v="Strategic"/>
    <s v="Jun"/>
    <s v="Sontaxon"/>
    <s v="Yes"/>
    <s v="Juvenis"/>
    <s v="Lead"/>
    <n v="0.1"/>
    <x v="1"/>
  </r>
  <r>
    <d v="2015-06-30T10:59:00"/>
    <n v="297"/>
    <s v="Large"/>
    <n v="3"/>
    <n v="234"/>
    <n v="8"/>
    <n v="25"/>
    <n v="6970218"/>
    <n v="2788087.2"/>
    <n v="41731"/>
    <n v="454.45763888888899"/>
    <n v="2015"/>
    <n v="6"/>
    <x v="0"/>
    <s v="Strategic"/>
    <s v="Jun"/>
    <s v="Sontaxon"/>
    <s v="Yes"/>
    <s v="Maximus"/>
    <s v="Solution"/>
    <n v="0.4"/>
    <x v="1"/>
  </r>
  <r>
    <d v="2015-06-30T10:59:00"/>
    <n v="350"/>
    <s v="Medium"/>
    <n v="1"/>
    <n v="272"/>
    <n v="8"/>
    <n v="20"/>
    <n v="3134986"/>
    <n v="313498.59999999998"/>
    <n v="41658"/>
    <n v="527.45763888888905"/>
    <n v="2015"/>
    <n v="6"/>
    <x v="2"/>
    <s v="Strategic"/>
    <s v="Jun"/>
    <s v="Sontaxon"/>
    <s v="Yes"/>
    <s v="Umbra"/>
    <s v="Lead"/>
    <n v="0.1"/>
    <x v="1"/>
  </r>
  <r>
    <d v="2015-06-25T10:59:00"/>
    <n v="139"/>
    <s v="Medium"/>
    <n v="2"/>
    <n v="66"/>
    <n v="8"/>
    <n v="18"/>
    <n v="2516946"/>
    <n v="503389.2"/>
    <n v="41783"/>
    <n v="397.45763888888899"/>
    <n v="2015"/>
    <n v="6"/>
    <x v="0"/>
    <s v="Small &amp; Medium"/>
    <s v="Jun"/>
    <s v="Sontaxon"/>
    <s v="Yes"/>
    <s v="Sato"/>
    <s v="Qualify"/>
    <n v="0.2"/>
    <x v="1"/>
  </r>
  <r>
    <d v="2015-06-01T10:59:00"/>
    <n v="249"/>
    <s v="Large"/>
    <n v="1"/>
    <n v="199"/>
    <n v="8"/>
    <n v="5"/>
    <n v="10937493"/>
    <n v="1093749.3"/>
    <n v="41640"/>
    <n v="516.45763888888905"/>
    <n v="2015"/>
    <n v="6"/>
    <x v="0"/>
    <s v="Large"/>
    <s v="Jun"/>
    <s v="Sontaxon"/>
    <s v="Yes"/>
    <s v="Eligo"/>
    <s v="Lead"/>
    <n v="0.1"/>
    <x v="1"/>
  </r>
  <r>
    <d v="2015-06-01T10:59:00"/>
    <n v="285"/>
    <s v="Large"/>
    <n v="1"/>
    <n v="228"/>
    <n v="8"/>
    <n v="16"/>
    <n v="6497823"/>
    <n v="649782.30000000005"/>
    <n v="41640"/>
    <n v="516.45763888888905"/>
    <n v="2015"/>
    <n v="6"/>
    <x v="0"/>
    <s v="Strategic"/>
    <s v="Jun"/>
    <s v="Sontaxon"/>
    <s v="Yes"/>
    <s v="Quanti"/>
    <s v="Lead"/>
    <n v="0.1"/>
    <x v="1"/>
  </r>
  <r>
    <d v="2015-05-29T10:59:00"/>
    <n v="143"/>
    <s v="Medium"/>
    <n v="3"/>
    <n v="11"/>
    <n v="8"/>
    <n v="2"/>
    <n v="4973154"/>
    <n v="1989261.6"/>
    <n v="41740"/>
    <n v="413.45763888888899"/>
    <n v="2015"/>
    <n v="5"/>
    <x v="2"/>
    <s v="Strategic"/>
    <s v="May"/>
    <s v="Sontaxon"/>
    <s v="Yes"/>
    <s v="Basium"/>
    <s v="Solution"/>
    <n v="0.4"/>
    <x v="1"/>
  </r>
  <r>
    <d v="2015-05-23T10:59:00"/>
    <n v="294"/>
    <s v="Medium"/>
    <n v="2"/>
    <n v="233"/>
    <n v="8"/>
    <n v="7"/>
    <n v="2960420"/>
    <n v="592084"/>
    <n v="41662"/>
    <n v="485.45763888888899"/>
    <n v="2015"/>
    <n v="5"/>
    <x v="1"/>
    <s v="Strategic"/>
    <s v="May"/>
    <s v="Sontaxon"/>
    <s v="Yes"/>
    <s v="Gratus"/>
    <s v="Qualify"/>
    <n v="0.2"/>
    <x v="1"/>
  </r>
  <r>
    <d v="2015-05-16T10:59:00"/>
    <n v="383"/>
    <s v="Large"/>
    <n v="1"/>
    <n v="297"/>
    <n v="8"/>
    <n v="15"/>
    <n v="8718878"/>
    <n v="871887.8"/>
    <n v="41677"/>
    <n v="463.45763888888899"/>
    <n v="2015"/>
    <n v="5"/>
    <x v="2"/>
    <s v="Large"/>
    <s v="May"/>
    <s v="Sontaxon"/>
    <s v="Yes"/>
    <s v="Paratus"/>
    <s v="Lead"/>
    <n v="0.1"/>
    <x v="1"/>
  </r>
  <r>
    <d v="2015-05-06T10:59:00"/>
    <n v="219"/>
    <s v="Medium"/>
    <n v="2"/>
    <n v="173"/>
    <n v="8"/>
    <n v="4"/>
    <n v="4760780"/>
    <n v="952156"/>
    <n v="41644"/>
    <n v="486.45763888888899"/>
    <n v="2015"/>
    <n v="5"/>
    <x v="0"/>
    <s v="Large"/>
    <s v="May"/>
    <s v="Sontaxon"/>
    <s v="Yes"/>
    <s v="Decimus"/>
    <s v="Qualify"/>
    <n v="0.2"/>
    <x v="1"/>
  </r>
  <r>
    <d v="2015-05-01T10:59:00"/>
    <n v="223"/>
    <s v="Large"/>
    <n v="1"/>
    <n v="176"/>
    <n v="8"/>
    <n v="10"/>
    <n v="8392794"/>
    <n v="839279.4"/>
    <n v="41760"/>
    <n v="365.45763888888899"/>
    <n v="2015"/>
    <n v="5"/>
    <x v="0"/>
    <s v="Strategic"/>
    <s v="May"/>
    <s v="Sontaxon"/>
    <s v="Yes"/>
    <s v="Juvenis"/>
    <s v="Lead"/>
    <n v="0.1"/>
    <x v="1"/>
  </r>
  <r>
    <d v="2015-04-30T10:59:00"/>
    <n v="30"/>
    <s v="Large"/>
    <n v="2"/>
    <n v="30"/>
    <n v="8"/>
    <n v="23"/>
    <n v="6022661"/>
    <n v="1204532.2"/>
    <n v="41650"/>
    <n v="474.45763888888899"/>
    <n v="2015"/>
    <n v="4"/>
    <x v="0"/>
    <s v="Large"/>
    <s v="Apr"/>
    <s v="Sontaxon"/>
    <s v="Yes"/>
    <s v="Bellus"/>
    <s v="Qualify"/>
    <n v="0.2"/>
    <x v="1"/>
  </r>
  <r>
    <d v="2015-04-30T10:59:00"/>
    <n v="298"/>
    <s v="Large"/>
    <n v="2"/>
    <n v="235"/>
    <n v="8"/>
    <n v="22"/>
    <n v="10070015"/>
    <n v="2014003"/>
    <n v="41680"/>
    <n v="444.45763888888899"/>
    <n v="2015"/>
    <n v="4"/>
    <x v="0"/>
    <s v="Strategic"/>
    <s v="Apr"/>
    <s v="Sontaxon"/>
    <s v="Yes"/>
    <s v="Aqua"/>
    <s v="Qualify"/>
    <n v="0.2"/>
    <x v="1"/>
  </r>
  <r>
    <d v="2015-04-30T10:59:00"/>
    <n v="363"/>
    <s v="Medium"/>
    <n v="2"/>
    <n v="284"/>
    <n v="8"/>
    <n v="23"/>
    <n v="5396172"/>
    <n v="1079234.3999999999"/>
    <n v="41705"/>
    <n v="419.45763888888899"/>
    <n v="2015"/>
    <n v="4"/>
    <x v="1"/>
    <s v="Strategic"/>
    <s v="Apr"/>
    <s v="Sontaxon"/>
    <s v="Yes"/>
    <s v="Bellus"/>
    <s v="Qualify"/>
    <n v="0.2"/>
    <x v="1"/>
  </r>
  <r>
    <d v="2015-04-15T10:59:00"/>
    <n v="105"/>
    <s v="Large"/>
    <n v="1"/>
    <n v="90"/>
    <n v="8"/>
    <n v="18"/>
    <n v="6531823"/>
    <n v="653182.30000000005"/>
    <n v="41700"/>
    <n v="409.45763888888899"/>
    <n v="2015"/>
    <n v="4"/>
    <x v="0"/>
    <s v="Strategic"/>
    <s v="Apr"/>
    <s v="Sontaxon"/>
    <s v="Yes"/>
    <s v="Sato"/>
    <s v="Lead"/>
    <n v="0.1"/>
    <x v="1"/>
  </r>
  <r>
    <d v="2015-04-10T10:59:00"/>
    <n v="453"/>
    <s v="Large"/>
    <n v="1"/>
    <n v="346"/>
    <n v="8"/>
    <n v="23"/>
    <n v="6729791"/>
    <n v="672979.1"/>
    <n v="41644"/>
    <n v="460.45763888888899"/>
    <n v="2015"/>
    <n v="4"/>
    <x v="2"/>
    <s v="Strategic"/>
    <s v="Apr"/>
    <s v="Sontaxon"/>
    <s v="Yes"/>
    <s v="Bellus"/>
    <s v="Lead"/>
    <n v="0.1"/>
    <x v="1"/>
  </r>
  <r>
    <d v="2015-04-02T10:59:00"/>
    <n v="58"/>
    <s v="Medium"/>
    <n v="1"/>
    <n v="11"/>
    <n v="8"/>
    <n v="1"/>
    <n v="3695412"/>
    <n v="369541.2"/>
    <n v="41731"/>
    <n v="365.45763888888899"/>
    <n v="2015"/>
    <n v="4"/>
    <x v="2"/>
    <s v="Strategic"/>
    <s v="Apr"/>
    <s v="Sontaxon"/>
    <s v="Yes"/>
    <s v="Abbas"/>
    <s v="Lead"/>
    <n v="0.1"/>
    <x v="1"/>
  </r>
  <r>
    <d v="2015-04-02T10:59:00"/>
    <n v="59"/>
    <s v="Medium"/>
    <n v="2"/>
    <n v="11"/>
    <n v="8"/>
    <n v="19"/>
    <n v="2628350"/>
    <n v="525670"/>
    <n v="41672"/>
    <n v="424.45763888888899"/>
    <n v="2015"/>
    <n v="4"/>
    <x v="2"/>
    <s v="Strategic"/>
    <s v="Apr"/>
    <s v="Sontaxon"/>
    <s v="Yes"/>
    <s v="Talus"/>
    <s v="Qualify"/>
    <n v="0.2"/>
    <x v="1"/>
  </r>
  <r>
    <d v="2015-04-02T10:59:00"/>
    <n v="60"/>
    <s v="Small"/>
    <n v="1"/>
    <n v="11"/>
    <n v="8"/>
    <n v="7"/>
    <n v="1205633"/>
    <n v="120563.3"/>
    <n v="41730"/>
    <n v="366.45763888888899"/>
    <n v="2015"/>
    <n v="4"/>
    <x v="2"/>
    <s v="Strategic"/>
    <s v="Apr"/>
    <s v="Sontaxon"/>
    <s v="Yes"/>
    <s v="Gratus"/>
    <s v="Lead"/>
    <n v="0.1"/>
    <x v="1"/>
  </r>
  <r>
    <d v="2015-03-31T10:59:00"/>
    <n v="204"/>
    <s v="Large"/>
    <n v="2"/>
    <n v="14"/>
    <n v="8"/>
    <n v="23"/>
    <n v="8244139"/>
    <n v="1648827.8"/>
    <n v="41645"/>
    <n v="449.45763888888899"/>
    <n v="2015"/>
    <n v="3"/>
    <x v="2"/>
    <s v="Strategic"/>
    <s v="Mar"/>
    <s v="Sontaxon"/>
    <s v="Yes"/>
    <s v="Bellus"/>
    <s v="Qualify"/>
    <n v="0.2"/>
    <x v="1"/>
  </r>
  <r>
    <d v="2015-03-26T10:59:00"/>
    <n v="111"/>
    <s v="Large"/>
    <n v="3"/>
    <n v="62"/>
    <n v="8"/>
    <n v="17"/>
    <n v="7750823"/>
    <n v="3100329.2"/>
    <n v="41704"/>
    <n v="385.45763888888899"/>
    <n v="2015"/>
    <n v="3"/>
    <x v="0"/>
    <s v="Strategic"/>
    <s v="Mar"/>
    <s v="Sontaxon"/>
    <s v="Yes"/>
    <s v="Recolo"/>
    <s v="Solution"/>
    <n v="0.4"/>
    <x v="1"/>
  </r>
  <r>
    <d v="2015-03-25T10:59:00"/>
    <n v="445"/>
    <s v="Medium"/>
    <n v="1"/>
    <n v="341"/>
    <n v="8"/>
    <n v="5"/>
    <n v="3583798"/>
    <n v="358379.8"/>
    <n v="41659"/>
    <n v="429.45763888888899"/>
    <n v="2015"/>
    <n v="3"/>
    <x v="2"/>
    <s v="Large"/>
    <s v="Mar"/>
    <s v="Sontaxon"/>
    <s v="Yes"/>
    <s v="Eligo"/>
    <s v="Lead"/>
    <n v="0.1"/>
    <x v="1"/>
  </r>
  <r>
    <d v="2015-03-13T10:59:00"/>
    <n v="264"/>
    <s v="Medium"/>
    <n v="3"/>
    <n v="210"/>
    <n v="8"/>
    <n v="1"/>
    <n v="4704468"/>
    <n v="1881787.2"/>
    <n v="41651"/>
    <n v="425.45763888888899"/>
    <n v="2015"/>
    <n v="3"/>
    <x v="0"/>
    <s v="Strategic"/>
    <s v="Mar"/>
    <s v="Sontaxon"/>
    <s v="Yes"/>
    <s v="Abbas"/>
    <s v="Solution"/>
    <n v="0.4"/>
    <x v="1"/>
  </r>
  <r>
    <d v="2015-03-02T10:59:00"/>
    <n v="85"/>
    <s v="Medium"/>
    <n v="2"/>
    <n v="73"/>
    <n v="8"/>
    <n v="10"/>
    <n v="3396915"/>
    <n v="679383"/>
    <n v="41699"/>
    <n v="366.45763888888899"/>
    <n v="2015"/>
    <n v="3"/>
    <x v="0"/>
    <s v="Strategic"/>
    <s v="Mar"/>
    <s v="Sontaxon"/>
    <s v="Yes"/>
    <s v="Juvenis"/>
    <s v="Qualify"/>
    <n v="0.2"/>
    <x v="1"/>
  </r>
  <r>
    <d v="2015-02-27T10:59:00"/>
    <n v="142"/>
    <s v="Medium"/>
    <n v="4"/>
    <n v="11"/>
    <n v="8"/>
    <n v="2"/>
    <n v="5422637"/>
    <n v="3253582.2"/>
    <n v="41641"/>
    <n v="421.45763888888899"/>
    <n v="2015"/>
    <n v="2"/>
    <x v="2"/>
    <s v="Strategic"/>
    <s v="Feb"/>
    <s v="Sontaxon"/>
    <s v="Yes"/>
    <s v="Basium"/>
    <s v="Proposal"/>
    <n v="0.6"/>
    <x v="1"/>
  </r>
  <r>
    <d v="2015-02-27T10:59:00"/>
    <n v="62"/>
    <s v="Large"/>
    <n v="3"/>
    <n v="53"/>
    <n v="8"/>
    <n v="12"/>
    <n v="7186824"/>
    <n v="2874729.6"/>
    <n v="41666"/>
    <n v="396.45763888888899"/>
    <n v="2015"/>
    <n v="2"/>
    <x v="2"/>
    <s v="Strategic"/>
    <s v="Feb"/>
    <s v="Sontaxon"/>
    <s v="Yes"/>
    <s v="Magis"/>
    <s v="Solution"/>
    <n v="0.4"/>
    <x v="1"/>
  </r>
  <r>
    <d v="2015-02-27T10:59:00"/>
    <n v="271"/>
    <s v="Small"/>
    <n v="2"/>
    <n v="215"/>
    <n v="8"/>
    <n v="2"/>
    <n v="1603088"/>
    <n v="320617.59999999998"/>
    <n v="41680"/>
    <n v="382.45763888888899"/>
    <n v="2015"/>
    <n v="2"/>
    <x v="1"/>
    <s v="Large"/>
    <s v="Feb"/>
    <s v="Sontaxon"/>
    <s v="Yes"/>
    <s v="Basium"/>
    <s v="Qualify"/>
    <n v="0.2"/>
    <x v="1"/>
  </r>
  <r>
    <d v="2015-02-26T10:59:00"/>
    <n v="28"/>
    <s v="Large"/>
    <n v="4"/>
    <n v="28"/>
    <n v="8"/>
    <n v="22"/>
    <n v="5636292"/>
    <n v="3381775.2"/>
    <n v="41642"/>
    <n v="419.45763888888899"/>
    <n v="2015"/>
    <n v="2"/>
    <x v="2"/>
    <s v="Large"/>
    <s v="Feb"/>
    <s v="Sontaxon"/>
    <s v="Yes"/>
    <s v="Aqua"/>
    <s v="Proposal"/>
    <n v="0.6"/>
    <x v="1"/>
  </r>
  <r>
    <d v="2015-01-30T10:59:00"/>
    <n v="236"/>
    <s v="Large"/>
    <n v="4"/>
    <n v="33"/>
    <n v="8"/>
    <n v="1"/>
    <n v="9722121"/>
    <n v="5833272.5999999996"/>
    <n v="41658"/>
    <n v="376.45763888888899"/>
    <n v="2015"/>
    <n v="1"/>
    <x v="2"/>
    <s v="Strategic"/>
    <s v="Jan"/>
    <s v="Sontaxon"/>
    <s v="Yes"/>
    <s v="Abbas"/>
    <s v="Proposal"/>
    <n v="0.6"/>
    <x v="1"/>
  </r>
  <r>
    <d v="2015-01-30T10:59:00"/>
    <n v="71"/>
    <s v="Large"/>
    <n v="3"/>
    <n v="59"/>
    <n v="8"/>
    <n v="22"/>
    <n v="8753459"/>
    <n v="3501383.6"/>
    <n v="41643"/>
    <n v="391.45763888888899"/>
    <n v="2015"/>
    <n v="1"/>
    <x v="0"/>
    <s v="Large"/>
    <s v="Jan"/>
    <s v="Sontaxon"/>
    <s v="Yes"/>
    <s v="Aqua"/>
    <s v="Solution"/>
    <n v="0.4"/>
    <x v="1"/>
  </r>
  <r>
    <d v="2015-01-30T10:59:00"/>
    <n v="449"/>
    <s v="Large"/>
    <n v="5"/>
    <n v="73"/>
    <n v="8"/>
    <n v="18"/>
    <n v="6770072"/>
    <n v="5416057.5999999996"/>
    <n v="41645"/>
    <n v="389.45763888888899"/>
    <n v="2015"/>
    <n v="1"/>
    <x v="0"/>
    <s v="Strategic"/>
    <s v="Jan"/>
    <s v="Sontaxon"/>
    <s v="Yes"/>
    <s v="Sato"/>
    <s v="Finalize"/>
    <n v="0.8"/>
    <x v="1"/>
  </r>
  <r>
    <d v="2015-01-15T10:59:00"/>
    <n v="37"/>
    <s v="Medium"/>
    <n v="4"/>
    <n v="36"/>
    <n v="8"/>
    <n v="5"/>
    <n v="4001636"/>
    <n v="2400981.6"/>
    <n v="41649"/>
    <n v="370.45763888888899"/>
    <n v="2015"/>
    <n v="1"/>
    <x v="0"/>
    <s v="Strategic"/>
    <s v="Jan"/>
    <s v="Sontaxon"/>
    <s v="Yes"/>
    <s v="Eligo"/>
    <s v="Proposal"/>
    <n v="0.6"/>
    <x v="1"/>
  </r>
  <r>
    <d v="2015-01-01T10:59:00"/>
    <n v="239"/>
    <s v="Medium"/>
    <n v="5"/>
    <n v="190"/>
    <n v="8"/>
    <n v="6"/>
    <n v="3765339"/>
    <n v="3012271.2"/>
    <n v="41640"/>
    <n v="365.45763888888899"/>
    <n v="2015"/>
    <n v="1"/>
    <x v="0"/>
    <s v="Large"/>
    <s v="Jan"/>
    <s v="Sontaxon"/>
    <s v="Yes"/>
    <s v="Fatum"/>
    <s v="Finalize"/>
    <n v="0.8"/>
    <x v="1"/>
  </r>
  <r>
    <d v="2015-12-31T10:59:00"/>
    <n v="140"/>
    <s v="Small"/>
    <n v="1"/>
    <n v="22"/>
    <n v="8"/>
    <n v="8"/>
    <n v="698103"/>
    <n v="69810.3"/>
    <n v="41792"/>
    <n v="577.45763888888905"/>
    <n v="2015"/>
    <n v="12"/>
    <x v="2"/>
    <s v="Strategic"/>
    <s v="Dec"/>
    <s v="Sontaxon"/>
    <s v="Yes"/>
    <s v="Habitus"/>
    <s v="Lead"/>
    <n v="0.1"/>
    <x v="1"/>
  </r>
  <r>
    <d v="2015-12-31T10:59:00"/>
    <n v="90"/>
    <s v="Large"/>
    <n v="1"/>
    <n v="78"/>
    <n v="8"/>
    <n v="3"/>
    <n v="6338810"/>
    <n v="633881"/>
    <n v="41729"/>
    <n v="640.45763888888905"/>
    <n v="2015"/>
    <n v="12"/>
    <x v="2"/>
    <s v="Strategic"/>
    <s v="Dec"/>
    <s v="Sontaxon"/>
    <s v="Yes"/>
    <s v="Campana"/>
    <s v="Lead"/>
    <n v="0.1"/>
    <x v="1"/>
  </r>
  <r>
    <d v="2015-12-31T10:59:00"/>
    <n v="238"/>
    <s v="Large"/>
    <n v="1"/>
    <n v="189"/>
    <n v="8"/>
    <n v="14"/>
    <n v="7197080"/>
    <n v="719708"/>
    <n v="41712"/>
    <n v="657.45763888888905"/>
    <n v="2015"/>
    <n v="12"/>
    <x v="0"/>
    <s v="Strategic"/>
    <s v="Dec"/>
    <s v="Sontaxon"/>
    <s v="Yes"/>
    <s v="Omins"/>
    <s v="Lead"/>
    <n v="0.1"/>
    <x v="1"/>
  </r>
  <r>
    <d v="2015-12-31T10:59:00"/>
    <n v="296"/>
    <s v="Large"/>
    <n v="1"/>
    <n v="234"/>
    <n v="8"/>
    <n v="4"/>
    <n v="8682166"/>
    <n v="868216.6"/>
    <n v="41997"/>
    <n v="372.45763888888899"/>
    <n v="2015"/>
    <n v="12"/>
    <x v="0"/>
    <s v="Strategic"/>
    <s v="Dec"/>
    <s v="Sontaxon"/>
    <s v="Yes"/>
    <s v="Decimus"/>
    <s v="Lead"/>
    <n v="0.1"/>
    <x v="1"/>
  </r>
  <r>
    <d v="2015-12-31T10:59:00"/>
    <n v="455"/>
    <s v="Large"/>
    <n v="1"/>
    <n v="54"/>
    <n v="8"/>
    <n v="15"/>
    <n v="7337198"/>
    <n v="733719.8"/>
    <n v="41951"/>
    <n v="418.45763888888899"/>
    <n v="2015"/>
    <n v="12"/>
    <x v="0"/>
    <s v="Large"/>
    <s v="Dec"/>
    <s v="Sontaxon"/>
    <s v="Yes"/>
    <s v="Paratus"/>
    <s v="Lead"/>
    <n v="0.1"/>
    <x v="1"/>
  </r>
  <r>
    <d v="2015-12-31T10:59:00"/>
    <n v="463"/>
    <s v="Large"/>
    <n v="1"/>
    <n v="193"/>
    <n v="8"/>
    <n v="13"/>
    <n v="8003726"/>
    <n v="800372.6"/>
    <n v="41948"/>
    <n v="421.45763888888899"/>
    <n v="2015"/>
    <n v="12"/>
    <x v="1"/>
    <s v="Strategic"/>
    <s v="Dec"/>
    <s v="Sontaxon"/>
    <s v="Yes"/>
    <s v="Nimis"/>
    <s v="Lead"/>
    <n v="0.1"/>
    <x v="1"/>
  </r>
  <r>
    <d v="2015-12-31T10:59:00"/>
    <n v="464"/>
    <s v="Small"/>
    <n v="1"/>
    <n v="113"/>
    <n v="8"/>
    <n v="9"/>
    <n v="1901171"/>
    <n v="190117.1"/>
    <n v="41780"/>
    <n v="589.45763888888905"/>
    <n v="2015"/>
    <n v="12"/>
    <x v="1"/>
    <s v="Strategic"/>
    <s v="Dec"/>
    <s v="Sontaxon"/>
    <s v="Yes"/>
    <s v="Ignis"/>
    <s v="Lead"/>
    <n v="0.1"/>
    <x v="1"/>
  </r>
  <r>
    <d v="2015-12-31T10:59:00"/>
    <n v="467"/>
    <s v="Large"/>
    <n v="1"/>
    <n v="191"/>
    <n v="8"/>
    <n v="11"/>
    <n v="11529542"/>
    <n v="1152954.2"/>
    <n v="41647"/>
    <n v="722.45763888888905"/>
    <n v="2015"/>
    <n v="12"/>
    <x v="0"/>
    <s v="Large"/>
    <s v="Dec"/>
    <s v="Sontaxon"/>
    <s v="Yes"/>
    <s v="Lacuna"/>
    <s v="Lead"/>
    <n v="0.1"/>
    <x v="1"/>
  </r>
  <r>
    <d v="2015-12-31T10:59:00"/>
    <n v="475"/>
    <s v="Medium"/>
    <n v="1"/>
    <n v="281"/>
    <n v="8"/>
    <n v="20"/>
    <n v="5169474"/>
    <n v="516947.4"/>
    <n v="41708"/>
    <n v="661.45763888888905"/>
    <n v="2015"/>
    <n v="12"/>
    <x v="1"/>
    <s v="Large"/>
    <s v="Dec"/>
    <s v="Sontaxon"/>
    <s v="Yes"/>
    <s v="Umbra"/>
    <s v="Lead"/>
    <n v="0.1"/>
    <x v="1"/>
  </r>
  <r>
    <d v="2015-12-31T10:59:00"/>
    <n v="82"/>
    <s v="Small"/>
    <n v="1"/>
    <n v="70"/>
    <n v="8"/>
    <n v="17"/>
    <n v="1866052"/>
    <n v="186605.2"/>
    <n v="41998"/>
    <n v="371.45763888888899"/>
    <n v="2015"/>
    <n v="12"/>
    <x v="1"/>
    <s v="Large"/>
    <s v="Dec"/>
    <s v="Sontaxon"/>
    <s v="Yes"/>
    <s v="Recolo"/>
    <s v="Lead"/>
    <n v="0.1"/>
    <x v="1"/>
  </r>
  <r>
    <d v="2015-12-31T10:59:00"/>
    <n v="109"/>
    <s v="Large"/>
    <n v="1"/>
    <n v="93"/>
    <n v="8"/>
    <n v="19"/>
    <n v="8938421"/>
    <n v="893842.1"/>
    <n v="41944"/>
    <n v="425.45763888888899"/>
    <n v="2015"/>
    <n v="12"/>
    <x v="0"/>
    <s v="Strategic"/>
    <s v="Dec"/>
    <s v="Sontaxon"/>
    <s v="Yes"/>
    <s v="Talus"/>
    <s v="Lead"/>
    <n v="0.1"/>
    <x v="1"/>
  </r>
  <r>
    <d v="2015-12-31T10:59:00"/>
    <n v="222"/>
    <s v="Large"/>
    <n v="1"/>
    <n v="93"/>
    <n v="8"/>
    <n v="18"/>
    <n v="7003479"/>
    <n v="700347.9"/>
    <n v="41852"/>
    <n v="517.45763888888905"/>
    <n v="2015"/>
    <n v="12"/>
    <x v="0"/>
    <s v="Strategic"/>
    <s v="Dec"/>
    <s v="Sontaxon"/>
    <s v="Yes"/>
    <s v="Sato"/>
    <s v="Lead"/>
    <n v="0.1"/>
    <x v="1"/>
  </r>
  <r>
    <d v="2015-12-31T10:59:00"/>
    <n v="237"/>
    <s v="Large"/>
    <n v="1"/>
    <n v="188"/>
    <n v="8"/>
    <n v="21"/>
    <n v="7759466"/>
    <n v="775946.6"/>
    <n v="41930"/>
    <n v="439.45763888888899"/>
    <n v="2015"/>
    <n v="12"/>
    <x v="2"/>
    <s v="Strategic"/>
    <s v="Dec"/>
    <s v="Sontaxon"/>
    <s v="Yes"/>
    <s v="Vero"/>
    <s v="Lead"/>
    <n v="0.1"/>
    <x v="1"/>
  </r>
  <r>
    <d v="2015-12-31T10:59:00"/>
    <n v="459"/>
    <s v="Small"/>
    <n v="1"/>
    <n v="217"/>
    <n v="8"/>
    <n v="9"/>
    <n v="1942288"/>
    <n v="194228.8"/>
    <n v="41775"/>
    <n v="594.45763888888905"/>
    <n v="2015"/>
    <n v="12"/>
    <x v="2"/>
    <s v="Large"/>
    <s v="Dec"/>
    <s v="Sontaxon"/>
    <s v="Yes"/>
    <s v="Ignis"/>
    <s v="Lead"/>
    <n v="0.1"/>
    <x v="1"/>
  </r>
  <r>
    <d v="2015-12-31T10:59:00"/>
    <n v="443"/>
    <s v="Medium"/>
    <n v="1"/>
    <n v="204"/>
    <n v="8"/>
    <n v="15"/>
    <n v="3933011"/>
    <n v="393301.1"/>
    <n v="41947"/>
    <n v="422.45763888888899"/>
    <n v="2015"/>
    <n v="12"/>
    <x v="0"/>
    <s v="Strategic"/>
    <s v="Dec"/>
    <s v="Sontaxon"/>
    <s v="Yes"/>
    <s v="Paratus"/>
    <s v="Lead"/>
    <n v="0.1"/>
    <x v="1"/>
  </r>
  <r>
    <d v="2015-12-31T10:59:00"/>
    <n v="138"/>
    <s v="Large"/>
    <n v="1"/>
    <n v="112"/>
    <n v="8"/>
    <n v="11"/>
    <n v="7487601"/>
    <n v="748760.1"/>
    <n v="41678"/>
    <n v="691.45763888888905"/>
    <n v="2015"/>
    <n v="12"/>
    <x v="2"/>
    <s v="Strategic"/>
    <s v="Dec"/>
    <s v="Sontaxon"/>
    <s v="Yes"/>
    <s v="Lacuna"/>
    <s v="Lead"/>
    <n v="0.1"/>
    <x v="1"/>
  </r>
  <r>
    <d v="2015-12-31T10:59:00"/>
    <n v="104"/>
    <s v="Medium"/>
    <n v="1"/>
    <n v="89"/>
    <n v="8"/>
    <n v="20"/>
    <n v="4047326"/>
    <n v="404732.6"/>
    <n v="41856"/>
    <n v="513.45763888888905"/>
    <n v="2015"/>
    <n v="12"/>
    <x v="0"/>
    <s v="Large"/>
    <s v="Dec"/>
    <s v="Sontaxon"/>
    <s v="Yes"/>
    <s v="Umbra"/>
    <s v="Lead"/>
    <n v="0.1"/>
    <x v="1"/>
  </r>
  <r>
    <d v="2015-12-31T10:59:00"/>
    <n v="227"/>
    <s v="Small"/>
    <n v="1"/>
    <n v="179"/>
    <n v="8"/>
    <n v="1"/>
    <n v="1605822"/>
    <n v="160582.20000000001"/>
    <n v="41908"/>
    <n v="461.45763888888899"/>
    <n v="2015"/>
    <n v="12"/>
    <x v="0"/>
    <s v="Large"/>
    <s v="Dec"/>
    <s v="Sontaxon"/>
    <s v="Yes"/>
    <s v="Abbas"/>
    <s v="Lead"/>
    <n v="0.1"/>
    <x v="1"/>
  </r>
  <r>
    <d v="2015-11-30T10:59:00"/>
    <n v="11"/>
    <s v="Small"/>
    <n v="1"/>
    <n v="11"/>
    <n v="8"/>
    <n v="25"/>
    <n v="1744860"/>
    <n v="174486"/>
    <n v="41642"/>
    <n v="696.45763888888905"/>
    <n v="2015"/>
    <n v="11"/>
    <x v="2"/>
    <s v="Strategic"/>
    <s v="Nov"/>
    <s v="Sontaxon"/>
    <s v="Yes"/>
    <s v="Maximus"/>
    <s v="Lead"/>
    <n v="0.1"/>
    <x v="1"/>
  </r>
  <r>
    <d v="2015-11-30T10:59:00"/>
    <n v="447"/>
    <s v="Large"/>
    <n v="1"/>
    <n v="343"/>
    <n v="8"/>
    <n v="12"/>
    <n v="8332937"/>
    <n v="833293.7"/>
    <n v="41822"/>
    <n v="516.45763888888905"/>
    <n v="2015"/>
    <n v="11"/>
    <x v="1"/>
    <s v="Small &amp; Medium"/>
    <s v="Nov"/>
    <s v="Sontaxon"/>
    <s v="Yes"/>
    <s v="Magis"/>
    <s v="Lead"/>
    <n v="0.1"/>
    <x v="1"/>
  </r>
  <r>
    <d v="2015-10-31T10:59:00"/>
    <n v="12"/>
    <s v="Medium"/>
    <n v="1"/>
    <n v="12"/>
    <n v="8"/>
    <n v="10"/>
    <n v="3503207"/>
    <n v="350320.7"/>
    <n v="41881"/>
    <n v="427.45763888888899"/>
    <n v="2015"/>
    <n v="10"/>
    <x v="1"/>
    <s v="Strategic"/>
    <s v="Oct"/>
    <s v="Sontaxon"/>
    <s v="Yes"/>
    <s v="Juvenis"/>
    <s v="Lead"/>
    <n v="0.1"/>
    <x v="1"/>
  </r>
  <r>
    <d v="2015-10-31T10:59:00"/>
    <n v="438"/>
    <s v="Large"/>
    <n v="1"/>
    <n v="335"/>
    <n v="8"/>
    <n v="9"/>
    <n v="9597240"/>
    <n v="959724"/>
    <n v="41753"/>
    <n v="555.45763888888905"/>
    <n v="2015"/>
    <n v="10"/>
    <x v="1"/>
    <s v="Large"/>
    <s v="Oct"/>
    <s v="Sontaxon"/>
    <s v="Yes"/>
    <s v="Ignis"/>
    <s v="Lead"/>
    <n v="0.1"/>
    <x v="1"/>
  </r>
  <r>
    <d v="2015-10-31T10:59:00"/>
    <n v="460"/>
    <s v="Large"/>
    <n v="1"/>
    <n v="70"/>
    <n v="8"/>
    <n v="6"/>
    <n v="8473963"/>
    <n v="847396.3"/>
    <n v="41711"/>
    <n v="597.45763888888905"/>
    <n v="2015"/>
    <n v="10"/>
    <x v="1"/>
    <s v="Large"/>
    <s v="Oct"/>
    <s v="Sontaxon"/>
    <s v="Yes"/>
    <s v="Fatum"/>
    <s v="Lead"/>
    <n v="0.1"/>
    <x v="1"/>
  </r>
  <r>
    <d v="2015-10-31T10:59:00"/>
    <n v="461"/>
    <s v="Large"/>
    <n v="1"/>
    <n v="3"/>
    <n v="8"/>
    <n v="15"/>
    <n v="6329746"/>
    <n v="632974.6"/>
    <n v="41911"/>
    <n v="397.45763888888899"/>
    <n v="2015"/>
    <n v="10"/>
    <x v="1"/>
    <s v="Large"/>
    <s v="Oct"/>
    <s v="Sontaxon"/>
    <s v="Yes"/>
    <s v="Paratus"/>
    <s v="Lead"/>
    <n v="0.1"/>
    <x v="1"/>
  </r>
  <r>
    <d v="2015-10-31T10:59:00"/>
    <n v="50"/>
    <s v="Large"/>
    <n v="1"/>
    <n v="11"/>
    <n v="8"/>
    <n v="11"/>
    <n v="10342876"/>
    <n v="1034287.6"/>
    <n v="41778"/>
    <n v="530.45763888888905"/>
    <n v="2015"/>
    <n v="10"/>
    <x v="2"/>
    <s v="Strategic"/>
    <s v="Oct"/>
    <s v="Sontaxon"/>
    <s v="Yes"/>
    <s v="Lacuna"/>
    <s v="Lead"/>
    <n v="0.1"/>
    <x v="1"/>
  </r>
  <r>
    <d v="2015-10-31T10:59:00"/>
    <n v="486"/>
    <s v="Not found"/>
    <n v="1"/>
    <n v="98"/>
    <n v="8"/>
    <n v="12"/>
    <n v="80355"/>
    <n v="8035.5"/>
    <n v="41904"/>
    <n v="404.45763888888899"/>
    <n v="2015"/>
    <n v="10"/>
    <x v="2"/>
    <s v="Small &amp; Medium"/>
    <s v="Oct"/>
    <s v="Sontaxon"/>
    <s v="Yes"/>
    <s v="Magis"/>
    <s v="Lead"/>
    <n v="0.1"/>
    <x v="1"/>
  </r>
  <r>
    <d v="2015-10-31T10:59:00"/>
    <n v="17"/>
    <s v="Large"/>
    <n v="1"/>
    <n v="17"/>
    <n v="8"/>
    <n v="21"/>
    <n v="6396351"/>
    <n v="639635.1"/>
    <n v="41915"/>
    <n v="393.45763888888899"/>
    <n v="2015"/>
    <n v="10"/>
    <x v="2"/>
    <s v="Strategic"/>
    <s v="Oct"/>
    <s v="Sontaxon"/>
    <s v="Yes"/>
    <s v="Vero"/>
    <s v="Lead"/>
    <n v="0.1"/>
    <x v="1"/>
  </r>
  <r>
    <d v="2015-08-31T10:59:00"/>
    <n v="141"/>
    <s v="Medium"/>
    <n v="2"/>
    <n v="113"/>
    <n v="8"/>
    <n v="17"/>
    <n v="5294952"/>
    <n v="1058990.3999999999"/>
    <n v="41704"/>
    <n v="543.45763888888905"/>
    <n v="2015"/>
    <n v="8"/>
    <x v="1"/>
    <s v="Strategic"/>
    <s v="Aug"/>
    <s v="Sontaxon"/>
    <s v="Yes"/>
    <s v="Recolo"/>
    <s v="Qualify"/>
    <n v="0.2"/>
    <x v="1"/>
  </r>
  <r>
    <d v="2015-08-31T10:59:00"/>
    <n v="456"/>
    <s v="Large"/>
    <n v="2"/>
    <n v="215"/>
    <n v="8"/>
    <n v="5"/>
    <n v="8054791"/>
    <n v="1610958.2"/>
    <n v="41798"/>
    <n v="449.45763888888899"/>
    <n v="2015"/>
    <n v="8"/>
    <x v="1"/>
    <s v="Large"/>
    <s v="Aug"/>
    <s v="Sontaxon"/>
    <s v="Yes"/>
    <s v="Eligo"/>
    <s v="Qualify"/>
    <n v="0.2"/>
    <x v="1"/>
  </r>
  <r>
    <d v="2015-08-31T10:59:00"/>
    <n v="452"/>
    <s v="Medium"/>
    <n v="1"/>
    <n v="1"/>
    <n v="8"/>
    <n v="12"/>
    <n v="3673659"/>
    <n v="367365.9"/>
    <n v="41861"/>
    <n v="386.45763888888899"/>
    <n v="2015"/>
    <n v="8"/>
    <x v="0"/>
    <s v="Strategic"/>
    <s v="Aug"/>
    <s v="Sontaxon"/>
    <s v="Yes"/>
    <s v="Magis"/>
    <s v="Lead"/>
    <n v="0.1"/>
    <x v="1"/>
  </r>
  <r>
    <d v="2015-10-31T10:59:00"/>
    <n v="457"/>
    <s v="Small"/>
    <n v="1"/>
    <n v="54"/>
    <n v="8"/>
    <n v="1"/>
    <n v="1353549"/>
    <n v="135354.9"/>
    <n v="41843"/>
    <n v="465.45763888888899"/>
    <n v="2015"/>
    <n v="10"/>
    <x v="0"/>
    <s v="Large"/>
    <s v="Oct"/>
    <s v="Sontaxon"/>
    <s v="Yes"/>
    <s v="Abbas"/>
    <s v="Lead"/>
    <n v="0.1"/>
    <x v="1"/>
  </r>
  <r>
    <d v="2015-10-31T10:59:00"/>
    <n v="458"/>
    <s v="Small"/>
    <n v="1"/>
    <n v="54"/>
    <n v="8"/>
    <n v="5"/>
    <n v="305329"/>
    <n v="30532.9"/>
    <n v="41804"/>
    <n v="504.45763888888899"/>
    <n v="2015"/>
    <n v="10"/>
    <x v="0"/>
    <s v="Large"/>
    <s v="Oct"/>
    <s v="Sontaxon"/>
    <s v="Yes"/>
    <s v="Eligo"/>
    <s v="Lead"/>
    <n v="0.1"/>
    <x v="1"/>
  </r>
  <r>
    <d v="2015-10-31T10:59:00"/>
    <n v="462"/>
    <s v="Medium"/>
    <n v="1"/>
    <n v="347"/>
    <n v="8"/>
    <n v="23"/>
    <n v="4716033"/>
    <n v="471603.3"/>
    <n v="41684"/>
    <n v="624.45763888888905"/>
    <n v="2015"/>
    <n v="10"/>
    <x v="0"/>
    <s v="Large"/>
    <s v="Oct"/>
    <s v="Sontaxon"/>
    <s v="Yes"/>
    <s v="Bellus"/>
    <s v="Lead"/>
    <n v="0.1"/>
    <x v="1"/>
  </r>
  <r>
    <d v="2015-09-30T10:59:00"/>
    <n v="287"/>
    <s v="Small"/>
    <n v="1"/>
    <n v="218"/>
    <n v="8"/>
    <n v="22"/>
    <n v="2203900"/>
    <n v="220390"/>
    <n v="41836"/>
    <n v="441.45763888888899"/>
    <n v="2015"/>
    <n v="9"/>
    <x v="0"/>
    <s v="Large"/>
    <s v="Sep"/>
    <s v="Sontaxon"/>
    <s v="Yes"/>
    <s v="Aqua"/>
    <s v="Lead"/>
    <n v="0.1"/>
    <x v="1"/>
  </r>
  <r>
    <d v="2015-09-30T10:59:00"/>
    <n v="281"/>
    <s v="Large"/>
    <n v="2"/>
    <n v="53"/>
    <n v="8"/>
    <n v="19"/>
    <n v="10420204"/>
    <n v="2084040.8"/>
    <n v="41863"/>
    <n v="414.45763888888899"/>
    <n v="2015"/>
    <n v="9"/>
    <x v="2"/>
    <s v="Strategic"/>
    <s v="Sep"/>
    <s v="Sontaxon"/>
    <s v="Yes"/>
    <s v="Talus"/>
    <s v="Qualify"/>
    <n v="0.2"/>
    <x v="1"/>
  </r>
  <r>
    <d v="2015-09-30T10:59:00"/>
    <n v="258"/>
    <s v="Small"/>
    <n v="1"/>
    <n v="105"/>
    <n v="8"/>
    <n v="25"/>
    <n v="1456290"/>
    <n v="145629"/>
    <n v="41689"/>
    <n v="588.45763888888905"/>
    <n v="2015"/>
    <n v="9"/>
    <x v="2"/>
    <s v="Large"/>
    <s v="Sep"/>
    <s v="Sontaxon"/>
    <s v="Yes"/>
    <s v="Maximus"/>
    <s v="Lead"/>
    <n v="0.1"/>
    <x v="1"/>
  </r>
  <r>
    <d v="2015-09-30T10:59:00"/>
    <n v="235"/>
    <s v="Large"/>
    <n v="1"/>
    <n v="187"/>
    <n v="8"/>
    <n v="9"/>
    <n v="6794643"/>
    <n v="679464.3"/>
    <n v="41765"/>
    <n v="512.45763888888905"/>
    <n v="2015"/>
    <n v="9"/>
    <x v="2"/>
    <s v="Large"/>
    <s v="Sep"/>
    <s v="Sontaxon"/>
    <s v="Yes"/>
    <s v="Ignis"/>
    <s v="Lead"/>
    <n v="0.1"/>
    <x v="1"/>
  </r>
  <r>
    <d v="2015-09-30T10:59:00"/>
    <n v="246"/>
    <s v="Small"/>
    <n v="1"/>
    <n v="197"/>
    <n v="8"/>
    <n v="22"/>
    <n v="328421"/>
    <n v="32842.1"/>
    <n v="41643"/>
    <n v="634.45763888888905"/>
    <n v="2015"/>
    <n v="9"/>
    <x v="2"/>
    <s v="Small &amp; Medium"/>
    <s v="Sep"/>
    <s v="Sontaxon"/>
    <s v="Yes"/>
    <s v="Aqua"/>
    <s v="Lead"/>
    <n v="0.1"/>
    <x v="1"/>
  </r>
  <r>
    <d v="2015-09-30T10:59:00"/>
    <n v="257"/>
    <s v="Small"/>
    <n v="1"/>
    <n v="206"/>
    <n v="8"/>
    <n v="10"/>
    <n v="319833"/>
    <n v="31983.3"/>
    <n v="41688"/>
    <n v="589.45763888888905"/>
    <n v="2015"/>
    <n v="9"/>
    <x v="2"/>
    <s v="Small &amp; Medium"/>
    <s v="Sep"/>
    <s v="Sontaxon"/>
    <s v="Yes"/>
    <s v="Juvenis"/>
    <s v="Lead"/>
    <n v="0.1"/>
    <x v="1"/>
  </r>
  <r>
    <d v="2015-09-30T10:59:00"/>
    <n v="280"/>
    <s v="Small"/>
    <n v="1"/>
    <n v="224"/>
    <n v="8"/>
    <n v="3"/>
    <n v="2379340"/>
    <n v="237934"/>
    <n v="41912"/>
    <n v="365.45763888888899"/>
    <n v="2015"/>
    <n v="9"/>
    <x v="2"/>
    <s v="Strategic"/>
    <s v="Sep"/>
    <s v="Sontaxon"/>
    <s v="Yes"/>
    <s v="Campana"/>
    <s v="Lead"/>
    <n v="0.1"/>
    <x v="1"/>
  </r>
  <r>
    <d v="2015-09-30T10:59:00"/>
    <n v="283"/>
    <s v="Large"/>
    <n v="1"/>
    <n v="226"/>
    <n v="8"/>
    <n v="20"/>
    <n v="9254244"/>
    <n v="925424.4"/>
    <n v="41758"/>
    <n v="519.45763888888905"/>
    <n v="2015"/>
    <n v="9"/>
    <x v="2"/>
    <s v="Large"/>
    <s v="Sep"/>
    <s v="Sontaxon"/>
    <s v="Yes"/>
    <s v="Umbra"/>
    <s v="Lead"/>
    <n v="0.1"/>
    <x v="1"/>
  </r>
  <r>
    <d v="2015-09-30T10:59:00"/>
    <n v="224"/>
    <s v="Large"/>
    <n v="3"/>
    <n v="14"/>
    <n v="8"/>
    <n v="22"/>
    <n v="9303462"/>
    <n v="3721384.8"/>
    <n v="41763"/>
    <n v="514.45763888888905"/>
    <n v="2015"/>
    <n v="9"/>
    <x v="2"/>
    <s v="Strategic"/>
    <s v="Sep"/>
    <s v="Sontaxon"/>
    <s v="Yes"/>
    <s v="Aqua"/>
    <s v="Solution"/>
    <n v="0.4"/>
    <x v="1"/>
  </r>
  <r>
    <d v="2015-09-30T10:59:00"/>
    <n v="454"/>
    <s v="Large"/>
    <n v="1"/>
    <n v="118"/>
    <n v="8"/>
    <n v="9"/>
    <n v="10344442"/>
    <n v="1034444.2"/>
    <n v="41789"/>
    <n v="488.45763888888899"/>
    <n v="2015"/>
    <n v="9"/>
    <x v="2"/>
    <s v="Small &amp; Medium"/>
    <s v="Sep"/>
    <s v="Sontaxon"/>
    <s v="Yes"/>
    <s v="Ignis"/>
    <s v="Lead"/>
    <n v="0.1"/>
    <x v="1"/>
  </r>
  <r>
    <d v="2015-08-25T07:00:00"/>
    <n v="472"/>
    <s v="Large"/>
    <n v="2"/>
    <n v="17"/>
    <n v="8"/>
    <n v="25"/>
    <n v="7486925"/>
    <n v="1497385"/>
    <n v="41687"/>
    <n v="554.29166666666401"/>
    <n v="2015"/>
    <n v="8"/>
    <x v="2"/>
    <s v="Strategic"/>
    <s v="Aug"/>
    <s v="Sontaxon"/>
    <s v="Yes"/>
    <s v="Maximus"/>
    <s v="Qualify"/>
    <n v="0.2"/>
    <x v="1"/>
  </r>
  <r>
    <d v="2015-07-31T07:00:00"/>
    <n v="267"/>
    <s v="Large"/>
    <n v="1"/>
    <n v="212"/>
    <n v="8"/>
    <n v="8"/>
    <n v="7195385"/>
    <n v="719538.5"/>
    <n v="41776"/>
    <n v="440.29166666666401"/>
    <n v="2015"/>
    <n v="7"/>
    <x v="2"/>
    <s v="Strategic"/>
    <s v="Jul"/>
    <s v="Sontaxon"/>
    <s v="Yes"/>
    <s v="Habitus"/>
    <s v="Lead"/>
    <n v="0.1"/>
    <x v="1"/>
  </r>
  <r>
    <d v="2015-07-31T07:00:00"/>
    <n v="275"/>
    <s v="Large"/>
    <n v="2"/>
    <n v="219"/>
    <n v="8"/>
    <n v="20"/>
    <n v="6818253"/>
    <n v="1363650.6"/>
    <n v="41779"/>
    <n v="437.29166666666401"/>
    <n v="2015"/>
    <n v="7"/>
    <x v="2"/>
    <s v="Large"/>
    <s v="Jul"/>
    <s v="Sontaxon"/>
    <s v="Yes"/>
    <s v="Umbra"/>
    <s v="Qualify"/>
    <n v="0.2"/>
    <x v="1"/>
  </r>
  <r>
    <d v="2015-07-31T07:00:00"/>
    <n v="252"/>
    <s v="Medium"/>
    <n v="2"/>
    <n v="202"/>
    <n v="8"/>
    <n v="25"/>
    <n v="3334564"/>
    <n v="666912.80000000005"/>
    <n v="41704"/>
    <n v="512.29166666666401"/>
    <n v="2015"/>
    <n v="7"/>
    <x v="2"/>
    <s v="Small &amp; Medium"/>
    <s v="Jul"/>
    <s v="Sontaxon"/>
    <s v="Yes"/>
    <s v="Maximus"/>
    <s v="Qualify"/>
    <n v="0.2"/>
    <x v="1"/>
  </r>
  <r>
    <d v="2015-07-31T07:00:00"/>
    <n v="284"/>
    <s v="Large"/>
    <n v="1"/>
    <n v="227"/>
    <n v="8"/>
    <n v="5"/>
    <n v="8976166"/>
    <n v="897616.6"/>
    <n v="41843"/>
    <n v="373.29166666666401"/>
    <n v="2015"/>
    <n v="7"/>
    <x v="2"/>
    <s v="Strategic"/>
    <s v="Jul"/>
    <s v="Sontaxon"/>
    <s v="Yes"/>
    <s v="Eligo"/>
    <s v="Lead"/>
    <n v="0.1"/>
    <x v="1"/>
  </r>
  <r>
    <d v="2015-07-31T08:00:00"/>
    <n v="272"/>
    <s v="Medium"/>
    <n v="2"/>
    <n v="216"/>
    <n v="8"/>
    <n v="2"/>
    <n v="3185673"/>
    <n v="637134.6"/>
    <n v="41688"/>
    <n v="528.33333333333599"/>
    <n v="2015"/>
    <n v="7"/>
    <x v="2"/>
    <s v="Small &amp; Medium"/>
    <s v="Jul"/>
    <s v="Sontaxon"/>
    <s v="Yes"/>
    <s v="Basium"/>
    <s v="Qualify"/>
    <n v="0.2"/>
    <x v="1"/>
  </r>
  <r>
    <d v="2015-07-31T08:00:00"/>
    <n v="446"/>
    <s v="Large"/>
    <n v="1"/>
    <n v="342"/>
    <n v="8"/>
    <n v="10"/>
    <n v="8720248"/>
    <n v="872024.8"/>
    <n v="41776"/>
    <n v="440.33333333333599"/>
    <n v="2015"/>
    <n v="7"/>
    <x v="0"/>
    <s v="Small &amp; Medium"/>
    <s v="Jul"/>
    <s v="Sontaxon"/>
    <s v="Yes"/>
    <s v="Juvenis"/>
    <s v="Lead"/>
    <n v="0.1"/>
    <x v="1"/>
  </r>
  <r>
    <d v="2015-07-31T08:00:00"/>
    <n v="442"/>
    <s v="Large"/>
    <n v="1"/>
    <n v="339"/>
    <n v="8"/>
    <n v="22"/>
    <n v="9930347"/>
    <n v="993034.7"/>
    <n v="41774"/>
    <n v="442.33333333333599"/>
    <n v="2015"/>
    <n v="7"/>
    <x v="1"/>
    <s v="Strategic"/>
    <s v="Jul"/>
    <s v="Sontaxon"/>
    <s v="Yes"/>
    <s v="Aqua"/>
    <s v="Lead"/>
    <n v="0.1"/>
    <x v="1"/>
  </r>
  <r>
    <d v="2015-07-04T10:59:00"/>
    <n v="444"/>
    <s v="Large"/>
    <n v="3"/>
    <n v="340"/>
    <n v="97"/>
    <n v="13"/>
    <n v="10875494"/>
    <n v="4350197.5999999996"/>
    <n v="41732"/>
    <n v="457.45763888888899"/>
    <n v="2015"/>
    <n v="7"/>
    <x v="1"/>
    <s v="Small &amp; Medium"/>
    <s v="Jul"/>
    <s v="Indiity"/>
    <s v="Yes"/>
    <s v="Nimis"/>
    <s v="Solution"/>
    <n v="0.4"/>
    <x v="1"/>
  </r>
  <r>
    <d v="2015-06-30T10:59:00"/>
    <n v="274"/>
    <s v="Medium"/>
    <n v="3"/>
    <n v="218"/>
    <n v="71"/>
    <n v="1"/>
    <n v="3962803"/>
    <n v="1585121.2"/>
    <n v="41744"/>
    <n v="441.45763888888899"/>
    <n v="2015"/>
    <n v="6"/>
    <x v="0"/>
    <s v="Large"/>
    <s v="Jun"/>
    <s v="Doublestreet"/>
    <s v="Yes"/>
    <s v="Abbas"/>
    <s v="Solution"/>
    <n v="0.4"/>
    <x v="1"/>
  </r>
  <r>
    <d v="2015-06-25T10:59:00"/>
    <n v="317"/>
    <s v="Small"/>
    <n v="2"/>
    <n v="246"/>
    <n v="67"/>
    <n v="16"/>
    <n v="1698708"/>
    <n v="339741.6"/>
    <n v="41782"/>
    <n v="398.45763888888899"/>
    <n v="2015"/>
    <n v="6"/>
    <x v="2"/>
    <s v="Strategic"/>
    <s v="Jun"/>
    <s v="Konzozdax"/>
    <s v="Yes"/>
    <s v="Quanti"/>
    <s v="Qualify"/>
    <n v="0.2"/>
    <x v="1"/>
  </r>
  <r>
    <d v="2015-06-18T10:59:00"/>
    <n v="49"/>
    <s v="Small"/>
    <n v="3"/>
    <n v="46"/>
    <n v="3"/>
    <n v="25"/>
    <n v="239200"/>
    <n v="95680"/>
    <n v="41644"/>
    <n v="529.45763888888905"/>
    <n v="2015"/>
    <n v="6"/>
    <x v="0"/>
    <s v="Small &amp; Medium"/>
    <s v="Jun"/>
    <s v="Joblamcon"/>
    <s v="Yes"/>
    <s v="Maximus"/>
    <s v="Solution"/>
    <n v="0.4"/>
    <x v="1"/>
  </r>
  <r>
    <d v="2015-06-15T10:59:00"/>
    <n v="149"/>
    <s v="Large"/>
    <n v="2"/>
    <n v="118"/>
    <n v="48"/>
    <n v="10"/>
    <n v="9040519"/>
    <n v="1808103.8"/>
    <n v="41650"/>
    <n v="520.45763888888905"/>
    <n v="2015"/>
    <n v="6"/>
    <x v="2"/>
    <s v="Small &amp; Medium"/>
    <s v="Jun"/>
    <s v="Konkdom"/>
    <s v="Yes"/>
    <s v="Juvenis"/>
    <s v="Qualify"/>
    <n v="0.2"/>
    <x v="1"/>
  </r>
  <r>
    <d v="2015-06-04T10:59:00"/>
    <n v="265"/>
    <s v="Small"/>
    <n v="2"/>
    <n v="112"/>
    <n v="3"/>
    <n v="2"/>
    <n v="573880"/>
    <n v="114776"/>
    <n v="41733"/>
    <n v="426.45763888888899"/>
    <n v="2015"/>
    <n v="6"/>
    <x v="2"/>
    <s v="Strategic"/>
    <s v="Jun"/>
    <s v="Joblamcon"/>
    <s v="Yes"/>
    <s v="Basium"/>
    <s v="Qualify"/>
    <n v="0.2"/>
    <x v="1"/>
  </r>
  <r>
    <d v="2015-06-04T10:59:00"/>
    <n v="321"/>
    <s v="Large"/>
    <n v="2"/>
    <n v="238"/>
    <n v="25"/>
    <n v="13"/>
    <n v="9621040"/>
    <n v="1924208"/>
    <n v="41671"/>
    <n v="488.45763888888899"/>
    <n v="2015"/>
    <n v="6"/>
    <x v="0"/>
    <s v="Strategic"/>
    <s v="Jun"/>
    <s v="Medfax"/>
    <s v="Yes"/>
    <s v="Nimis"/>
    <s v="Qualify"/>
    <n v="0.2"/>
    <x v="1"/>
  </r>
  <r>
    <d v="2015-06-01T19:06:37"/>
    <n v="426"/>
    <s v="Medium"/>
    <n v="2"/>
    <n v="52"/>
    <n v="89"/>
    <n v="9"/>
    <n v="3107233"/>
    <n v="621446.6"/>
    <n v="41699"/>
    <n v="457.79626157407603"/>
    <n v="2015"/>
    <n v="6"/>
    <x v="0"/>
    <s v="Strategic"/>
    <s v="Jun"/>
    <s v="Donuniace"/>
    <s v="Yes"/>
    <s v="Ignis"/>
    <s v="Qualify"/>
    <n v="0.2"/>
    <x v="1"/>
  </r>
  <r>
    <d v="2015-06-01T10:59:00"/>
    <n v="8"/>
    <s v="Small"/>
    <n v="2"/>
    <n v="8"/>
    <n v="6"/>
    <n v="5"/>
    <n v="421960"/>
    <n v="84392"/>
    <n v="41760"/>
    <n v="396.45763888888899"/>
    <n v="2015"/>
    <n v="6"/>
    <x v="0"/>
    <s v="Large"/>
    <s v="Jun"/>
    <s v="fasetone"/>
    <s v="Yes"/>
    <s v="Eligo"/>
    <s v="Qualify"/>
    <n v="0.2"/>
    <x v="1"/>
  </r>
  <r>
    <d v="2015-06-01T10:59:00"/>
    <n v="250"/>
    <s v="Small"/>
    <n v="2"/>
    <n v="200"/>
    <n v="68"/>
    <n v="5"/>
    <n v="1758851"/>
    <n v="351770.2"/>
    <n v="41760"/>
    <n v="396.45763888888899"/>
    <n v="2015"/>
    <n v="6"/>
    <x v="0"/>
    <s v="Strategic"/>
    <s v="Jun"/>
    <s v="Flexlax"/>
    <s v="Yes"/>
    <s v="Eligo"/>
    <s v="Qualify"/>
    <n v="0.2"/>
    <x v="1"/>
  </r>
  <r>
    <d v="2015-05-30T10:59:00"/>
    <n v="117"/>
    <s v="Large"/>
    <n v="3"/>
    <n v="98"/>
    <n v="40"/>
    <n v="1"/>
    <n v="7499745"/>
    <n v="2999898"/>
    <n v="41697"/>
    <n v="457.45763888888899"/>
    <n v="2015"/>
    <n v="5"/>
    <x v="2"/>
    <s v="Small &amp; Medium"/>
    <s v="May"/>
    <s v="Vaiadocon"/>
    <s v="Yes"/>
    <s v="Abbas"/>
    <s v="Solution"/>
    <n v="0.4"/>
    <x v="1"/>
  </r>
  <r>
    <d v="2015-05-29T10:59:00"/>
    <n v="1"/>
    <s v="Small"/>
    <n v="2"/>
    <n v="1"/>
    <n v="1"/>
    <n v="22"/>
    <n v="94627"/>
    <n v="18925.400000000001"/>
    <n v="41679"/>
    <n v="474.45763888888899"/>
    <n v="2015"/>
    <n v="5"/>
    <x v="0"/>
    <s v="Strategic"/>
    <s v="May"/>
    <s v="Daltdexon"/>
    <s v="Yes"/>
    <s v="Aqua"/>
    <s v="Qualify"/>
    <n v="0.2"/>
    <x v="1"/>
  </r>
  <r>
    <d v="2015-05-29T10:59:00"/>
    <n v="92"/>
    <s v="Medium"/>
    <n v="2"/>
    <n v="80"/>
    <n v="3"/>
    <n v="16"/>
    <n v="3816213"/>
    <n v="763242.6"/>
    <n v="41655"/>
    <n v="498.45763888888899"/>
    <n v="2015"/>
    <n v="5"/>
    <x v="2"/>
    <s v="Strategic"/>
    <s v="May"/>
    <s v="Joblamcon"/>
    <s v="Yes"/>
    <s v="Quanti"/>
    <s v="Qualify"/>
    <n v="0.2"/>
    <x v="1"/>
  </r>
  <r>
    <d v="2015-05-29T10:59:00"/>
    <n v="162"/>
    <s v="Large"/>
    <n v="2"/>
    <n v="130"/>
    <n v="52"/>
    <n v="14"/>
    <n v="7144439"/>
    <n v="1428887.8"/>
    <n v="41642"/>
    <n v="511.45763888888899"/>
    <n v="2015"/>
    <n v="5"/>
    <x v="2"/>
    <s v="Small &amp; Medium"/>
    <s v="May"/>
    <s v="Hotlane"/>
    <s v="Yes"/>
    <s v="Omins"/>
    <s v="Qualify"/>
    <n v="0.2"/>
    <x v="1"/>
  </r>
  <r>
    <d v="2015-05-29T10:59:00"/>
    <n v="318"/>
    <s v="Medium"/>
    <n v="4"/>
    <n v="167"/>
    <n v="80"/>
    <n v="6"/>
    <n v="3464997"/>
    <n v="2078998.2"/>
    <n v="41687"/>
    <n v="466.45763888888899"/>
    <n v="2015"/>
    <n v="5"/>
    <x v="1"/>
    <s v="Strategic"/>
    <s v="May"/>
    <s v="Ganjacore"/>
    <s v="Yes"/>
    <s v="Fatum"/>
    <s v="Proposal"/>
    <n v="0.6"/>
    <x v="1"/>
  </r>
  <r>
    <d v="2015-05-29T10:59:00"/>
    <n v="213"/>
    <s v="Large"/>
    <n v="2"/>
    <n v="169"/>
    <n v="58"/>
    <n v="10"/>
    <n v="7962243"/>
    <n v="1592448.6"/>
    <n v="41715"/>
    <n v="438.45763888888899"/>
    <n v="2015"/>
    <n v="5"/>
    <x v="0"/>
    <s v="Small &amp; Medium"/>
    <s v="May"/>
    <s v="Planethouse"/>
    <s v="Yes"/>
    <s v="Juvenis"/>
    <s v="Qualify"/>
    <n v="0.2"/>
    <x v="1"/>
  </r>
  <r>
    <d v="2015-05-29T10:59:00"/>
    <n v="263"/>
    <s v="Small"/>
    <n v="3"/>
    <n v="210"/>
    <n v="53"/>
    <n v="12"/>
    <n v="120596"/>
    <n v="48238.400000000001"/>
    <n v="41719"/>
    <n v="434.45763888888899"/>
    <n v="2015"/>
    <n v="5"/>
    <x v="0"/>
    <s v="Strategic"/>
    <s v="May"/>
    <s v="Quotein"/>
    <s v="Yes"/>
    <s v="Magis"/>
    <s v="Solution"/>
    <n v="0.4"/>
    <x v="1"/>
  </r>
  <r>
    <d v="2015-05-29T10:59:00"/>
    <n v="288"/>
    <s v="Small"/>
    <n v="2"/>
    <n v="230"/>
    <n v="73"/>
    <n v="15"/>
    <n v="1751607"/>
    <n v="350321.4"/>
    <n v="41712"/>
    <n v="441.45763888888899"/>
    <n v="2015"/>
    <n v="5"/>
    <x v="0"/>
    <s v="Large"/>
    <s v="May"/>
    <s v="ronplex"/>
    <s v="Yes"/>
    <s v="Paratus"/>
    <s v="Qualify"/>
    <n v="0.2"/>
    <x v="1"/>
  </r>
  <r>
    <d v="2015-05-22T10:59:00"/>
    <n v="437"/>
    <s v="Medium"/>
    <n v="3"/>
    <n v="334"/>
    <n v="94"/>
    <n v="6"/>
    <n v="4065683"/>
    <n v="1626273.2"/>
    <n v="41775"/>
    <n v="371.45763888888899"/>
    <n v="2015"/>
    <n v="5"/>
    <x v="1"/>
    <s v="Large"/>
    <s v="May"/>
    <s v="lanequote"/>
    <s v="Yes"/>
    <s v="Fatum"/>
    <s v="Solution"/>
    <n v="0.4"/>
    <x v="1"/>
  </r>
  <r>
    <d v="2015-05-21T07:00:00"/>
    <n v="291"/>
    <s v="Small"/>
    <n v="2"/>
    <n v="232"/>
    <n v="75"/>
    <n v="2"/>
    <n v="1757972"/>
    <n v="351594.4"/>
    <n v="41647"/>
    <n v="498.29166666666401"/>
    <n v="2015"/>
    <n v="5"/>
    <x v="1"/>
    <s v="Large"/>
    <s v="May"/>
    <s v="Indikaylax"/>
    <s v="Yes"/>
    <s v="Basium"/>
    <s v="Qualify"/>
    <n v="0.2"/>
    <x v="1"/>
  </r>
  <r>
    <d v="2015-05-16T10:59:00"/>
    <n v="276"/>
    <s v="Medium"/>
    <n v="3"/>
    <n v="220"/>
    <n v="3"/>
    <n v="19"/>
    <n v="4003685"/>
    <n v="1601474"/>
    <n v="41768"/>
    <n v="372.45763888888899"/>
    <n v="2015"/>
    <n v="5"/>
    <x v="2"/>
    <s v="Strategic"/>
    <s v="May"/>
    <s v="Joblamcon"/>
    <s v="Yes"/>
    <s v="Talus"/>
    <s v="Solution"/>
    <n v="0.4"/>
    <x v="1"/>
  </r>
  <r>
    <d v="2015-05-15T10:59:00"/>
    <n v="79"/>
    <s v="Medium"/>
    <n v="2"/>
    <n v="67"/>
    <n v="21"/>
    <n v="16"/>
    <n v="4890268"/>
    <n v="978053.6"/>
    <n v="41733"/>
    <n v="406.45763888888899"/>
    <n v="2015"/>
    <n v="5"/>
    <x v="2"/>
    <s v="Strategic"/>
    <s v="May"/>
    <s v="bamtone"/>
    <s v="Yes"/>
    <s v="Quanti"/>
    <s v="Qualify"/>
    <n v="0.2"/>
    <x v="1"/>
  </r>
  <r>
    <d v="2015-05-15T10:59:00"/>
    <n v="135"/>
    <s v="Large"/>
    <n v="2"/>
    <n v="67"/>
    <n v="3"/>
    <n v="16"/>
    <n v="9241668"/>
    <n v="1848333.6"/>
    <n v="41651"/>
    <n v="488.45763888888899"/>
    <n v="2015"/>
    <n v="5"/>
    <x v="2"/>
    <s v="Strategic"/>
    <s v="May"/>
    <s v="Joblamcon"/>
    <s v="Yes"/>
    <s v="Quanti"/>
    <s v="Qualify"/>
    <n v="0.2"/>
    <x v="1"/>
  </r>
  <r>
    <d v="2015-05-10T10:59:00"/>
    <n v="305"/>
    <s v="Medium"/>
    <n v="2"/>
    <n v="241"/>
    <n v="78"/>
    <n v="19"/>
    <n v="3617221"/>
    <n v="723444.2"/>
    <n v="41731"/>
    <n v="403.45763888888899"/>
    <n v="2015"/>
    <n v="5"/>
    <x v="2"/>
    <s v="Small &amp; Medium"/>
    <s v="May"/>
    <s v="Songreen"/>
    <s v="Yes"/>
    <s v="Talus"/>
    <s v="Qualify"/>
    <n v="0.2"/>
    <x v="1"/>
  </r>
  <r>
    <d v="2015-04-30T10:59:00"/>
    <n v="185"/>
    <s v="Small"/>
    <n v="2"/>
    <n v="149"/>
    <n v="53"/>
    <n v="13"/>
    <n v="523848"/>
    <n v="104769.60000000001"/>
    <n v="41645"/>
    <n v="479.45763888888899"/>
    <n v="2015"/>
    <n v="4"/>
    <x v="2"/>
    <s v="Small &amp; Medium"/>
    <s v="Apr"/>
    <s v="Quotein"/>
    <s v="Yes"/>
    <s v="Nimis"/>
    <s v="Qualify"/>
    <n v="0.2"/>
    <x v="1"/>
  </r>
  <r>
    <d v="2015-04-30T10:59:00"/>
    <n v="205"/>
    <s v="Medium"/>
    <n v="3"/>
    <n v="162"/>
    <n v="38"/>
    <n v="11"/>
    <n v="3773037"/>
    <n v="1509214.8"/>
    <n v="41725"/>
    <n v="399.45763888888899"/>
    <n v="2015"/>
    <n v="4"/>
    <x v="0"/>
    <s v="Small &amp; Medium"/>
    <s v="Apr"/>
    <s v="Suntaxon"/>
    <s v="Yes"/>
    <s v="Lacuna"/>
    <s v="Solution"/>
    <n v="0.4"/>
    <x v="1"/>
  </r>
  <r>
    <d v="2015-04-30T10:59:00"/>
    <n v="245"/>
    <s v="Large"/>
    <n v="2"/>
    <n v="196"/>
    <n v="67"/>
    <n v="13"/>
    <n v="5769975"/>
    <n v="1153995"/>
    <n v="41643"/>
    <n v="481.45763888888899"/>
    <n v="2015"/>
    <n v="4"/>
    <x v="0"/>
    <s v="Small &amp; Medium"/>
    <s v="Apr"/>
    <s v="Konzozdax"/>
    <s v="Yes"/>
    <s v="Nimis"/>
    <s v="Qualify"/>
    <n v="0.2"/>
    <x v="1"/>
  </r>
  <r>
    <d v="2015-04-24T10:59:00"/>
    <n v="94"/>
    <s v="Large"/>
    <n v="3"/>
    <n v="82"/>
    <n v="31"/>
    <n v="18"/>
    <n v="8834695"/>
    <n v="3533878"/>
    <n v="41643"/>
    <n v="475.45763888888899"/>
    <n v="2015"/>
    <n v="4"/>
    <x v="0"/>
    <s v="Large"/>
    <s v="Apr"/>
    <s v="Quadsoloace"/>
    <s v="Yes"/>
    <s v="Sato"/>
    <s v="Solution"/>
    <n v="0.4"/>
    <x v="1"/>
  </r>
  <r>
    <d v="2015-04-17T10:59:00"/>
    <n v="51"/>
    <s v="Small"/>
    <n v="3"/>
    <n v="47"/>
    <n v="6"/>
    <n v="3"/>
    <n v="35372"/>
    <n v="14148.8"/>
    <n v="41655"/>
    <n v="456.45763888888899"/>
    <n v="2015"/>
    <n v="4"/>
    <x v="1"/>
    <s v="Large"/>
    <s v="Apr"/>
    <s v="fasetone"/>
    <s v="Yes"/>
    <s v="Campana"/>
    <s v="Solution"/>
    <n v="0.4"/>
    <x v="1"/>
  </r>
  <r>
    <d v="2015-04-17T10:59:00"/>
    <n v="113"/>
    <s v="Small"/>
    <n v="2"/>
    <n v="96"/>
    <n v="38"/>
    <n v="2"/>
    <n v="1478056"/>
    <n v="295611.2"/>
    <n v="41739"/>
    <n v="372.45763888888899"/>
    <n v="2015"/>
    <n v="4"/>
    <x v="0"/>
    <s v="Small &amp; Medium"/>
    <s v="Apr"/>
    <s v="Suntaxon"/>
    <s v="Yes"/>
    <s v="Basium"/>
    <s v="Qualify"/>
    <n v="0.2"/>
    <x v="1"/>
  </r>
  <r>
    <d v="2015-03-31T10:59:00"/>
    <n v="292"/>
    <s v="Large"/>
    <n v="2"/>
    <n v="73"/>
    <n v="1"/>
    <n v="24"/>
    <n v="6261202"/>
    <n v="1252240.3999999999"/>
    <n v="41699"/>
    <n v="395.45763888888899"/>
    <n v="2015"/>
    <n v="3"/>
    <x v="0"/>
    <s v="Strategic"/>
    <s v="Mar"/>
    <s v="Daltdexon"/>
    <s v="Yes"/>
    <s v="Carmen"/>
    <s v="Qualify"/>
    <n v="0.2"/>
    <x v="1"/>
  </r>
  <r>
    <d v="2015-03-31T10:59:00"/>
    <n v="118"/>
    <s v="Large"/>
    <n v="3"/>
    <n v="99"/>
    <n v="13"/>
    <n v="16"/>
    <n v="7236205"/>
    <n v="2894482"/>
    <n v="41716"/>
    <n v="378.45763888888899"/>
    <n v="2015"/>
    <n v="3"/>
    <x v="2"/>
    <s v="Small &amp; Medium"/>
    <s v="Mar"/>
    <s v="Free-electronics"/>
    <s v="Yes"/>
    <s v="Quanti"/>
    <s v="Solution"/>
    <n v="0.4"/>
    <x v="1"/>
  </r>
  <r>
    <d v="2015-03-31T10:59:00"/>
    <n v="190"/>
    <s v="Medium"/>
    <n v="3"/>
    <n v="154"/>
    <n v="54"/>
    <n v="16"/>
    <n v="3659407"/>
    <n v="1463762.8"/>
    <n v="41718"/>
    <n v="376.45763888888899"/>
    <n v="2015"/>
    <n v="3"/>
    <x v="2"/>
    <s v="Small &amp; Medium"/>
    <s v="Mar"/>
    <s v="Quadtex"/>
    <s v="Yes"/>
    <s v="Quanti"/>
    <s v="Solution"/>
    <n v="0.4"/>
    <x v="1"/>
  </r>
  <r>
    <d v="2015-03-23T10:59:00"/>
    <n v="130"/>
    <s v="Small"/>
    <n v="3"/>
    <n v="107"/>
    <n v="36"/>
    <n v="24"/>
    <n v="1545093"/>
    <n v="618037.19999999995"/>
    <n v="41713"/>
    <n v="373.45763888888899"/>
    <n v="2015"/>
    <n v="3"/>
    <x v="1"/>
    <s v="Strategic"/>
    <s v="Mar"/>
    <s v="Konktom"/>
    <s v="Yes"/>
    <s v="Carmen"/>
    <s v="Solution"/>
    <n v="0.4"/>
    <x v="1"/>
  </r>
  <r>
    <d v="2015-03-10T10:59:00"/>
    <n v="306"/>
    <s v="Large"/>
    <n v="4"/>
    <n v="14"/>
    <n v="78"/>
    <n v="25"/>
    <n v="8281658"/>
    <n v="4968994.8"/>
    <n v="41680"/>
    <n v="393.45763888888899"/>
    <n v="2015"/>
    <n v="3"/>
    <x v="2"/>
    <s v="Strategic"/>
    <s v="Mar"/>
    <s v="Songreen"/>
    <s v="Yes"/>
    <s v="Maximus"/>
    <s v="Proposal"/>
    <n v="0.6"/>
    <x v="1"/>
  </r>
  <r>
    <d v="2015-02-27T10:59:00"/>
    <n v="399"/>
    <s v="Medium"/>
    <n v="3"/>
    <n v="312"/>
    <n v="84"/>
    <n v="2"/>
    <n v="5064488"/>
    <n v="2025795.2"/>
    <n v="41696"/>
    <n v="366.45763888888899"/>
    <n v="2015"/>
    <n v="2"/>
    <x v="2"/>
    <s v="Small &amp; Medium"/>
    <s v="Feb"/>
    <s v="Jobice"/>
    <s v="Yes"/>
    <s v="Basium"/>
    <s v="Solution"/>
    <n v="0.4"/>
    <x v="1"/>
  </r>
  <r>
    <d v="2015-02-27T10:59:00"/>
    <n v="431"/>
    <s v="Small"/>
    <n v="4"/>
    <n v="125"/>
    <n v="91"/>
    <n v="7"/>
    <n v="1624483"/>
    <n v="974689.8"/>
    <n v="41693"/>
    <n v="369.45763888888899"/>
    <n v="2015"/>
    <n v="2"/>
    <x v="0"/>
    <s v="Large"/>
    <s v="Feb"/>
    <s v="Redplanet"/>
    <s v="Yes"/>
    <s v="Gratus"/>
    <s v="Proposal"/>
    <n v="0.6"/>
    <x v="1"/>
  </r>
  <r>
    <d v="2015-02-26T10:59:00"/>
    <n v="116"/>
    <s v="Medium"/>
    <n v="3"/>
    <n v="28"/>
    <n v="39"/>
    <n v="22"/>
    <n v="5033421"/>
    <n v="2013368.4"/>
    <n v="41641"/>
    <n v="420.45763888888899"/>
    <n v="2015"/>
    <n v="2"/>
    <x v="2"/>
    <s v="Large"/>
    <s v="Feb"/>
    <s v="Mathredex"/>
    <s v="Yes"/>
    <s v="Aqua"/>
    <s v="Solution"/>
    <n v="0.4"/>
    <x v="1"/>
  </r>
  <r>
    <d v="2015-02-18T10:59:00"/>
    <n v="27"/>
    <s v="Large"/>
    <n v="3"/>
    <n v="27"/>
    <n v="19"/>
    <n v="5"/>
    <n v="5948001"/>
    <n v="2379200.4"/>
    <n v="41642"/>
    <n v="411.45763888888899"/>
    <n v="2015"/>
    <n v="2"/>
    <x v="1"/>
    <s v="Large"/>
    <s v="Feb"/>
    <s v="Dripstrip"/>
    <s v="Yes"/>
    <s v="Eligo"/>
    <s v="Solution"/>
    <n v="0.4"/>
    <x v="1"/>
  </r>
  <r>
    <d v="2015-02-16T10:59:00"/>
    <n v="99"/>
    <s v="Medium"/>
    <n v="5"/>
    <n v="85"/>
    <n v="33"/>
    <n v="13"/>
    <n v="5208670"/>
    <n v="4166936"/>
    <n v="41683"/>
    <n v="368.45763888888899"/>
    <n v="2015"/>
    <n v="2"/>
    <x v="0"/>
    <s v="Large"/>
    <s v="Feb"/>
    <s v="Ventolane"/>
    <s v="Yes"/>
    <s v="Nimis"/>
    <s v="Finalize"/>
    <n v="0.8"/>
    <x v="1"/>
  </r>
  <r>
    <d v="2015-02-15T10:59:00"/>
    <n v="125"/>
    <s v="Large"/>
    <n v="3"/>
    <n v="103"/>
    <n v="33"/>
    <n v="6"/>
    <n v="6077984"/>
    <n v="2431193.6"/>
    <n v="41681"/>
    <n v="369.45763888888899"/>
    <n v="2015"/>
    <n v="2"/>
    <x v="1"/>
    <s v="Strategic"/>
    <s v="Feb"/>
    <s v="Ventolane"/>
    <s v="Yes"/>
    <s v="Fatum"/>
    <s v="Solution"/>
    <n v="0.4"/>
    <x v="1"/>
  </r>
  <r>
    <d v="2015-02-14T10:59:00"/>
    <n v="436"/>
    <s v="Small"/>
    <n v="3"/>
    <n v="333"/>
    <n v="93"/>
    <n v="24"/>
    <n v="668168"/>
    <n v="267267.20000000001"/>
    <n v="41677"/>
    <n v="372.45763888888899"/>
    <n v="2015"/>
    <n v="2"/>
    <x v="0"/>
    <s v="Small &amp; Medium"/>
    <s v="Feb"/>
    <s v="Lamtafan"/>
    <s v="Yes"/>
    <s v="Carmen"/>
    <s v="Solution"/>
    <n v="0.4"/>
    <x v="1"/>
  </r>
  <r>
    <d v="2015-02-13T10:59:00"/>
    <n v="225"/>
    <s v="Large"/>
    <n v="3"/>
    <n v="177"/>
    <n v="61"/>
    <n v="4"/>
    <n v="9067368"/>
    <n v="3626947.2"/>
    <n v="41682"/>
    <n v="366.45763888888899"/>
    <n v="2015"/>
    <n v="2"/>
    <x v="2"/>
    <s v="Strategic"/>
    <s v="Feb"/>
    <s v="Zaamphase"/>
    <s v="Yes"/>
    <s v="Decimus"/>
    <s v="Solution"/>
    <n v="0.4"/>
    <x v="1"/>
  </r>
  <r>
    <d v="2015-02-06T10:59:00"/>
    <n v="122"/>
    <s v="Medium"/>
    <n v="3"/>
    <n v="102"/>
    <n v="42"/>
    <n v="20"/>
    <n v="3266897"/>
    <n v="1306758.8"/>
    <n v="41642"/>
    <n v="399.45763888888899"/>
    <n v="2015"/>
    <n v="2"/>
    <x v="0"/>
    <s v="Large"/>
    <s v="Feb"/>
    <s v="biotom"/>
    <s v="Yes"/>
    <s v="Umbra"/>
    <s v="Solution"/>
    <n v="0.4"/>
    <x v="1"/>
  </r>
  <r>
    <d v="2015-01-30T10:59:00"/>
    <n v="451"/>
    <s v="Large"/>
    <n v="5"/>
    <n v="345"/>
    <n v="31"/>
    <n v="9"/>
    <n v="6347126"/>
    <n v="5077700.8"/>
    <n v="41655"/>
    <n v="379.45763888888899"/>
    <n v="2015"/>
    <n v="1"/>
    <x v="1"/>
    <s v="Strategic"/>
    <s v="Jan"/>
    <s v="Quadsoloace"/>
    <s v="Yes"/>
    <s v="Ignis"/>
    <s v="Finalize"/>
    <n v="0.8"/>
    <x v="1"/>
  </r>
  <r>
    <d v="2015-01-30T10:59:00"/>
    <n v="466"/>
    <s v="Large"/>
    <n v="4"/>
    <n v="349"/>
    <n v="98"/>
    <n v="6"/>
    <n v="9071841"/>
    <n v="5443104.5999999996"/>
    <n v="41651"/>
    <n v="383.45763888888899"/>
    <n v="2015"/>
    <n v="1"/>
    <x v="1"/>
    <s v="Large"/>
    <s v="Jan"/>
    <s v="Movestreet"/>
    <s v="Yes"/>
    <s v="Fatum"/>
    <s v="Proposal"/>
    <n v="0.6"/>
    <x v="1"/>
  </r>
  <r>
    <d v="2015-01-30T10:59:00"/>
    <n v="479"/>
    <s v="Small"/>
    <n v="4"/>
    <n v="355"/>
    <n v="101"/>
    <n v="3"/>
    <n v="538200"/>
    <n v="322920"/>
    <n v="41642"/>
    <n v="392.45763888888899"/>
    <n v="2015"/>
    <n v="1"/>
    <x v="1"/>
    <s v="Small &amp; Medium"/>
    <s v="Jan"/>
    <s v="plexdax"/>
    <s v="Yes"/>
    <s v="Campana"/>
    <s v="Proposal"/>
    <n v="0.6"/>
    <x v="1"/>
  </r>
  <r>
    <d v="2015-01-29T10:59:00"/>
    <n v="259"/>
    <s v="Large"/>
    <n v="5"/>
    <n v="207"/>
    <n v="3"/>
    <n v="24"/>
    <n v="7741226"/>
    <n v="6192980.7999999998"/>
    <n v="41646"/>
    <n v="387.45763888888899"/>
    <n v="2015"/>
    <n v="1"/>
    <x v="2"/>
    <s v="Large"/>
    <s v="Jan"/>
    <s v="Joblamcon"/>
    <s v="Yes"/>
    <s v="Carmen"/>
    <s v="Finalize"/>
    <n v="0.8"/>
    <x v="1"/>
  </r>
  <r>
    <d v="2015-01-28T10:59:00"/>
    <n v="160"/>
    <s v="Large"/>
    <n v="4"/>
    <n v="128"/>
    <n v="51"/>
    <n v="1"/>
    <n v="8783604"/>
    <n v="5270162.4000000004"/>
    <n v="41646"/>
    <n v="386.45763888888899"/>
    <n v="2015"/>
    <n v="1"/>
    <x v="1"/>
    <s v="Strategic"/>
    <s v="Jan"/>
    <s v="Hotlam"/>
    <s v="Yes"/>
    <s v="Abbas"/>
    <s v="Proposal"/>
    <n v="0.6"/>
    <x v="1"/>
  </r>
  <r>
    <d v="2015-01-27T10:59:00"/>
    <n v="89"/>
    <s v="Large"/>
    <n v="4"/>
    <n v="77"/>
    <n v="30"/>
    <n v="9"/>
    <n v="7316443"/>
    <n v="4389865.8"/>
    <n v="41656"/>
    <n v="375.45763888888899"/>
    <n v="2015"/>
    <n v="1"/>
    <x v="0"/>
    <s v="Large"/>
    <s v="Jan"/>
    <s v="Nimdax"/>
    <s v="Yes"/>
    <s v="Ignis"/>
    <s v="Proposal"/>
    <n v="0.6"/>
    <x v="1"/>
  </r>
  <r>
    <d v="2015-01-24T10:59:00"/>
    <n v="233"/>
    <s v="Large"/>
    <n v="4"/>
    <n v="185"/>
    <n v="64"/>
    <n v="7"/>
    <n v="11028079"/>
    <n v="6616847.4000000004"/>
    <n v="41659"/>
    <n v="369.45763888888899"/>
    <n v="2015"/>
    <n v="1"/>
    <x v="0"/>
    <s v="Small &amp; Medium"/>
    <s v="Jan"/>
    <s v="Drillelectronics"/>
    <s v="Yes"/>
    <s v="Gratus"/>
    <s v="Proposal"/>
    <n v="0.6"/>
    <x v="1"/>
  </r>
  <r>
    <d v="2015-01-18T10:59:00"/>
    <n v="38"/>
    <s v="Medium"/>
    <n v="4"/>
    <n v="23"/>
    <n v="23"/>
    <n v="19"/>
    <n v="4618010"/>
    <n v="2770806"/>
    <n v="41657"/>
    <n v="365.45763888888899"/>
    <n v="2015"/>
    <n v="1"/>
    <x v="1"/>
    <s v="Large"/>
    <s v="Jan"/>
    <s v="Goldenstreet"/>
    <s v="Yes"/>
    <s v="Talus"/>
    <s v="Proposal"/>
    <n v="0.6"/>
    <x v="1"/>
  </r>
  <r>
    <d v="2015-01-16T10:59:00"/>
    <n v="137"/>
    <s v="Large"/>
    <n v="5"/>
    <n v="111"/>
    <n v="47"/>
    <n v="25"/>
    <n v="6902542"/>
    <n v="5522033.5999999996"/>
    <n v="41654"/>
    <n v="366.45763888888899"/>
    <n v="2015"/>
    <n v="1"/>
    <x v="1"/>
    <s v="Large"/>
    <s v="Jan"/>
    <s v="Zoomtone"/>
    <s v="Yes"/>
    <s v="Maximus"/>
    <s v="Finalize"/>
    <n v="0.8"/>
    <x v="1"/>
  </r>
  <r>
    <d v="2015-01-15T10:59:00"/>
    <n v="255"/>
    <s v="Small"/>
    <n v="4"/>
    <n v="204"/>
    <n v="42"/>
    <n v="15"/>
    <n v="2072628"/>
    <n v="1243576.8"/>
    <n v="41648"/>
    <n v="371.45763888888899"/>
    <n v="2015"/>
    <n v="1"/>
    <x v="0"/>
    <s v="Strategic"/>
    <s v="Jan"/>
    <s v="biotom"/>
    <s v="Yes"/>
    <s v="Paratus"/>
    <s v="Proposal"/>
    <n v="0.6"/>
    <x v="1"/>
  </r>
  <r>
    <d v="2015-01-15T10:59:00"/>
    <n v="377"/>
    <s v="Small"/>
    <n v="3"/>
    <n v="204"/>
    <n v="25"/>
    <n v="15"/>
    <n v="960271"/>
    <n v="384108.4"/>
    <n v="41640"/>
    <n v="379.45763888888899"/>
    <n v="2015"/>
    <n v="1"/>
    <x v="0"/>
    <s v="Strategic"/>
    <s v="Jan"/>
    <s v="Medfax"/>
    <s v="Yes"/>
    <s v="Paratus"/>
    <s v="Solution"/>
    <n v="0.4"/>
    <x v="1"/>
  </r>
  <r>
    <d v="2015-01-07T10:59:00"/>
    <n v="412"/>
    <s v="Medium"/>
    <n v="4"/>
    <n v="322"/>
    <n v="87"/>
    <n v="22"/>
    <n v="3184707"/>
    <n v="1910824.2"/>
    <n v="41642"/>
    <n v="369.45763888888899"/>
    <n v="2015"/>
    <n v="1"/>
    <x v="0"/>
    <s v="Large"/>
    <s v="Jan"/>
    <s v="Flexzim"/>
    <s v="Yes"/>
    <s v="Aqua"/>
    <s v="Proposal"/>
    <n v="0.6"/>
    <x v="1"/>
  </r>
  <r>
    <d v="2015-01-05T10:59:00"/>
    <n v="150"/>
    <s v="Medium"/>
    <n v="3"/>
    <n v="119"/>
    <n v="5"/>
    <n v="19"/>
    <n v="5289769"/>
    <n v="2115907.6"/>
    <n v="41644"/>
    <n v="365.45763888888899"/>
    <n v="2015"/>
    <n v="1"/>
    <x v="1"/>
    <s v="Small &amp; Medium"/>
    <s v="Jan"/>
    <s v="Operon"/>
    <s v="Yes"/>
    <s v="Talus"/>
    <s v="Solution"/>
    <n v="0.4"/>
    <x v="1"/>
  </r>
  <r>
    <d v="2015-01-01T10:59:00"/>
    <n v="128"/>
    <s v="Large"/>
    <n v="5"/>
    <n v="105"/>
    <n v="3"/>
    <n v="9"/>
    <n v="9202838"/>
    <n v="7362270.4000000004"/>
    <n v="41640"/>
    <n v="365.45763888888899"/>
    <n v="2015"/>
    <n v="1"/>
    <x v="2"/>
    <s v="Large"/>
    <s v="Jan"/>
    <s v="Joblamcon"/>
    <s v="Yes"/>
    <s v="Ignis"/>
    <s v="Finalize"/>
    <n v="0.8"/>
    <x v="1"/>
  </r>
  <r>
    <d v="2015-01-01T10:59:00"/>
    <n v="133"/>
    <s v="Small"/>
    <n v="4"/>
    <n v="109"/>
    <n v="46"/>
    <n v="21"/>
    <n v="1888265"/>
    <n v="1132959"/>
    <n v="41640"/>
    <n v="365.45763888888899"/>
    <n v="2015"/>
    <n v="1"/>
    <x v="0"/>
    <s v="Strategic"/>
    <s v="Jan"/>
    <s v="Zotcare"/>
    <s v="Yes"/>
    <s v="Vero"/>
    <s v="Proposal"/>
    <n v="0.6"/>
    <x v="1"/>
  </r>
  <r>
    <d v="2015-10-31T10:59:00"/>
    <n v="10"/>
    <s v="Small"/>
    <n v="2"/>
    <n v="10"/>
    <n v="3"/>
    <n v="24"/>
    <n v="1243383"/>
    <n v="248676.6"/>
    <n v="41927"/>
    <n v="381.45763888888899"/>
    <n v="2015"/>
    <n v="10"/>
    <x v="2"/>
    <s v="Strategic"/>
    <s v="Oct"/>
    <s v="Joblamcon"/>
    <s v="Yes"/>
    <s v="Carmen"/>
    <s v="Qualify"/>
    <n v="0.2"/>
    <x v="1"/>
  </r>
  <r>
    <d v="2015-09-30T10:59:00"/>
    <n v="22"/>
    <s v="Medium"/>
    <n v="2"/>
    <n v="22"/>
    <n v="15"/>
    <n v="24"/>
    <n v="3944956"/>
    <n v="788991.2"/>
    <n v="41754"/>
    <n v="523.45763888888905"/>
    <n v="2015"/>
    <n v="9"/>
    <x v="2"/>
    <s v="Strategic"/>
    <s v="Sep"/>
    <s v="Dantech"/>
    <s v="Yes"/>
    <s v="Carmen"/>
    <s v="Qualify"/>
    <n v="0.2"/>
    <x v="1"/>
  </r>
  <r>
    <d v="2015-09-30T10:59:00"/>
    <n v="19"/>
    <s v="Medium"/>
    <n v="3"/>
    <n v="19"/>
    <n v="12"/>
    <n v="7"/>
    <n v="4946300"/>
    <n v="1978520"/>
    <n v="41793"/>
    <n v="484.45763888888899"/>
    <n v="2015"/>
    <n v="9"/>
    <x v="0"/>
    <s v="Large"/>
    <s v="Sep"/>
    <s v="Is-technology"/>
    <s v="Yes"/>
    <s v="Gratus"/>
    <s v="Solution"/>
    <n v="0.4"/>
    <x v="1"/>
  </r>
  <r>
    <d v="2015-09-30T10:59:00"/>
    <n v="23"/>
    <s v="Medium"/>
    <n v="2"/>
    <n v="23"/>
    <n v="16"/>
    <n v="10"/>
    <n v="3563871"/>
    <n v="712774.2"/>
    <n v="41785"/>
    <n v="492.45763888888899"/>
    <n v="2015"/>
    <n v="9"/>
    <x v="1"/>
    <s v="Large"/>
    <s v="Sep"/>
    <s v="plex-holdings"/>
    <s v="Yes"/>
    <s v="Juvenis"/>
    <s v="Qualify"/>
    <n v="0.2"/>
    <x v="1"/>
  </r>
  <r>
    <d v="2015-07-31T07:00:00"/>
    <n v="9"/>
    <s v="Medium"/>
    <n v="3"/>
    <n v="9"/>
    <n v="7"/>
    <n v="9"/>
    <n v="2905585"/>
    <n v="1162234"/>
    <n v="41703"/>
    <n v="513.29166666666401"/>
    <n v="2015"/>
    <n v="7"/>
    <x v="0"/>
    <s v="Strategic"/>
    <s v="Jul"/>
    <s v="Hayit"/>
    <s v="Yes"/>
    <s v="Ignis"/>
    <s v="Solution"/>
    <n v="0.4"/>
    <x v="1"/>
  </r>
  <r>
    <d v="2015-07-31T07:00:00"/>
    <n v="262"/>
    <s v="Large"/>
    <n v="2"/>
    <n v="209"/>
    <n v="69"/>
    <n v="19"/>
    <n v="8640981"/>
    <n v="1728196.2"/>
    <n v="41699"/>
    <n v="517.29166666666401"/>
    <n v="2015"/>
    <n v="7"/>
    <x v="2"/>
    <s v="Large"/>
    <s v="Jul"/>
    <s v="Trioice"/>
    <s v="Yes"/>
    <s v="Talus"/>
    <s v="Qualify"/>
    <n v="0.2"/>
    <x v="1"/>
  </r>
  <r>
    <d v="2015-07-31T08:00:00"/>
    <n v="102"/>
    <s v="Medium"/>
    <n v="2"/>
    <n v="87"/>
    <n v="34"/>
    <n v="2"/>
    <n v="5292273"/>
    <n v="1058454.6000000001"/>
    <n v="41661"/>
    <n v="555.33333333333599"/>
    <n v="2015"/>
    <n v="7"/>
    <x v="0"/>
    <s v="Small &amp; Medium"/>
    <s v="Jul"/>
    <s v="Dalttouch"/>
    <s v="Yes"/>
    <s v="Basium"/>
    <s v="Qualify"/>
    <n v="0.2"/>
    <x v="1"/>
  </r>
  <r>
    <d v="2015-07-31T08:00:00"/>
    <n v="470"/>
    <s v="Large"/>
    <n v="3"/>
    <n v="77"/>
    <n v="99"/>
    <n v="6"/>
    <n v="6680608"/>
    <n v="2672243.2000000002"/>
    <n v="41656"/>
    <n v="560.33333333333599"/>
    <n v="2015"/>
    <n v="7"/>
    <x v="0"/>
    <s v="Large"/>
    <s v="Jul"/>
    <s v="gravedrill"/>
    <s v="Yes"/>
    <s v="Fatum"/>
    <s v="Solution"/>
    <n v="0.4"/>
    <x v="1"/>
  </r>
  <r>
    <d v="2015-07-31T08:00:00"/>
    <n v="86"/>
    <s v="Medium"/>
    <n v="2"/>
    <n v="74"/>
    <n v="29"/>
    <n v="10"/>
    <n v="2781961"/>
    <n v="556392.19999999995"/>
    <n v="41652"/>
    <n v="564.33333333333599"/>
    <n v="2015"/>
    <n v="7"/>
    <x v="0"/>
    <s v="Small &amp; Medium"/>
    <s v="Jul"/>
    <s v="Quadtex"/>
    <s v="Yes"/>
    <s v="Juvenis"/>
    <s v="Qualify"/>
    <n v="0.2"/>
    <x v="1"/>
  </r>
  <r>
    <d v="2015-07-31T08:00:00"/>
    <n v="21"/>
    <s v="Large"/>
    <n v="3"/>
    <n v="21"/>
    <n v="14"/>
    <n v="11"/>
    <n v="6312394"/>
    <n v="2524957.6"/>
    <n v="41838"/>
    <n v="378.33333333333599"/>
    <n v="2015"/>
    <n v="7"/>
    <x v="2"/>
    <s v="Small &amp; Medium"/>
    <s v="Jul"/>
    <s v="Quofase"/>
    <s v="Yes"/>
    <s v="Lacuna"/>
    <s v="Solution"/>
    <n v="0.4"/>
    <x v="1"/>
  </r>
  <r>
    <d v="2015-07-31T08:00:00"/>
    <n v="234"/>
    <s v="Large"/>
    <n v="2"/>
    <n v="186"/>
    <n v="65"/>
    <n v="22"/>
    <n v="9927599"/>
    <n v="1985519.8"/>
    <n v="41767"/>
    <n v="449.33333333333599"/>
    <n v="2015"/>
    <n v="7"/>
    <x v="2"/>
    <s v="Small &amp; Medium"/>
    <s v="Jul"/>
    <s v="biglax"/>
    <s v="Yes"/>
    <s v="Aqua"/>
    <s v="Qualify"/>
    <n v="0.2"/>
    <x v="1"/>
  </r>
  <r>
    <d v="2015-09-30T10:59:00"/>
    <n v="221"/>
    <s v="Large"/>
    <n v="1"/>
    <n v="175"/>
    <n v="60"/>
    <n v="12"/>
    <n v="9768746"/>
    <n v="976874.6"/>
    <n v="41698"/>
    <n v="579.45763888888905"/>
    <n v="2015"/>
    <n v="9"/>
    <x v="1"/>
    <s v="Large"/>
    <s v="Sep"/>
    <s v="Fincom"/>
    <s v="Yes"/>
    <s v="Magis"/>
    <s v="Lead"/>
    <n v="0.1"/>
    <x v="1"/>
  </r>
  <r>
    <d v="2015-08-15T10:59:00"/>
    <n v="217"/>
    <s v="Large"/>
    <n v="1"/>
    <n v="112"/>
    <n v="3"/>
    <n v="7"/>
    <n v="9714813"/>
    <n v="971481.3"/>
    <n v="41704"/>
    <n v="527.45763888888905"/>
    <n v="2015"/>
    <n v="8"/>
    <x v="2"/>
    <s v="Strategic"/>
    <s v="Aug"/>
    <s v="Joblamcon"/>
    <s v="Yes"/>
    <s v="Gratus"/>
    <s v="Lead"/>
    <n v="0.1"/>
    <x v="1"/>
  </r>
  <r>
    <d v="2015-08-01T10:59:00"/>
    <n v="286"/>
    <s v="Large"/>
    <n v="1"/>
    <n v="229"/>
    <n v="72"/>
    <n v="18"/>
    <n v="6703829"/>
    <n v="670382.9"/>
    <n v="41730"/>
    <n v="487.45763888888899"/>
    <n v="2015"/>
    <n v="8"/>
    <x v="0"/>
    <s v="Large"/>
    <s v="Aug"/>
    <s v="tamptrax"/>
    <s v="Yes"/>
    <s v="Sato"/>
    <s v="Lead"/>
    <n v="0.1"/>
    <x v="1"/>
  </r>
  <r>
    <d v="2015-06-30T10:59:00"/>
    <n v="120"/>
    <s v="Large"/>
    <n v="1"/>
    <n v="101"/>
    <n v="41"/>
    <n v="13"/>
    <n v="11303295"/>
    <n v="1130329.5"/>
    <n v="41725"/>
    <n v="460.45763888888899"/>
    <n v="2015"/>
    <n v="6"/>
    <x v="1"/>
    <s v="Large"/>
    <s v="Jun"/>
    <s v="Bamgreen"/>
    <s v="Yes"/>
    <s v="Nimis"/>
    <s v="Lead"/>
    <n v="0.1"/>
    <x v="1"/>
  </r>
  <r>
    <d v="2015-06-30T10:59:00"/>
    <n v="232"/>
    <s v="Large"/>
    <n v="1"/>
    <n v="184"/>
    <n v="63"/>
    <n v="6"/>
    <n v="5948279"/>
    <n v="594827.9"/>
    <n v="41758"/>
    <n v="427.45763888888899"/>
    <n v="2015"/>
    <n v="6"/>
    <x v="0"/>
    <s v="Small &amp; Medium"/>
    <s v="Jun"/>
    <s v="Acegreen"/>
    <s v="Yes"/>
    <s v="Fatum"/>
    <s v="Lead"/>
    <n v="0.1"/>
    <x v="1"/>
  </r>
  <r>
    <d v="2015-06-30T10:59:00"/>
    <n v="320"/>
    <s v="Medium"/>
    <n v="1"/>
    <n v="248"/>
    <n v="3"/>
    <n v="1"/>
    <n v="4650697"/>
    <n v="465069.7"/>
    <n v="41659"/>
    <n v="526.45763888888905"/>
    <n v="2015"/>
    <n v="6"/>
    <x v="0"/>
    <s v="Large"/>
    <s v="Jun"/>
    <s v="Joblamcon"/>
    <s v="Yes"/>
    <s v="Abbas"/>
    <s v="Lead"/>
    <n v="0.1"/>
    <x v="1"/>
  </r>
  <r>
    <d v="2015-06-25T10:59:00"/>
    <n v="101"/>
    <s v="Small"/>
    <n v="1"/>
    <n v="86"/>
    <n v="3"/>
    <n v="10"/>
    <n v="1097304"/>
    <n v="109730.4"/>
    <n v="41714"/>
    <n v="466.45763888888899"/>
    <n v="2015"/>
    <n v="6"/>
    <x v="0"/>
    <s v="Large"/>
    <s v="Jun"/>
    <s v="Joblamcon"/>
    <s v="Yes"/>
    <s v="Juvenis"/>
    <s v="Lead"/>
    <n v="0.1"/>
    <x v="1"/>
  </r>
  <r>
    <d v="2015-06-15T10:59:00"/>
    <n v="57"/>
    <s v="Small"/>
    <n v="1"/>
    <n v="49"/>
    <n v="3"/>
    <n v="6"/>
    <n v="140400"/>
    <n v="14040"/>
    <n v="41804"/>
    <n v="366.45763888888899"/>
    <n v="2015"/>
    <n v="6"/>
    <x v="0"/>
    <s v="Large"/>
    <s v="Jun"/>
    <s v="Joblamcon"/>
    <s v="Yes"/>
    <s v="Fatum"/>
    <s v="Lead"/>
    <n v="0.1"/>
    <x v="1"/>
  </r>
  <r>
    <d v="2015-06-12T10:59:00"/>
    <n v="391"/>
    <s v="Small"/>
    <n v="1"/>
    <n v="304"/>
    <n v="55"/>
    <n v="7"/>
    <n v="972039"/>
    <n v="97203.9"/>
    <n v="41799"/>
    <n v="368.45763888888899"/>
    <n v="2015"/>
    <n v="6"/>
    <x v="2"/>
    <s v="Strategic"/>
    <s v="Jun"/>
    <s v="Plexsolfix"/>
    <s v="Yes"/>
    <s v="Gratus"/>
    <s v="Lead"/>
    <n v="0.1"/>
    <x v="1"/>
  </r>
  <r>
    <d v="2015-05-31T10:59:00"/>
    <n v="200"/>
    <s v="Large"/>
    <n v="1"/>
    <n v="100"/>
    <n v="55"/>
    <n v="5"/>
    <n v="8478832"/>
    <n v="847883.2"/>
    <n v="41787"/>
    <n v="368.45763888888899"/>
    <n v="2015"/>
    <n v="5"/>
    <x v="0"/>
    <s v="Strategic"/>
    <s v="May"/>
    <s v="Plexsolfix"/>
    <s v="Yes"/>
    <s v="Eligo"/>
    <s v="Lead"/>
    <n v="0.1"/>
    <x v="1"/>
  </r>
  <r>
    <d v="2015-05-29T10:59:00"/>
    <n v="3"/>
    <s v="Small"/>
    <n v="1"/>
    <n v="3"/>
    <n v="3"/>
    <n v="6"/>
    <n v="217812"/>
    <n v="21781.200000000001"/>
    <n v="41675"/>
    <n v="478.45763888888899"/>
    <n v="2015"/>
    <n v="5"/>
    <x v="1"/>
    <s v="Large"/>
    <s v="May"/>
    <s v="Joblamcon"/>
    <s v="Yes"/>
    <s v="Fatum"/>
    <s v="Lead"/>
    <n v="0.1"/>
    <x v="1"/>
  </r>
  <r>
    <d v="2015-05-29T10:59:00"/>
    <n v="196"/>
    <s v="Large"/>
    <n v="1"/>
    <n v="93"/>
    <n v="3"/>
    <n v="6"/>
    <n v="8891729"/>
    <n v="889172.9"/>
    <n v="41641"/>
    <n v="512.45763888888905"/>
    <n v="2015"/>
    <n v="5"/>
    <x v="0"/>
    <s v="Strategic"/>
    <s v="May"/>
    <s v="Joblamcon"/>
    <s v="Yes"/>
    <s v="Fatum"/>
    <s v="Lead"/>
    <n v="0.1"/>
    <x v="1"/>
  </r>
  <r>
    <d v="2015-05-29T10:59:00"/>
    <n v="157"/>
    <s v="Large"/>
    <n v="1"/>
    <n v="125"/>
    <n v="3"/>
    <n v="12"/>
    <n v="7598703"/>
    <n v="759870.3"/>
    <n v="41751"/>
    <n v="402.45763888888899"/>
    <n v="2015"/>
    <n v="5"/>
    <x v="0"/>
    <s v="Large"/>
    <s v="May"/>
    <s v="Joblamcon"/>
    <s v="Yes"/>
    <s v="Magis"/>
    <s v="Lead"/>
    <n v="0.1"/>
    <x v="1"/>
  </r>
  <r>
    <d v="2015-05-29T10:59:00"/>
    <n v="251"/>
    <s v="Large"/>
    <n v="1"/>
    <n v="201"/>
    <n v="3"/>
    <n v="21"/>
    <n v="10083008"/>
    <n v="1008300.8"/>
    <n v="41676"/>
    <n v="477.45763888888899"/>
    <n v="2015"/>
    <n v="5"/>
    <x v="0"/>
    <s v="Large"/>
    <s v="May"/>
    <s v="Joblamcon"/>
    <s v="Yes"/>
    <s v="Vero"/>
    <s v="Lead"/>
    <n v="0.1"/>
    <x v="1"/>
  </r>
  <r>
    <d v="2015-05-28T10:59:00"/>
    <n v="214"/>
    <s v="Small"/>
    <n v="1"/>
    <n v="170"/>
    <n v="3"/>
    <n v="10"/>
    <n v="907783"/>
    <n v="90778.3"/>
    <n v="41733"/>
    <n v="419.45763888888899"/>
    <n v="2015"/>
    <n v="5"/>
    <x v="2"/>
    <s v="Large"/>
    <s v="May"/>
    <s v="Joblamcon"/>
    <s v="Yes"/>
    <s v="Juvenis"/>
    <s v="Lead"/>
    <n v="0.1"/>
    <x v="1"/>
  </r>
  <r>
    <d v="2015-05-22T10:59:00"/>
    <n v="435"/>
    <s v="Medium"/>
    <n v="1"/>
    <n v="139"/>
    <n v="92"/>
    <n v="8"/>
    <n v="4532970"/>
    <n v="453297"/>
    <n v="41677"/>
    <n v="469.45763888888899"/>
    <n v="2015"/>
    <n v="5"/>
    <x v="2"/>
    <s v="Large"/>
    <s v="May"/>
    <s v="Saltstreet"/>
    <s v="Yes"/>
    <s v="Habitus"/>
    <s v="Lead"/>
    <n v="0.1"/>
    <x v="1"/>
  </r>
  <r>
    <d v="2015-05-15T14:29:14"/>
    <n v="56"/>
    <s v="Large"/>
    <n v="1"/>
    <n v="51"/>
    <n v="7"/>
    <n v="16"/>
    <n v="6231561"/>
    <n v="623156.1"/>
    <n v="41685"/>
    <n v="454.60363425925601"/>
    <n v="2015"/>
    <n v="5"/>
    <x v="0"/>
    <s v="Strategic"/>
    <s v="May"/>
    <s v="Hayit"/>
    <s v="Yes"/>
    <s v="Quanti"/>
    <s v="Lead"/>
    <n v="0.1"/>
    <x v="1"/>
  </r>
  <r>
    <d v="2015-05-15T10:59:00"/>
    <n v="293"/>
    <s v="Large"/>
    <n v="1"/>
    <n v="176"/>
    <n v="3"/>
    <n v="2"/>
    <n v="6119271"/>
    <n v="611927.1"/>
    <n v="41773"/>
    <n v="366.45763888888899"/>
    <n v="2015"/>
    <n v="5"/>
    <x v="0"/>
    <s v="Strategic"/>
    <s v="May"/>
    <s v="Joblamcon"/>
    <s v="Yes"/>
    <s v="Basium"/>
    <s v="Lead"/>
    <n v="0.1"/>
    <x v="1"/>
  </r>
  <r>
    <d v="2015-05-15T10:59:00"/>
    <n v="416"/>
    <s v="Medium"/>
    <n v="1"/>
    <n v="325"/>
    <n v="87"/>
    <n v="2"/>
    <n v="4254833"/>
    <n v="425483.3"/>
    <n v="41768"/>
    <n v="371.45763888888899"/>
    <n v="2015"/>
    <n v="5"/>
    <x v="0"/>
    <s v="Strategic"/>
    <s v="May"/>
    <s v="Flexzim"/>
    <s v="Yes"/>
    <s v="Basium"/>
    <s v="Lead"/>
    <n v="0.1"/>
    <x v="1"/>
  </r>
  <r>
    <d v="2015-05-11T10:59:00"/>
    <n v="108"/>
    <s v="Large"/>
    <n v="1"/>
    <n v="51"/>
    <n v="36"/>
    <n v="20"/>
    <n v="11678946"/>
    <n v="1167894.6000000001"/>
    <n v="41760"/>
    <n v="375.45763888888899"/>
    <n v="2015"/>
    <n v="5"/>
    <x v="0"/>
    <s v="Strategic"/>
    <s v="May"/>
    <s v="Konktom"/>
    <s v="Yes"/>
    <s v="Umbra"/>
    <s v="Lead"/>
    <n v="0.1"/>
    <x v="1"/>
  </r>
  <r>
    <d v="2015-04-30T10:59:00"/>
    <n v="114"/>
    <s v="Large"/>
    <n v="1"/>
    <n v="13"/>
    <n v="9"/>
    <n v="9"/>
    <n v="7648045"/>
    <n v="764804.5"/>
    <n v="41723"/>
    <n v="401.45763888888899"/>
    <n v="2015"/>
    <n v="4"/>
    <x v="0"/>
    <s v="Large"/>
    <s v="Apr"/>
    <s v="Canezap"/>
    <s v="Yes"/>
    <s v="Ignis"/>
    <s v="Lead"/>
    <n v="0.1"/>
    <x v="1"/>
  </r>
  <r>
    <d v="2015-04-24T10:59:00"/>
    <n v="324"/>
    <s v="Medium"/>
    <n v="1"/>
    <n v="251"/>
    <n v="81"/>
    <n v="11"/>
    <n v="4160476"/>
    <n v="416047.6"/>
    <n v="41678"/>
    <n v="440.45763888888899"/>
    <n v="2015"/>
    <n v="4"/>
    <x v="0"/>
    <s v="Strategic"/>
    <s v="Apr"/>
    <s v="Strongzone"/>
    <s v="Yes"/>
    <s v="Lacuna"/>
    <s v="Lead"/>
    <n v="0.1"/>
    <x v="1"/>
  </r>
  <r>
    <d v="2015-04-22T10:59:00"/>
    <n v="304"/>
    <s v="Small"/>
    <n v="1"/>
    <n v="240"/>
    <n v="77"/>
    <n v="8"/>
    <n v="1667041"/>
    <n v="166704.1"/>
    <n v="41673"/>
    <n v="443.45763888888899"/>
    <n v="2015"/>
    <n v="4"/>
    <x v="1"/>
    <s v="Strategic"/>
    <s v="Apr"/>
    <s v="Plextom"/>
    <s v="Yes"/>
    <s v="Habitus"/>
    <s v="Lead"/>
    <n v="0.1"/>
    <x v="1"/>
  </r>
  <r>
    <d v="2015-03-31T10:59:00"/>
    <n v="123"/>
    <s v="Small"/>
    <n v="1"/>
    <n v="26"/>
    <n v="43"/>
    <n v="6"/>
    <n v="1420028"/>
    <n v="142002.79999999999"/>
    <n v="41665"/>
    <n v="429.45763888888899"/>
    <n v="2015"/>
    <n v="3"/>
    <x v="0"/>
    <s v="Strategic"/>
    <s v="Mar"/>
    <s v="Triohow"/>
    <s v="Yes"/>
    <s v="Fatum"/>
    <s v="Lead"/>
    <n v="0.1"/>
    <x v="1"/>
  </r>
  <r>
    <d v="2015-03-31T10:59:00"/>
    <n v="403"/>
    <s v="Large"/>
    <n v="1"/>
    <n v="315"/>
    <n v="86"/>
    <n v="24"/>
    <n v="5904717"/>
    <n v="590471.69999999995"/>
    <n v="41694"/>
    <n v="400.45763888888899"/>
    <n v="2015"/>
    <n v="3"/>
    <x v="2"/>
    <s v="Small &amp; Medium"/>
    <s v="Mar"/>
    <s v="Funcane"/>
    <s v="Yes"/>
    <s v="Carmen"/>
    <s v="Lead"/>
    <n v="0.1"/>
    <x v="1"/>
  </r>
  <r>
    <d v="2015-03-01T10:59:00"/>
    <n v="44"/>
    <s v="Large"/>
    <n v="1"/>
    <n v="41"/>
    <n v="24"/>
    <n v="18"/>
    <n v="9333422"/>
    <n v="933342.2"/>
    <n v="41699"/>
    <n v="365.45763888888899"/>
    <n v="2015"/>
    <n v="3"/>
    <x v="0"/>
    <s v="Strategic"/>
    <s v="Mar"/>
    <s v="quotechi"/>
    <s v="Yes"/>
    <s v="Sato"/>
    <s v="Lead"/>
    <n v="0.1"/>
    <x v="1"/>
  </r>
  <r>
    <d v="2015-12-31T10:59:00"/>
    <n v="18"/>
    <s v="Small"/>
    <n v="1"/>
    <n v="18"/>
    <n v="5"/>
    <n v="24"/>
    <n v="963979"/>
    <n v="96397.9"/>
    <n v="41805"/>
    <n v="564.45763888888905"/>
    <n v="2015"/>
    <n v="12"/>
    <x v="2"/>
    <s v="Large"/>
    <s v="Dec"/>
    <s v="Operon"/>
    <s v="Yes"/>
    <s v="Carmen"/>
    <s v="Lead"/>
    <n v="0.1"/>
    <x v="1"/>
  </r>
  <r>
    <d v="2015-12-31T10:59:00"/>
    <n v="32"/>
    <s v="Medium"/>
    <n v="1"/>
    <n v="32"/>
    <n v="13"/>
    <n v="21"/>
    <n v="3216251"/>
    <n v="321625.09999999998"/>
    <n v="41960"/>
    <n v="409.45763888888899"/>
    <n v="2015"/>
    <n v="12"/>
    <x v="2"/>
    <s v="Large"/>
    <s v="Dec"/>
    <s v="Free-electronics"/>
    <s v="Yes"/>
    <s v="Vero"/>
    <s v="Lead"/>
    <n v="0.1"/>
    <x v="1"/>
  </r>
  <r>
    <d v="2015-12-31T10:59:00"/>
    <n v="106"/>
    <s v="Medium"/>
    <n v="1"/>
    <n v="91"/>
    <n v="5"/>
    <n v="5"/>
    <n v="4950078"/>
    <n v="495007.8"/>
    <n v="41897"/>
    <n v="472.45763888888899"/>
    <n v="2015"/>
    <n v="12"/>
    <x v="2"/>
    <s v="Strategic"/>
    <s v="Dec"/>
    <s v="Operon"/>
    <s v="Yes"/>
    <s v="Eligo"/>
    <s v="Lead"/>
    <n v="0.1"/>
    <x v="1"/>
  </r>
  <r>
    <d v="2015-12-31T10:59:00"/>
    <n v="152"/>
    <s v="Small"/>
    <n v="1"/>
    <n v="121"/>
    <n v="33"/>
    <n v="15"/>
    <n v="2197463"/>
    <n v="219746.3"/>
    <n v="41939"/>
    <n v="430.45763888888899"/>
    <n v="2015"/>
    <n v="12"/>
    <x v="2"/>
    <s v="Small &amp; Medium"/>
    <s v="Dec"/>
    <s v="Ventolane"/>
    <s v="Yes"/>
    <s v="Paratus"/>
    <s v="Lead"/>
    <n v="0.1"/>
    <x v="1"/>
  </r>
  <r>
    <d v="2015-12-31T10:59:00"/>
    <n v="156"/>
    <s v="Large"/>
    <n v="1"/>
    <n v="124"/>
    <n v="50"/>
    <n v="5"/>
    <n v="11288775"/>
    <n v="1128877.5"/>
    <n v="41723"/>
    <n v="646.45763888888905"/>
    <n v="2015"/>
    <n v="12"/>
    <x v="1"/>
    <s v="Small &amp; Medium"/>
    <s v="Dec"/>
    <s v="Duo-tech"/>
    <s v="Yes"/>
    <s v="Eligo"/>
    <s v="Lead"/>
    <n v="0.1"/>
    <x v="1"/>
  </r>
  <r>
    <d v="2015-12-31T10:59:00"/>
    <n v="244"/>
    <s v="Large"/>
    <n v="1"/>
    <n v="195"/>
    <n v="18"/>
    <n v="24"/>
    <n v="5672329"/>
    <n v="567232.9"/>
    <n v="41956"/>
    <n v="413.45763888888899"/>
    <n v="2015"/>
    <n v="12"/>
    <x v="0"/>
    <s v="Small &amp; Medium"/>
    <s v="Dec"/>
    <s v="Stimsanlux"/>
    <s v="Yes"/>
    <s v="Carmen"/>
    <s v="Lead"/>
    <n v="0.1"/>
    <x v="1"/>
  </r>
  <r>
    <d v="2015-12-31T10:59:00"/>
    <n v="401"/>
    <s v="Large"/>
    <n v="1"/>
    <n v="314"/>
    <n v="85"/>
    <n v="12"/>
    <n v="8018865"/>
    <n v="801886.5"/>
    <n v="41858"/>
    <n v="511.45763888888899"/>
    <n v="2015"/>
    <n v="12"/>
    <x v="1"/>
    <s v="Small &amp; Medium"/>
    <s v="Dec"/>
    <s v="Fixplus"/>
    <s v="Yes"/>
    <s v="Magis"/>
    <s v="Lead"/>
    <n v="0.1"/>
    <x v="1"/>
  </r>
  <r>
    <d v="2015-12-31T10:59:00"/>
    <n v="406"/>
    <s v="Large"/>
    <n v="1"/>
    <n v="317"/>
    <n v="54"/>
    <n v="17"/>
    <n v="9192164"/>
    <n v="919216.4"/>
    <n v="41983"/>
    <n v="386.45763888888899"/>
    <n v="2015"/>
    <n v="12"/>
    <x v="2"/>
    <s v="Small &amp; Medium"/>
    <s v="Dec"/>
    <s v="Quadtex"/>
    <s v="Yes"/>
    <s v="Recolo"/>
    <s v="Lead"/>
    <n v="0.1"/>
    <x v="1"/>
  </r>
  <r>
    <d v="2015-12-31T10:59:00"/>
    <n v="439"/>
    <s v="Medium"/>
    <n v="1"/>
    <n v="336"/>
    <n v="95"/>
    <n v="8"/>
    <n v="4334161"/>
    <n v="433416.1"/>
    <n v="41654"/>
    <n v="715.45763888888905"/>
    <n v="2015"/>
    <n v="12"/>
    <x v="1"/>
    <s v="Small &amp; Medium"/>
    <s v="Dec"/>
    <s v="Bigcore"/>
    <s v="Yes"/>
    <s v="Habitus"/>
    <s v="Lead"/>
    <n v="0.1"/>
    <x v="1"/>
  </r>
  <r>
    <d v="2015-12-31T10:59:00"/>
    <n v="254"/>
    <s v="Large"/>
    <n v="1"/>
    <n v="119"/>
    <n v="54"/>
    <n v="7"/>
    <n v="7363574"/>
    <n v="736357.4"/>
    <n v="41938"/>
    <n v="431.45763888888899"/>
    <n v="2015"/>
    <n v="12"/>
    <x v="1"/>
    <s v="Small &amp; Medium"/>
    <s v="Dec"/>
    <s v="Quadtex"/>
    <s v="Yes"/>
    <s v="Gratus"/>
    <s v="Lead"/>
    <n v="0.1"/>
    <x v="1"/>
  </r>
  <r>
    <d v="2015-12-31T10:59:00"/>
    <n v="303"/>
    <s v="Large"/>
    <n v="1"/>
    <n v="239"/>
    <n v="76"/>
    <n v="22"/>
    <n v="6022755"/>
    <n v="602275.5"/>
    <n v="41884"/>
    <n v="485.45763888888899"/>
    <n v="2015"/>
    <n v="12"/>
    <x v="2"/>
    <s v="Strategic"/>
    <s v="Dec"/>
    <s v="Jaytam"/>
    <s v="Yes"/>
    <s v="Aqua"/>
    <s v="Lead"/>
    <n v="0.1"/>
    <x v="1"/>
  </r>
  <r>
    <d v="2015-12-31T10:59:00"/>
    <n v="33"/>
    <s v="Small"/>
    <n v="1"/>
    <n v="33"/>
    <n v="21"/>
    <n v="25"/>
    <n v="1571606"/>
    <n v="157160.6"/>
    <n v="41925"/>
    <n v="444.45763888888899"/>
    <n v="2015"/>
    <n v="12"/>
    <x v="2"/>
    <s v="Strategic"/>
    <s v="Dec"/>
    <s v="bamtone"/>
    <s v="Yes"/>
    <s v="Maximus"/>
    <s v="Lead"/>
    <n v="0.1"/>
    <x v="1"/>
  </r>
  <r>
    <d v="2015-12-31T10:59:00"/>
    <n v="209"/>
    <s v="Medium"/>
    <n v="1"/>
    <n v="165"/>
    <n v="56"/>
    <n v="21"/>
    <n v="4749888"/>
    <n v="474988.79999999999"/>
    <n v="41726"/>
    <n v="643.45763888888905"/>
    <n v="2015"/>
    <n v="12"/>
    <x v="1"/>
    <s v="Small &amp; Medium"/>
    <s v="Dec"/>
    <s v="movedex"/>
    <s v="Yes"/>
    <s v="Vero"/>
    <s v="Lead"/>
    <n v="0.1"/>
    <x v="1"/>
  </r>
  <r>
    <d v="2015-12-31T10:59:00"/>
    <n v="419"/>
    <s v="Small"/>
    <n v="1"/>
    <n v="327"/>
    <n v="88"/>
    <n v="3"/>
    <n v="397544"/>
    <n v="39754.400000000001"/>
    <n v="41677"/>
    <n v="692.45763888888905"/>
    <n v="2015"/>
    <n v="12"/>
    <x v="0"/>
    <s v="Small &amp; Medium"/>
    <s v="Dec"/>
    <s v="Y-anplex"/>
    <s v="Yes"/>
    <s v="Campana"/>
    <s v="Lead"/>
    <n v="0.1"/>
    <x v="1"/>
  </r>
  <r>
    <d v="2015-12-31T10:59:00"/>
    <n v="333"/>
    <s v="Medium"/>
    <n v="1"/>
    <n v="20"/>
    <n v="13"/>
    <n v="23"/>
    <n v="3378308"/>
    <n v="337830.8"/>
    <n v="41943"/>
    <n v="426.45763888888899"/>
    <n v="2015"/>
    <n v="12"/>
    <x v="0"/>
    <s v="Small &amp; Medium"/>
    <s v="Dec"/>
    <s v="Free-electronics"/>
    <s v="Yes"/>
    <s v="Bellus"/>
    <s v="Lead"/>
    <n v="0.1"/>
    <x v="1"/>
  </r>
  <r>
    <d v="2015-12-31T10:59:00"/>
    <n v="210"/>
    <s v="Large"/>
    <n v="1"/>
    <n v="166"/>
    <n v="57"/>
    <n v="25"/>
    <n v="6971322"/>
    <n v="697132.2"/>
    <n v="41691"/>
    <n v="678.45763888888905"/>
    <n v="2015"/>
    <n v="12"/>
    <x v="0"/>
    <s v="Small &amp; Medium"/>
    <s v="Dec"/>
    <s v="ice-lex"/>
    <s v="Yes"/>
    <s v="Maximus"/>
    <s v="Lead"/>
    <n v="0.1"/>
    <x v="1"/>
  </r>
  <r>
    <d v="2015-12-31T10:59:00"/>
    <n v="312"/>
    <s v="Large"/>
    <n v="1"/>
    <n v="244"/>
    <n v="79"/>
    <n v="22"/>
    <n v="7749360"/>
    <n v="774936"/>
    <n v="41904"/>
    <n v="465.45763888888899"/>
    <n v="2015"/>
    <n v="12"/>
    <x v="1"/>
    <s v="Small &amp; Medium"/>
    <s v="Dec"/>
    <s v="Yearhouse"/>
    <s v="Yes"/>
    <s v="Aqua"/>
    <s v="Lead"/>
    <n v="0.1"/>
    <x v="1"/>
  </r>
  <r>
    <d v="2015-12-31T10:59:00"/>
    <n v="216"/>
    <s v="Large"/>
    <n v="1"/>
    <n v="172"/>
    <n v="53"/>
    <n v="3"/>
    <n v="7027182"/>
    <n v="702718.2"/>
    <n v="41661"/>
    <n v="708.45763888888905"/>
    <n v="2015"/>
    <n v="12"/>
    <x v="2"/>
    <s v="Small &amp; Medium"/>
    <s v="Dec"/>
    <s v="Quotein"/>
    <s v="Yes"/>
    <s v="Campana"/>
    <s v="Lead"/>
    <n v="0.1"/>
    <x v="1"/>
  </r>
  <r>
    <d v="2015-12-31T10:59:00"/>
    <n v="375"/>
    <s v="Large"/>
    <n v="1"/>
    <n v="293"/>
    <n v="12"/>
    <n v="1"/>
    <n v="6461315"/>
    <n v="646131.5"/>
    <n v="41713"/>
    <n v="656.45763888888905"/>
    <n v="2015"/>
    <n v="12"/>
    <x v="1"/>
    <s v="Small &amp; Medium"/>
    <s v="Dec"/>
    <s v="Is-technology"/>
    <s v="Yes"/>
    <s v="Abbas"/>
    <s v="Lead"/>
    <n v="0.1"/>
    <x v="1"/>
  </r>
  <r>
    <d v="2015-12-31T10:59:00"/>
    <n v="61"/>
    <s v="Large"/>
    <n v="1"/>
    <n v="52"/>
    <n v="24"/>
    <n v="2"/>
    <n v="8326736"/>
    <n v="832673.6"/>
    <n v="41991"/>
    <n v="378.45763888888899"/>
    <n v="2015"/>
    <n v="12"/>
    <x v="0"/>
    <s v="Strategic"/>
    <s v="Dec"/>
    <s v="quotechi"/>
    <s v="Yes"/>
    <s v="Basium"/>
    <s v="Lead"/>
    <n v="0.1"/>
    <x v="1"/>
  </r>
  <r>
    <d v="2015-12-31T10:59:00"/>
    <n v="46"/>
    <s v="Large"/>
    <n v="1"/>
    <n v="43"/>
    <n v="26"/>
    <n v="11"/>
    <n v="8357065"/>
    <n v="835706.5"/>
    <n v="41937"/>
    <n v="432.45763888888899"/>
    <n v="2015"/>
    <n v="12"/>
    <x v="0"/>
    <s v="Small &amp; Medium"/>
    <s v="Dec"/>
    <s v="Quadzoom"/>
    <s v="Yes"/>
    <s v="Lacuna"/>
    <s v="Lead"/>
    <n v="0.1"/>
    <x v="1"/>
  </r>
  <r>
    <d v="2015-12-31T10:59:00"/>
    <n v="279"/>
    <s v="Large"/>
    <n v="1"/>
    <n v="223"/>
    <n v="3"/>
    <n v="16"/>
    <n v="12166529"/>
    <n v="1216652.8999999999"/>
    <n v="41760"/>
    <n v="609.45763888888905"/>
    <n v="2015"/>
    <n v="12"/>
    <x v="0"/>
    <s v="Small &amp; Medium"/>
    <s v="Dec"/>
    <s v="Joblamcon"/>
    <s v="Yes"/>
    <s v="Quanti"/>
    <s v="Lead"/>
    <n v="0.1"/>
    <x v="1"/>
  </r>
  <r>
    <d v="2015-12-31T10:59:00"/>
    <n v="52"/>
    <s v="Large"/>
    <n v="1"/>
    <n v="48"/>
    <n v="15"/>
    <n v="18"/>
    <n v="10021946"/>
    <n v="1002194.6"/>
    <n v="41721"/>
    <n v="648.45763888888905"/>
    <n v="2015"/>
    <n v="12"/>
    <x v="2"/>
    <s v="Small &amp; Medium"/>
    <s v="Dec"/>
    <s v="Dantech"/>
    <s v="Yes"/>
    <s v="Sato"/>
    <s v="Lead"/>
    <n v="0.1"/>
    <x v="1"/>
  </r>
  <r>
    <d v="2015-12-31T10:59:00"/>
    <n v="124"/>
    <s v="Medium"/>
    <n v="1"/>
    <n v="52"/>
    <n v="24"/>
    <n v="20"/>
    <n v="3214265"/>
    <n v="321426.5"/>
    <n v="41810"/>
    <n v="559.45763888888905"/>
    <n v="2015"/>
    <n v="12"/>
    <x v="0"/>
    <s v="Strategic"/>
    <s v="Dec"/>
    <s v="quotechi"/>
    <s v="Yes"/>
    <s v="Umbra"/>
    <s v="Lead"/>
    <n v="0.1"/>
    <x v="1"/>
  </r>
  <r>
    <d v="2015-12-31T10:59:00"/>
    <n v="359"/>
    <s v="Large"/>
    <n v="1"/>
    <n v="280"/>
    <n v="12"/>
    <n v="15"/>
    <n v="8146942"/>
    <n v="814694.2"/>
    <n v="41899"/>
    <n v="470.45763888888899"/>
    <n v="2015"/>
    <n v="12"/>
    <x v="0"/>
    <s v="Small &amp; Medium"/>
    <s v="Dec"/>
    <s v="Is-technology"/>
    <s v="Yes"/>
    <s v="Paratus"/>
    <s v="Lead"/>
    <n v="0.1"/>
    <x v="1"/>
  </r>
  <r>
    <d v="2015-12-31T10:59:00"/>
    <n v="20"/>
    <s v="Small"/>
    <n v="1"/>
    <n v="20"/>
    <n v="13"/>
    <n v="21"/>
    <n v="1088347"/>
    <n v="108834.7"/>
    <n v="41992"/>
    <n v="377.45763888888899"/>
    <n v="2015"/>
    <n v="12"/>
    <x v="0"/>
    <s v="Small &amp; Medium"/>
    <s v="Dec"/>
    <s v="Free-electronics"/>
    <s v="Yes"/>
    <s v="Vero"/>
    <s v="Lead"/>
    <n v="0.1"/>
    <x v="1"/>
  </r>
  <r>
    <d v="2015-12-31T10:59:00"/>
    <n v="48"/>
    <s v="Large"/>
    <n v="1"/>
    <n v="45"/>
    <n v="27"/>
    <n v="20"/>
    <n v="8216030"/>
    <n v="821603"/>
    <n v="41764"/>
    <n v="605.45763888888905"/>
    <n v="2015"/>
    <n v="12"/>
    <x v="0"/>
    <s v="Small &amp; Medium"/>
    <s v="Dec"/>
    <s v="kan-dom"/>
    <s v="Yes"/>
    <s v="Umbra"/>
    <s v="Lead"/>
    <n v="0.1"/>
    <x v="1"/>
  </r>
  <r>
    <d v="2015-12-31T10:59:00"/>
    <n v="155"/>
    <s v="Small"/>
    <n v="1"/>
    <n v="123"/>
    <n v="49"/>
    <n v="3"/>
    <n v="1211056"/>
    <n v="121105.60000000001"/>
    <n v="41913"/>
    <n v="456.45763888888899"/>
    <n v="2015"/>
    <n v="12"/>
    <x v="2"/>
    <s v="Small &amp; Medium"/>
    <s v="Dec"/>
    <s v="Intechi"/>
    <s v="Yes"/>
    <s v="Campana"/>
    <s v="Lead"/>
    <n v="0.1"/>
    <x v="1"/>
  </r>
  <r>
    <d v="2015-12-31T10:59:00"/>
    <n v="336"/>
    <s v="Large"/>
    <n v="1"/>
    <n v="259"/>
    <n v="54"/>
    <n v="21"/>
    <n v="7695672"/>
    <n v="769567.2"/>
    <n v="41766"/>
    <n v="603.45763888888905"/>
    <n v="2015"/>
    <n v="12"/>
    <x v="0"/>
    <s v="Small &amp; Medium"/>
    <s v="Dec"/>
    <s v="Quadtex"/>
    <s v="Yes"/>
    <s v="Vero"/>
    <s v="Lead"/>
    <n v="0.1"/>
    <x v="1"/>
  </r>
  <r>
    <d v="2015-12-31T10:59:00"/>
    <n v="365"/>
    <s v="Medium"/>
    <n v="1"/>
    <n v="286"/>
    <n v="9"/>
    <n v="15"/>
    <n v="3240465"/>
    <n v="324046.5"/>
    <n v="41909"/>
    <n v="460.45763888888899"/>
    <n v="2015"/>
    <n v="12"/>
    <x v="0"/>
    <s v="Small &amp; Medium"/>
    <s v="Dec"/>
    <s v="Canezap"/>
    <s v="Yes"/>
    <s v="Paratus"/>
    <s v="Lead"/>
    <n v="0.1"/>
    <x v="1"/>
  </r>
  <r>
    <d v="2015-12-31T10:59:00"/>
    <n v="334"/>
    <s v="Large"/>
    <n v="1"/>
    <n v="257"/>
    <n v="82"/>
    <n v="1"/>
    <n v="8821180"/>
    <n v="882118"/>
    <n v="41724"/>
    <n v="645.45763888888905"/>
    <n v="2015"/>
    <n v="12"/>
    <x v="0"/>
    <s v="Small &amp; Medium"/>
    <s v="Dec"/>
    <s v="Kanlam"/>
    <s v="Yes"/>
    <s v="Abbas"/>
    <s v="Lead"/>
    <n v="0.1"/>
    <x v="1"/>
  </r>
  <r>
    <d v="2015-12-31T10:59:00"/>
    <n v="335"/>
    <s v="Large"/>
    <n v="1"/>
    <n v="258"/>
    <n v="82"/>
    <n v="21"/>
    <n v="5812922"/>
    <n v="581292.19999999995"/>
    <n v="41960"/>
    <n v="409.45763888888899"/>
    <n v="2015"/>
    <n v="12"/>
    <x v="1"/>
    <s v="Small &amp; Medium"/>
    <s v="Dec"/>
    <s v="Kanlam"/>
    <s v="Yes"/>
    <s v="Vero"/>
    <s v="Lead"/>
    <n v="0.1"/>
    <x v="1"/>
  </r>
  <r>
    <d v="2015-12-31T10:59:00"/>
    <n v="75"/>
    <s v="Large"/>
    <n v="1"/>
    <n v="63"/>
    <n v="28"/>
    <n v="5"/>
    <n v="6157545"/>
    <n v="615754.5"/>
    <n v="41781"/>
    <n v="588.45763888888905"/>
    <n v="2015"/>
    <n v="12"/>
    <x v="0"/>
    <s v="Strategic"/>
    <s v="Dec"/>
    <s v="zonstrip"/>
    <s v="Yes"/>
    <s v="Eligo"/>
    <s v="Lead"/>
    <n v="0.1"/>
    <x v="1"/>
  </r>
  <r>
    <d v="2015-12-31T10:59:00"/>
    <n v="175"/>
    <s v="Medium"/>
    <n v="1"/>
    <n v="140"/>
    <n v="3"/>
    <n v="16"/>
    <n v="2567520"/>
    <n v="256752"/>
    <n v="41685"/>
    <n v="684.45763888888905"/>
    <n v="2015"/>
    <n v="12"/>
    <x v="2"/>
    <s v="Strategic"/>
    <s v="Dec"/>
    <s v="Joblamcon"/>
    <s v="Yes"/>
    <s v="Quanti"/>
    <s v="Lead"/>
    <n v="0.1"/>
    <x v="1"/>
  </r>
  <r>
    <d v="2015-11-30T10:59:00"/>
    <n v="14"/>
    <s v="Medium"/>
    <n v="1"/>
    <n v="14"/>
    <n v="10"/>
    <n v="20"/>
    <n v="3472976"/>
    <n v="347297.6"/>
    <n v="41826"/>
    <n v="512.45763888888905"/>
    <n v="2015"/>
    <n v="11"/>
    <x v="2"/>
    <s v="Strategic"/>
    <s v="Nov"/>
    <s v="Damlane"/>
    <s v="Yes"/>
    <s v="Umbra"/>
    <s v="Lead"/>
    <n v="0.1"/>
    <x v="1"/>
  </r>
  <r>
    <d v="2015-11-30T10:59:00"/>
    <n v="35"/>
    <s v="Large"/>
    <n v="1"/>
    <n v="14"/>
    <n v="10"/>
    <n v="25"/>
    <n v="7205496"/>
    <n v="720549.6"/>
    <n v="41939"/>
    <n v="399.45763888888899"/>
    <n v="2015"/>
    <n v="11"/>
    <x v="2"/>
    <s v="Strategic"/>
    <s v="Nov"/>
    <s v="Damlane"/>
    <s v="Yes"/>
    <s v="Maximus"/>
    <s v="Lead"/>
    <n v="0.1"/>
    <x v="1"/>
  </r>
  <r>
    <d v="2015-11-30T10:59:00"/>
    <n v="115"/>
    <s v="Large"/>
    <n v="1"/>
    <n v="97"/>
    <n v="3"/>
    <n v="23"/>
    <n v="10142938"/>
    <n v="1014293.8"/>
    <n v="41722"/>
    <n v="616.45763888888905"/>
    <n v="2015"/>
    <n v="11"/>
    <x v="2"/>
    <s v="Large"/>
    <s v="Nov"/>
    <s v="Joblamcon"/>
    <s v="Yes"/>
    <s v="Bellus"/>
    <s v="Lead"/>
    <n v="0.1"/>
    <x v="1"/>
  </r>
  <r>
    <d v="2015-11-30T10:59:00"/>
    <n v="129"/>
    <s v="Medium"/>
    <n v="1"/>
    <n v="106"/>
    <n v="44"/>
    <n v="7"/>
    <n v="2475475"/>
    <n v="247547.5"/>
    <n v="41926"/>
    <n v="412.45763888888899"/>
    <n v="2015"/>
    <n v="11"/>
    <x v="2"/>
    <s v="Small &amp; Medium"/>
    <s v="Nov"/>
    <s v="Redunilux"/>
    <s v="Yes"/>
    <s v="Gratus"/>
    <s v="Lead"/>
    <n v="0.1"/>
    <x v="1"/>
  </r>
  <r>
    <d v="2015-11-30T10:59:00"/>
    <n v="428"/>
    <s v="Large"/>
    <n v="1"/>
    <n v="329"/>
    <n v="90"/>
    <n v="2"/>
    <n v="11888801"/>
    <n v="1188880.1000000001"/>
    <n v="41648"/>
    <n v="690.45763888888905"/>
    <n v="2015"/>
    <n v="11"/>
    <x v="1"/>
    <s v="Large"/>
    <s v="Nov"/>
    <s v="mediaphase"/>
    <s v="Yes"/>
    <s v="Basium"/>
    <s v="Lead"/>
    <n v="0.1"/>
    <x v="1"/>
  </r>
  <r>
    <d v="2015-11-30T10:59:00"/>
    <n v="173"/>
    <s v="Large"/>
    <n v="1"/>
    <n v="52"/>
    <n v="3"/>
    <n v="19"/>
    <n v="6335917"/>
    <n v="633591.69999999995"/>
    <n v="41756"/>
    <n v="582.45763888888905"/>
    <n v="2015"/>
    <n v="11"/>
    <x v="0"/>
    <s v="Strategic"/>
    <s v="Nov"/>
    <s v="Joblamcon"/>
    <s v="Yes"/>
    <s v="Talus"/>
    <s v="Lead"/>
    <n v="0.1"/>
    <x v="1"/>
  </r>
  <r>
    <d v="2015-11-30T10:59:00"/>
    <n v="45"/>
    <s v="Large"/>
    <n v="1"/>
    <n v="42"/>
    <n v="25"/>
    <n v="1"/>
    <n v="7012618"/>
    <n v="701261.8"/>
    <n v="41796"/>
    <n v="542.45763888888905"/>
    <n v="2015"/>
    <n v="11"/>
    <x v="2"/>
    <s v="Strategic"/>
    <s v="Nov"/>
    <s v="Medfax"/>
    <s v="Yes"/>
    <s v="Abbas"/>
    <s v="Lead"/>
    <n v="0.1"/>
    <x v="1"/>
  </r>
  <r>
    <d v="2015-11-30T10:59:00"/>
    <n v="13"/>
    <s v="Large"/>
    <n v="1"/>
    <n v="13"/>
    <n v="9"/>
    <n v="12"/>
    <n v="9271823"/>
    <n v="927182.3"/>
    <n v="41777"/>
    <n v="561.45763888888905"/>
    <n v="2015"/>
    <n v="11"/>
    <x v="0"/>
    <s v="Large"/>
    <s v="Nov"/>
    <s v="Canezap"/>
    <s v="Yes"/>
    <s v="Magis"/>
    <s v="Lead"/>
    <n v="0.1"/>
    <x v="1"/>
  </r>
  <r>
    <d v="2015-11-30T10:59:00"/>
    <n v="76"/>
    <s v="Medium"/>
    <n v="1"/>
    <n v="64"/>
    <n v="27"/>
    <n v="10"/>
    <n v="4963605"/>
    <n v="496360.5"/>
    <n v="41964"/>
    <n v="374.45763888888899"/>
    <n v="2015"/>
    <n v="11"/>
    <x v="1"/>
    <s v="Small &amp; Medium"/>
    <s v="Nov"/>
    <s v="kan-dom"/>
    <s v="Yes"/>
    <s v="Juvenis"/>
    <s v="Lead"/>
    <n v="0.1"/>
    <x v="1"/>
  </r>
  <r>
    <d v="2015-11-30T10:59:00"/>
    <n v="167"/>
    <s v="Large"/>
    <n v="1"/>
    <n v="134"/>
    <n v="48"/>
    <n v="19"/>
    <n v="9170593"/>
    <n v="917059.3"/>
    <n v="41778"/>
    <n v="560.45763888888905"/>
    <n v="2015"/>
    <n v="11"/>
    <x v="2"/>
    <s v="Small &amp; Medium"/>
    <s v="Nov"/>
    <s v="Konkdom"/>
    <s v="Yes"/>
    <s v="Talus"/>
    <s v="Lead"/>
    <n v="0.1"/>
    <x v="1"/>
  </r>
  <r>
    <d v="2015-11-30T10:59:00"/>
    <n v="243"/>
    <s v="Large"/>
    <n v="1"/>
    <n v="194"/>
    <n v="66"/>
    <n v="19"/>
    <n v="5915290"/>
    <n v="591529"/>
    <n v="41970"/>
    <n v="368.45763888888899"/>
    <n v="2015"/>
    <n v="11"/>
    <x v="2"/>
    <s v="Large"/>
    <s v="Nov"/>
    <s v="Vivastreet"/>
    <s v="Yes"/>
    <s v="Talus"/>
    <s v="Lead"/>
    <n v="0.1"/>
    <x v="1"/>
  </r>
  <r>
    <d v="2015-11-30T10:59:00"/>
    <n v="282"/>
    <s v="Large"/>
    <n v="1"/>
    <n v="225"/>
    <n v="66"/>
    <n v="10"/>
    <n v="10142149"/>
    <n v="1014214.9"/>
    <n v="41866"/>
    <n v="472.45763888888899"/>
    <n v="2015"/>
    <n v="11"/>
    <x v="2"/>
    <s v="Large"/>
    <s v="Nov"/>
    <s v="Vivastreet"/>
    <s v="Yes"/>
    <s v="Juvenis"/>
    <s v="Lead"/>
    <n v="0.1"/>
    <x v="1"/>
  </r>
  <r>
    <d v="2015-10-31T10:59:00"/>
    <n v="43"/>
    <s v="Small"/>
    <n v="1"/>
    <n v="40"/>
    <n v="14"/>
    <n v="17"/>
    <n v="236607"/>
    <n v="23660.7"/>
    <n v="41828"/>
    <n v="480.45763888888899"/>
    <n v="2015"/>
    <n v="10"/>
    <x v="2"/>
    <s v="Strategic"/>
    <s v="Oct"/>
    <s v="Quofase"/>
    <s v="Yes"/>
    <s v="Recolo"/>
    <s v="Lead"/>
    <n v="0.1"/>
    <x v="1"/>
  </r>
  <r>
    <d v="2015-10-31T10:59:00"/>
    <n v="176"/>
    <s v="Small"/>
    <n v="1"/>
    <n v="3"/>
    <n v="3"/>
    <n v="5"/>
    <n v="73320"/>
    <n v="7332"/>
    <n v="41921"/>
    <n v="387.45763888888899"/>
    <n v="2015"/>
    <n v="10"/>
    <x v="1"/>
    <s v="Large"/>
    <s v="Oct"/>
    <s v="Joblamcon"/>
    <s v="Yes"/>
    <s v="Eligo"/>
    <s v="Lead"/>
    <n v="0.1"/>
    <x v="1"/>
  </r>
  <r>
    <d v="2015-10-31T10:59:00"/>
    <n v="174"/>
    <s v="Large"/>
    <n v="1"/>
    <n v="105"/>
    <n v="3"/>
    <n v="1"/>
    <n v="5633553"/>
    <n v="563355.30000000005"/>
    <n v="41701"/>
    <n v="607.45763888888905"/>
    <n v="2015"/>
    <n v="10"/>
    <x v="2"/>
    <s v="Large"/>
    <s v="Oct"/>
    <s v="Joblamcon"/>
    <s v="Yes"/>
    <s v="Abbas"/>
    <s v="Lead"/>
    <n v="0.1"/>
    <x v="1"/>
  </r>
  <r>
    <d v="2015-10-31T10:59:00"/>
    <n v="151"/>
    <s v="Medium"/>
    <n v="1"/>
    <n v="120"/>
    <n v="3"/>
    <n v="8"/>
    <n v="2696026"/>
    <n v="269602.59999999998"/>
    <n v="41904"/>
    <n v="404.45763888888899"/>
    <n v="2015"/>
    <n v="10"/>
    <x v="1"/>
    <s v="Large"/>
    <s v="Oct"/>
    <s v="Joblamcon"/>
    <s v="Yes"/>
    <s v="Habitus"/>
    <s v="Lead"/>
    <n v="0.1"/>
    <x v="1"/>
  </r>
  <r>
    <d v="2015-10-31T10:59:00"/>
    <n v="159"/>
    <s v="Small"/>
    <n v="1"/>
    <n v="127"/>
    <n v="3"/>
    <n v="25"/>
    <n v="925945"/>
    <n v="92594.5"/>
    <n v="41759"/>
    <n v="549.45763888888905"/>
    <n v="2015"/>
    <n v="10"/>
    <x v="0"/>
    <s v="Small &amp; Medium"/>
    <s v="Oct"/>
    <s v="Joblamcon"/>
    <s v="Yes"/>
    <s v="Maximus"/>
    <s v="Lead"/>
    <n v="0.1"/>
    <x v="1"/>
  </r>
  <r>
    <d v="2015-10-31T10:59:00"/>
    <n v="177"/>
    <s v="Small"/>
    <n v="1"/>
    <n v="141"/>
    <n v="3"/>
    <n v="21"/>
    <n v="378905"/>
    <n v="37890.5"/>
    <n v="41919"/>
    <n v="389.45763888888899"/>
    <n v="2015"/>
    <n v="10"/>
    <x v="2"/>
    <s v="Strategic"/>
    <s v="Oct"/>
    <s v="Joblamcon"/>
    <s v="Yes"/>
    <s v="Vero"/>
    <s v="Lead"/>
    <n v="0.1"/>
    <x v="1"/>
  </r>
  <r>
    <d v="2015-10-31T10:59:00"/>
    <n v="410"/>
    <s v="Large"/>
    <n v="1"/>
    <n v="321"/>
    <n v="87"/>
    <n v="12"/>
    <n v="11473089"/>
    <n v="1147308.8999999999"/>
    <n v="41832"/>
    <n v="476.45763888888899"/>
    <n v="2015"/>
    <n v="10"/>
    <x v="0"/>
    <s v="Strategic"/>
    <s v="Oct"/>
    <s v="Flexzim"/>
    <s v="Yes"/>
    <s v="Magis"/>
    <s v="Lead"/>
    <n v="0.1"/>
    <x v="1"/>
  </r>
  <r>
    <d v="2015-10-31T10:59:00"/>
    <n v="471"/>
    <s v="Medium"/>
    <n v="1"/>
    <n v="351"/>
    <n v="100"/>
    <n v="19"/>
    <n v="4082052"/>
    <n v="408205.2"/>
    <n v="41913"/>
    <n v="395.45763888888899"/>
    <n v="2015"/>
    <n v="10"/>
    <x v="2"/>
    <s v="Large"/>
    <s v="Oct"/>
    <s v="Tripplenix"/>
    <s v="Yes"/>
    <s v="Talus"/>
    <s v="Lead"/>
    <n v="0.1"/>
    <x v="1"/>
  </r>
  <r>
    <d v="2015-09-30T10:59:00"/>
    <n v="15"/>
    <s v="Large"/>
    <n v="1"/>
    <n v="15"/>
    <n v="11"/>
    <n v="15"/>
    <n v="6171111"/>
    <n v="617111.1"/>
    <n v="41694"/>
    <n v="583.45763888888905"/>
    <n v="2015"/>
    <n v="9"/>
    <x v="2"/>
    <s v="Small &amp; Medium"/>
    <s v="Sep"/>
    <s v="Ice-find"/>
    <s v="Yes"/>
    <s v="Paratus"/>
    <s v="Lead"/>
    <n v="0.1"/>
    <x v="1"/>
  </r>
  <r>
    <d v="2015-09-30T10:59:00"/>
    <n v="26"/>
    <s v="Large"/>
    <n v="1"/>
    <n v="26"/>
    <n v="18"/>
    <n v="8"/>
    <n v="9777612"/>
    <n v="977761.2"/>
    <n v="41824"/>
    <n v="453.45763888888899"/>
    <n v="2015"/>
    <n v="9"/>
    <x v="0"/>
    <s v="Strategic"/>
    <s v="Sep"/>
    <s v="Stimsanlux"/>
    <s v="Yes"/>
    <s v="Habitus"/>
    <s v="Lead"/>
    <n v="0.1"/>
    <x v="1"/>
  </r>
  <r>
    <d v="2015-09-30T10:59:00"/>
    <n v="478"/>
    <s v="Medium"/>
    <n v="1"/>
    <n v="354"/>
    <n v="9"/>
    <n v="9"/>
    <n v="2676258"/>
    <n v="267625.8"/>
    <n v="41678"/>
    <n v="599.45763888888905"/>
    <n v="2015"/>
    <n v="9"/>
    <x v="0"/>
    <s v="Strategic"/>
    <s v="Sep"/>
    <s v="Canezap"/>
    <s v="Yes"/>
    <s v="Ignis"/>
    <s v="Lead"/>
    <n v="0.1"/>
    <x v="1"/>
  </r>
  <r>
    <d v="2015-09-30T10:59:00"/>
    <n v="31"/>
    <s v="Large"/>
    <n v="1"/>
    <n v="31"/>
    <n v="13"/>
    <n v="15"/>
    <n v="6306225"/>
    <n v="630622.5"/>
    <n v="41787"/>
    <n v="490.45763888888899"/>
    <n v="2015"/>
    <n v="9"/>
    <x v="2"/>
    <s v="Strategic"/>
    <s v="Sep"/>
    <s v="Free-electronics"/>
    <s v="Yes"/>
    <s v="Paratus"/>
    <s v="Lead"/>
    <n v="0.1"/>
    <x v="1"/>
  </r>
  <r>
    <d v="2015-09-30T10:59:00"/>
    <n v="361"/>
    <s v="Large"/>
    <n v="1"/>
    <n v="282"/>
    <n v="83"/>
    <n v="13"/>
    <n v="7768660"/>
    <n v="776866"/>
    <n v="41805"/>
    <n v="472.45763888888899"/>
    <n v="2015"/>
    <n v="9"/>
    <x v="0"/>
    <s v="Large"/>
    <s v="Sep"/>
    <s v="Duotechi"/>
    <s v="Yes"/>
    <s v="Nimis"/>
    <s v="Lead"/>
    <n v="0.1"/>
    <x v="1"/>
  </r>
  <r>
    <d v="2015-08-31T10:59:00"/>
    <n v="132"/>
    <s v="Large"/>
    <n v="1"/>
    <n v="62"/>
    <n v="45"/>
    <n v="19"/>
    <n v="6531368"/>
    <n v="653136.80000000005"/>
    <n v="41644"/>
    <n v="603.45763888888905"/>
    <n v="2015"/>
    <n v="8"/>
    <x v="0"/>
    <s v="Strategic"/>
    <s v="Aug"/>
    <s v="Quo-planet"/>
    <s v="Yes"/>
    <s v="Talus"/>
    <s v="Lead"/>
    <n v="0.1"/>
    <x v="1"/>
  </r>
  <r>
    <d v="2015-08-31T10:59:00"/>
    <n v="131"/>
    <s v="Large"/>
    <n v="1"/>
    <n v="108"/>
    <n v="45"/>
    <n v="20"/>
    <n v="9423322"/>
    <n v="942332.2"/>
    <n v="41792"/>
    <n v="455.45763888888899"/>
    <n v="2015"/>
    <n v="8"/>
    <x v="0"/>
    <s v="Strategic"/>
    <s v="Aug"/>
    <s v="Quo-planet"/>
    <s v="Yes"/>
    <s v="Umbra"/>
    <s v="Lead"/>
    <n v="0.1"/>
    <x v="1"/>
  </r>
  <r>
    <d v="2015-08-31T10:59:00"/>
    <n v="226"/>
    <s v="Large"/>
    <n v="1"/>
    <n v="178"/>
    <n v="12"/>
    <n v="25"/>
    <n v="8223511"/>
    <n v="822351.1"/>
    <n v="41873"/>
    <n v="374.45763888888899"/>
    <n v="2015"/>
    <n v="8"/>
    <x v="1"/>
    <s v="Large"/>
    <s v="Aug"/>
    <s v="Is-technology"/>
    <s v="Yes"/>
    <s v="Maximus"/>
    <s v="Lead"/>
    <n v="0.1"/>
    <x v="1"/>
  </r>
  <r>
    <d v="2015-08-31T10:59:00"/>
    <n v="107"/>
    <s v="Large"/>
    <n v="1"/>
    <n v="92"/>
    <n v="35"/>
    <n v="14"/>
    <n v="5786740"/>
    <n v="578674"/>
    <n v="41723"/>
    <n v="524.45763888888905"/>
    <n v="2015"/>
    <n v="8"/>
    <x v="2"/>
    <s v="Small &amp; Medium"/>
    <s v="Aug"/>
    <s v="Unaquoing"/>
    <s v="Yes"/>
    <s v="Omins"/>
    <s v="Lead"/>
    <n v="0.1"/>
    <x v="1"/>
  </r>
  <r>
    <d v="2015-08-31T10:59:00"/>
    <n v="256"/>
    <s v="Small"/>
    <n v="1"/>
    <n v="205"/>
    <n v="33"/>
    <n v="7"/>
    <n v="2435557"/>
    <n v="243555.7"/>
    <n v="41864"/>
    <n v="383.45763888888899"/>
    <n v="2015"/>
    <n v="8"/>
    <x v="2"/>
    <s v="Strategic"/>
    <s v="Aug"/>
    <s v="Ventolane"/>
    <s v="Yes"/>
    <s v="Gratus"/>
    <s v="Lead"/>
    <n v="0.1"/>
    <x v="1"/>
  </r>
  <r>
    <d v="2015-09-30T10:59:00"/>
    <n v="25"/>
    <s v="Large"/>
    <n v="1"/>
    <n v="25"/>
    <n v="3"/>
    <n v="2"/>
    <n v="6628642"/>
    <n v="662864.19999999995"/>
    <n v="41787"/>
    <n v="490.45763888888899"/>
    <n v="2015"/>
    <n v="9"/>
    <x v="2"/>
    <s v="Small &amp; Medium"/>
    <s v="Sep"/>
    <s v="Joblamcon"/>
    <s v="Yes"/>
    <s v="Basium"/>
    <s v="Lead"/>
    <n v="0.1"/>
    <x v="1"/>
  </r>
  <r>
    <d v="2015-10-30T10:59:00"/>
    <n v="215"/>
    <s v="Small"/>
    <n v="1"/>
    <n v="171"/>
    <n v="59"/>
    <n v="5"/>
    <n v="2282630"/>
    <n v="228263"/>
    <n v="41668"/>
    <n v="639.45763888888905"/>
    <n v="2015"/>
    <n v="10"/>
    <x v="2"/>
    <s v="Small &amp; Medium"/>
    <s v="Oct"/>
    <s v="Xx-trans"/>
    <s v="Yes"/>
    <s v="Eligo"/>
    <s v="Lead"/>
    <n v="0.1"/>
    <x v="1"/>
  </r>
  <r>
    <d v="2015-09-30T10:59:00"/>
    <n v="270"/>
    <s v="Large"/>
    <n v="1"/>
    <n v="214"/>
    <n v="70"/>
    <n v="10"/>
    <n v="6238359"/>
    <n v="623835.9"/>
    <n v="41735"/>
    <n v="542.45763888888905"/>
    <n v="2015"/>
    <n v="9"/>
    <x v="1"/>
    <s v="Small &amp; Medium"/>
    <s v="Sep"/>
    <s v="Zummedtech"/>
    <s v="Yes"/>
    <s v="Juvenis"/>
    <s v="Lead"/>
    <n v="0.1"/>
    <x v="1"/>
  </r>
  <r>
    <d v="2015-09-30T10:59:00"/>
    <n v="16"/>
    <s v="Large"/>
    <n v="1"/>
    <n v="16"/>
    <n v="12"/>
    <n v="3"/>
    <n v="6746912"/>
    <n v="674691.2"/>
    <n v="41710"/>
    <n v="567.45763888888905"/>
    <n v="2015"/>
    <n v="9"/>
    <x v="2"/>
    <s v="Large"/>
    <s v="Sep"/>
    <s v="Is-technology"/>
    <s v="Yes"/>
    <s v="Campana"/>
    <s v="Lead"/>
    <n v="0.1"/>
    <x v="1"/>
  </r>
  <r>
    <d v="2015-08-25T07:00:00"/>
    <n v="112"/>
    <s v="Small"/>
    <n v="1"/>
    <n v="95"/>
    <n v="37"/>
    <n v="8"/>
    <n v="425004"/>
    <n v="42500.4"/>
    <n v="41835"/>
    <n v="406.29166666666401"/>
    <n v="2015"/>
    <n v="8"/>
    <x v="2"/>
    <s v="Small &amp; Medium"/>
    <s v="Aug"/>
    <s v="Tamhow"/>
    <s v="Yes"/>
    <s v="Habitus"/>
    <s v="Lead"/>
    <n v="0.1"/>
    <x v="1"/>
  </r>
  <r>
    <d v="2015-07-31T07:00:00"/>
    <n v="261"/>
    <s v="Small"/>
    <n v="1"/>
    <n v="209"/>
    <n v="69"/>
    <n v="5"/>
    <n v="702817"/>
    <n v="70281.7"/>
    <n v="41737"/>
    <n v="479.29166666666401"/>
    <n v="2015"/>
    <n v="7"/>
    <x v="2"/>
    <s v="Large"/>
    <s v="Jul"/>
    <s v="Trioice"/>
    <s v="Yes"/>
    <s v="Eligo"/>
    <s v="Lead"/>
    <n v="0.1"/>
    <x v="1"/>
  </r>
  <r>
    <d v="2015-07-31T07:00:00"/>
    <n v="469"/>
    <s v="Large"/>
    <n v="1"/>
    <n v="209"/>
    <n v="69"/>
    <n v="21"/>
    <n v="7940991"/>
    <n v="794099.1"/>
    <n v="41849"/>
    <n v="367.29166666666401"/>
    <n v="2015"/>
    <n v="7"/>
    <x v="2"/>
    <s v="Large"/>
    <s v="Jul"/>
    <s v="Trioice"/>
    <s v="Yes"/>
    <s v="Vero"/>
    <s v="Lead"/>
    <n v="0.1"/>
    <x v="1"/>
  </r>
  <r>
    <d v="2015-07-29T06:00:00"/>
    <n v="95"/>
    <s v="Large"/>
    <n v="1"/>
    <n v="83"/>
    <n v="32"/>
    <n v="19"/>
    <n v="10984574"/>
    <n v="1098457.3999999999"/>
    <n v="41691"/>
    <n v="523.25"/>
    <n v="2015"/>
    <n v="7"/>
    <x v="0"/>
    <s v="Small &amp; Medium"/>
    <s v="Jul"/>
    <s v="Dentojob"/>
    <s v="Yes"/>
    <s v="Talus"/>
    <s v="Lead"/>
    <n v="0.1"/>
    <x v="1"/>
  </r>
  <r>
    <d v="2015-07-31T08:00:00"/>
    <n v="231"/>
    <s v="Large"/>
    <n v="1"/>
    <n v="183"/>
    <n v="4"/>
    <n v="24"/>
    <n v="9222310"/>
    <n v="922231"/>
    <n v="41747"/>
    <n v="469.33333333333599"/>
    <n v="2015"/>
    <n v="7"/>
    <x v="2"/>
    <s v="Large"/>
    <s v="Jul"/>
    <s v="Rank-com"/>
    <s v="Yes"/>
    <s v="Carmen"/>
    <s v="Lead"/>
    <n v="0.1"/>
    <x v="1"/>
  </r>
  <r>
    <d v="2015-07-31T08:00:00"/>
    <n v="290"/>
    <s v="Small"/>
    <n v="1"/>
    <n v="231"/>
    <n v="74"/>
    <n v="18"/>
    <n v="1708259"/>
    <n v="170825.9"/>
    <n v="41713"/>
    <n v="503.33333333333599"/>
    <n v="2015"/>
    <n v="7"/>
    <x v="2"/>
    <s v="Small &amp; Medium"/>
    <s v="Jul"/>
    <s v="Hottouch"/>
    <s v="Yes"/>
    <s v="Sato"/>
    <s v="Lead"/>
    <n v="0.1"/>
    <x v="1"/>
  </r>
  <r>
    <d v="2015-07-31T08:00:00"/>
    <n v="24"/>
    <s v="Large"/>
    <n v="1"/>
    <n v="24"/>
    <n v="17"/>
    <n v="19"/>
    <n v="8880021"/>
    <n v="888002.1"/>
    <n v="41847"/>
    <n v="369.33333333333599"/>
    <n v="2015"/>
    <n v="7"/>
    <x v="0"/>
    <s v="Small &amp; Medium"/>
    <s v="Jul"/>
    <s v="Overhigh"/>
    <s v="Yes"/>
    <s v="Talus"/>
    <s v="Lead"/>
    <n v="0.1"/>
    <x v="1"/>
  </r>
  <r>
    <d v="2015-07-31T08:00:00"/>
    <n v="229"/>
    <s v="Medium"/>
    <n v="1"/>
    <n v="181"/>
    <n v="62"/>
    <n v="5"/>
    <n v="4139381"/>
    <n v="413938.1"/>
    <n v="41691"/>
    <n v="525.33333333333599"/>
    <n v="2015"/>
    <n v="7"/>
    <x v="2"/>
    <s v="Large"/>
    <s v="Jul"/>
    <s v="Stanfan"/>
    <s v="Yes"/>
    <s v="Eligo"/>
    <s v="Lead"/>
    <n v="0.1"/>
    <x v="1"/>
  </r>
  <r>
    <d v="2015-07-31T08:00:00"/>
    <n v="440"/>
    <s v="Medium"/>
    <n v="1"/>
    <n v="337"/>
    <n v="96"/>
    <n v="19"/>
    <n v="5304891"/>
    <n v="530489.1"/>
    <n v="41688"/>
    <n v="528.33333333333599"/>
    <n v="2015"/>
    <n v="7"/>
    <x v="0"/>
    <s v="Small &amp; Medium"/>
    <s v="Jul"/>
    <s v="Hotaphex"/>
    <s v="Yes"/>
    <s v="Talus"/>
    <s v="Lead"/>
    <n v="0.1"/>
    <x v="1"/>
  </r>
  <r>
    <d v="2015-07-31T08:00:00"/>
    <n v="5"/>
    <s v="Small"/>
    <n v="1"/>
    <n v="5"/>
    <n v="4"/>
    <n v="16"/>
    <n v="66995"/>
    <n v="6699.5"/>
    <n v="41649"/>
    <n v="567.33333333333599"/>
    <n v="2015"/>
    <n v="7"/>
    <x v="1"/>
    <s v="Strategic"/>
    <s v="Jul"/>
    <s v="Rank-com"/>
    <s v="Yes"/>
    <s v="Quanti"/>
    <s v="Lead"/>
    <n v="0.1"/>
    <x v="1"/>
  </r>
  <r>
    <d v="2015-07-31T08:00:00"/>
    <n v="6"/>
    <s v="Small"/>
    <n v="1"/>
    <n v="6"/>
    <n v="5"/>
    <n v="19"/>
    <n v="25932"/>
    <n v="2593.1999999999998"/>
    <n v="41760"/>
    <n v="456.33333333333599"/>
    <n v="2015"/>
    <n v="7"/>
    <x v="2"/>
    <s v="Strategic"/>
    <s v="Jul"/>
    <s v="Operon"/>
    <s v="Yes"/>
    <s v="Talus"/>
    <s v="Lead"/>
    <n v="0.1"/>
    <x v="1"/>
  </r>
  <r>
    <d v="2015-07-31T08:00:00"/>
    <n v="2"/>
    <s v="Small"/>
    <n v="1"/>
    <n v="2"/>
    <n v="2"/>
    <n v="19"/>
    <n v="24700"/>
    <n v="2470"/>
    <n v="41721"/>
    <n v="495.33333333333599"/>
    <n v="2015"/>
    <n v="7"/>
    <x v="0"/>
    <s v="Small &amp; Medium"/>
    <s v="Jul"/>
    <s v="Zonronzap"/>
    <s v="Yes"/>
    <s v="Talus"/>
    <s v="Lead"/>
    <n v="0.1"/>
    <x v="1"/>
  </r>
  <r>
    <d v="2015-07-31T08:00:00"/>
    <n v="4"/>
    <s v="Small"/>
    <n v="1"/>
    <n v="4"/>
    <n v="2"/>
    <n v="18"/>
    <n v="23725"/>
    <n v="2372.5"/>
    <n v="41654"/>
    <n v="562.33333333333599"/>
    <n v="2015"/>
    <n v="7"/>
    <x v="1"/>
    <s v="Small &amp; Medium"/>
    <s v="Jul"/>
    <s v="Zonronzap"/>
    <s v="Yes"/>
    <s v="Sato"/>
    <s v="Lead"/>
    <n v="0.1"/>
    <x v="1"/>
  </r>
  <r>
    <d v="2015-07-31T08:00:00"/>
    <n v="7"/>
    <s v="Small"/>
    <n v="1"/>
    <n v="7"/>
    <n v="2"/>
    <n v="12"/>
    <n v="23725"/>
    <n v="2372.5"/>
    <n v="41720"/>
    <n v="496.33333333333599"/>
    <n v="2015"/>
    <n v="7"/>
    <x v="0"/>
    <s v="Large"/>
    <s v="Jul"/>
    <s v="Zonronzap"/>
    <s v="Yes"/>
    <s v="Magis"/>
    <s v="Lead"/>
    <n v="0.1"/>
    <x v="1"/>
  </r>
  <r>
    <d v="2015-07-31T08:00:00"/>
    <n v="29"/>
    <s v="Medium"/>
    <n v="1"/>
    <n v="29"/>
    <n v="20"/>
    <n v="23"/>
    <n v="5145971"/>
    <n v="514597.1"/>
    <n v="41772"/>
    <n v="444.33333333333599"/>
    <n v="2015"/>
    <n v="7"/>
    <x v="0"/>
    <s v="Strategic"/>
    <s v="Jul"/>
    <s v="sumdrill"/>
    <s v="Yes"/>
    <s v="Bellus"/>
    <s v="Lead"/>
    <n v="0.1"/>
    <x v="1"/>
  </r>
  <r>
    <d v="2015-07-31T08:00:00"/>
    <n v="434"/>
    <s v="Large"/>
    <n v="1"/>
    <n v="332"/>
    <n v="34"/>
    <n v="24"/>
    <n v="7209096"/>
    <n v="720909.6"/>
    <n v="41658"/>
    <n v="558.33333333333599"/>
    <n v="2015"/>
    <n v="7"/>
    <x v="1"/>
    <s v="Small &amp; Medium"/>
    <s v="Jul"/>
    <s v="Dalttouch"/>
    <s v="Yes"/>
    <s v="Carmen"/>
    <s v="Lead"/>
    <n v="0.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EAD874-F6A3-4C69-868B-7432F2866FF3}" name="PivotTable1"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36">
  <location ref="A3:C6" firstHeaderRow="0" firstDataRow="1" firstDataCol="1"/>
  <pivotFields count="22">
    <pivotField numFmtId="165" showAll="0"/>
    <pivotField showAll="0"/>
    <pivotField showAll="0"/>
    <pivotField showAll="0"/>
    <pivotField showAll="0"/>
    <pivotField showAll="0"/>
    <pivotField showAll="0"/>
    <pivotField dataField="1" numFmtId="166" showAll="0"/>
    <pivotField dataField="1" numFmtId="166" showAll="0"/>
    <pivotField showAll="0"/>
    <pivotField numFmtId="1" showAll="0"/>
    <pivotField showAll="0"/>
    <pivotField showAll="0"/>
    <pivotField showAll="0"/>
    <pivotField showAll="0"/>
    <pivotField showAll="0"/>
    <pivotField showAll="0"/>
    <pivotField showAll="0"/>
    <pivotField showAll="0"/>
    <pivotField showAll="0"/>
    <pivotField numFmtId="9" showAll="0"/>
    <pivotField axis="axisRow" showAll="0">
      <items count="3">
        <item x="0"/>
        <item x="1"/>
        <item t="default"/>
      </items>
    </pivotField>
  </pivotFields>
  <rowFields count="1">
    <field x="21"/>
  </rowFields>
  <rowItems count="3">
    <i>
      <x/>
    </i>
    <i>
      <x v="1"/>
    </i>
    <i t="grand">
      <x/>
    </i>
  </rowItems>
  <colFields count="1">
    <field x="-2"/>
  </colFields>
  <colItems count="2">
    <i>
      <x/>
    </i>
    <i i="1">
      <x v="1"/>
    </i>
  </colItems>
  <dataFields count="2">
    <dataField name="Sum of ProductRevenue" fld="7" baseField="21" baseItem="0" numFmtId="166"/>
    <dataField name="Sum of FactoredProductRevenue" fld="8" baseField="0" baseItem="0" numFmtId="166"/>
  </dataFields>
  <chartFormats count="8">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31" format="4"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1"/>
          </reference>
        </references>
      </pivotArea>
    </chartFormat>
    <chartFormat chart="31" format="6">
      <pivotArea type="data" outline="0" fieldPosition="0">
        <references count="2">
          <reference field="4294967294" count="1" selected="0">
            <x v="0"/>
          </reference>
          <reference field="21" count="1" selected="0">
            <x v="1"/>
          </reference>
        </references>
      </pivotArea>
    </chartFormat>
    <chartFormat chart="31" format="7">
      <pivotArea type="data" outline="0" fieldPosition="0">
        <references count="2">
          <reference field="4294967294" count="1" selected="0">
            <x v="0"/>
          </reference>
          <reference field="21" count="1" selected="0">
            <x v="0"/>
          </reference>
        </references>
      </pivotArea>
    </chartFormat>
    <chartFormat chart="31" format="8">
      <pivotArea type="data" outline="0" fieldPosition="0">
        <references count="2">
          <reference field="4294967294" count="1" selected="0">
            <x v="1"/>
          </reference>
          <reference field="21" count="1" selected="0">
            <x v="1"/>
          </reference>
        </references>
      </pivotArea>
    </chartFormat>
    <chartFormat chart="31" format="9">
      <pivotArea type="data" outline="0" fieldPosition="0">
        <references count="2">
          <reference field="4294967294" count="1" selected="0">
            <x v="1"/>
          </reference>
          <reference field="2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E14043-7C15-4604-AA09-1044C85A28BD}"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6" rowHeaderCaption="Regions">
  <location ref="A3:C7" firstHeaderRow="1" firstDataRow="2" firstDataCol="1"/>
  <pivotFields count="22">
    <pivotField numFmtId="165" showAll="0"/>
    <pivotField showAll="0"/>
    <pivotField showAll="0"/>
    <pivotField showAll="0"/>
    <pivotField showAll="0"/>
    <pivotField showAll="0"/>
    <pivotField showAll="0"/>
    <pivotField dataField="1" numFmtId="166" showAll="0"/>
    <pivotField numFmtId="166" showAll="0"/>
    <pivotField showAll="0"/>
    <pivotField numFmtId="1"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numFmtId="9" showAll="0"/>
    <pivotField axis="axisCol" showAll="0">
      <items count="3">
        <item x="0"/>
        <item x="1"/>
        <item t="default"/>
      </items>
    </pivotField>
  </pivotFields>
  <rowFields count="1">
    <field x="13"/>
  </rowFields>
  <rowItems count="3">
    <i>
      <x/>
    </i>
    <i>
      <x v="1"/>
    </i>
    <i>
      <x v="2"/>
    </i>
  </rowItems>
  <colFields count="1">
    <field x="21"/>
  </colFields>
  <colItems count="2">
    <i>
      <x/>
    </i>
    <i>
      <x v="1"/>
    </i>
  </colItems>
  <dataFields count="1">
    <dataField name="Sum of ProductRevenue" fld="7" baseField="0" baseItem="0" numFmtId="166"/>
  </dataFields>
  <chartFormats count="7">
    <chartFormat chart="13" format="0" series="1">
      <pivotArea type="data" outline="0" fieldPosition="0">
        <references count="2">
          <reference field="4294967294" count="1" selected="0">
            <x v="0"/>
          </reference>
          <reference field="21" count="1" selected="0">
            <x v="0"/>
          </reference>
        </references>
      </pivotArea>
    </chartFormat>
    <chartFormat chart="13" format="1" series="1">
      <pivotArea type="data" outline="0" fieldPosition="0">
        <references count="2">
          <reference field="4294967294" count="1" selected="0">
            <x v="0"/>
          </reference>
          <reference field="21" count="1" selected="0">
            <x v="1"/>
          </reference>
        </references>
      </pivotArea>
    </chartFormat>
    <chartFormat chart="18" format="4" series="1">
      <pivotArea type="data" outline="0" fieldPosition="0">
        <references count="2">
          <reference field="4294967294" count="1" selected="0">
            <x v="0"/>
          </reference>
          <reference field="21" count="1" selected="0">
            <x v="0"/>
          </reference>
        </references>
      </pivotArea>
    </chartFormat>
    <chartFormat chart="18" format="5" series="1">
      <pivotArea type="data" outline="0" fieldPosition="0">
        <references count="2">
          <reference field="4294967294" count="1" selected="0">
            <x v="0"/>
          </reference>
          <reference field="21" count="1" selected="0">
            <x v="1"/>
          </reference>
        </references>
      </pivotArea>
    </chartFormat>
    <chartFormat chart="18" format="6"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8" format="7">
      <pivotArea type="data" outline="0" fieldPosition="0">
        <references count="3">
          <reference field="4294967294" count="1" selected="0">
            <x v="0"/>
          </reference>
          <reference field="13" count="1" selected="0">
            <x v="2"/>
          </reference>
          <reference field="2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B94D4D-498C-4B0A-9364-BFA6EBF7C2E2}"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67" rowHeaderCaption="Channels">
  <location ref="A3:C5" firstHeaderRow="0" firstDataRow="1" firstDataCol="1"/>
  <pivotFields count="23">
    <pivotField numFmtId="165" showAll="0"/>
    <pivotField dataField="1" showAll="0"/>
    <pivotField showAll="0"/>
    <pivotField showAll="0"/>
    <pivotField showAll="0"/>
    <pivotField showAll="0"/>
    <pivotField showAll="0"/>
    <pivotField dataField="1" numFmtId="166" showAll="0"/>
    <pivotField numFmtId="166" showAll="0"/>
    <pivotField showAll="0"/>
    <pivotField numFmtId="1" showAll="0"/>
    <pivotField showAll="0"/>
    <pivotField showAll="0"/>
    <pivotField showAll="0"/>
    <pivotField showAll="0">
      <items count="4">
        <item x="0"/>
        <item x="2"/>
        <item x="1"/>
        <item t="default"/>
      </items>
    </pivotField>
    <pivotField showAll="0"/>
    <pivotField showAll="0"/>
    <pivotField showAll="0"/>
    <pivotField showAll="0"/>
    <pivotField showAll="0"/>
    <pivotField numFmtId="9" showAll="0"/>
    <pivotField axis="axisRow" showAll="0">
      <items count="3">
        <item x="0"/>
        <item x="1"/>
        <item t="default"/>
      </items>
    </pivotField>
    <pivotField showAll="0"/>
  </pivotFields>
  <rowFields count="1">
    <field x="21"/>
  </rowFields>
  <rowItems count="2">
    <i>
      <x/>
    </i>
    <i>
      <x v="1"/>
    </i>
  </rowItems>
  <colFields count="1">
    <field x="-2"/>
  </colFields>
  <colItems count="2">
    <i>
      <x/>
    </i>
    <i i="1">
      <x v="1"/>
    </i>
  </colItems>
  <dataFields count="2">
    <dataField name="Count of Opportunity ID" fld="1" subtotal="count" baseField="21" baseItem="0"/>
    <dataField name="Sum of ProductRevenue" fld="7" baseField="0" baseItem="0" numFmtId="166"/>
  </dataFields>
  <chartFormats count="8">
    <chartFormat chart="53" format="0" series="1">
      <pivotArea type="data" outline="0" fieldPosition="0">
        <references count="1">
          <reference field="4294967294" count="1" selected="0">
            <x v="0"/>
          </reference>
        </references>
      </pivotArea>
    </chartFormat>
    <chartFormat chart="53" format="1" series="1">
      <pivotArea type="data" outline="0" fieldPosition="0">
        <references count="1">
          <reference field="4294967294" count="1" selected="0">
            <x v="1"/>
          </reference>
        </references>
      </pivotArea>
    </chartFormat>
    <chartFormat chart="61" format="12" series="1">
      <pivotArea type="data" outline="0" fieldPosition="0">
        <references count="1">
          <reference field="4294967294" count="1" selected="0">
            <x v="0"/>
          </reference>
        </references>
      </pivotArea>
    </chartFormat>
    <chartFormat chart="61" format="15" series="1">
      <pivotArea type="data" outline="0" fieldPosition="0">
        <references count="1">
          <reference field="4294967294" count="1" selected="0">
            <x v="1"/>
          </reference>
        </references>
      </pivotArea>
    </chartFormat>
    <chartFormat chart="61" format="18">
      <pivotArea type="data" outline="0" fieldPosition="0">
        <references count="2">
          <reference field="4294967294" count="1" selected="0">
            <x v="0"/>
          </reference>
          <reference field="21" count="1" selected="0">
            <x v="0"/>
          </reference>
        </references>
      </pivotArea>
    </chartFormat>
    <chartFormat chart="61" format="19">
      <pivotArea type="data" outline="0" fieldPosition="0">
        <references count="2">
          <reference field="4294967294" count="1" selected="0">
            <x v="0"/>
          </reference>
          <reference field="21" count="1" selected="0">
            <x v="1"/>
          </reference>
        </references>
      </pivotArea>
    </chartFormat>
    <chartFormat chart="61" format="20">
      <pivotArea type="data" outline="0" fieldPosition="0">
        <references count="2">
          <reference field="4294967294" count="1" selected="0">
            <x v="1"/>
          </reference>
          <reference field="21" count="1" selected="0">
            <x v="0"/>
          </reference>
        </references>
      </pivotArea>
    </chartFormat>
    <chartFormat chart="61" format="2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C821E1-165F-479D-B9EB-C76A16992F5D}"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36">
  <location ref="A3:B13" firstHeaderRow="1" firstDataRow="1" firstDataCol="1" rowPageCount="1" colPageCount="1"/>
  <pivotFields count="23">
    <pivotField numFmtId="165" showAll="0"/>
    <pivotField showAll="0"/>
    <pivotField showAll="0"/>
    <pivotField showAll="0"/>
    <pivotField showAll="0"/>
    <pivotField showAll="0"/>
    <pivotField showAll="0"/>
    <pivotField dataField="1" numFmtId="166" showAll="0"/>
    <pivotField numFmtId="166" showAll="0"/>
    <pivotField showAll="0"/>
    <pivotField numFmtId="1" showAll="0"/>
    <pivotField showAll="0"/>
    <pivotField showAll="0"/>
    <pivotField showAll="0"/>
    <pivotField showAll="0">
      <items count="4">
        <item x="0"/>
        <item x="2"/>
        <item x="1"/>
        <item t="default"/>
      </items>
    </pivotField>
    <pivotField showAll="0"/>
    <pivotField axis="axisRow" showAll="0" measureFilter="1" sortType="descending">
      <items count="101">
        <item x="57"/>
        <item x="56"/>
        <item x="20"/>
        <item x="69"/>
        <item x="53"/>
        <item x="34"/>
        <item x="60"/>
        <item x="12"/>
        <item x="50"/>
        <item x="80"/>
        <item x="45"/>
        <item x="92"/>
        <item x="0"/>
        <item x="8"/>
        <item x="3"/>
        <item x="39"/>
        <item x="30"/>
        <item x="66"/>
        <item x="86"/>
        <item x="9"/>
        <item x="54"/>
        <item x="68"/>
        <item x="10"/>
        <item x="42"/>
        <item x="24"/>
        <item x="64"/>
        <item x="14"/>
        <item x="40"/>
        <item x="51"/>
        <item x="48"/>
        <item x="97"/>
        <item x="37"/>
        <item x="13"/>
        <item x="94"/>
        <item x="85"/>
        <item x="73"/>
        <item x="2"/>
        <item x="19"/>
        <item x="77"/>
        <item x="46"/>
        <item x="70"/>
        <item x="27"/>
        <item x="5"/>
        <item x="76"/>
        <item x="78"/>
        <item x="6"/>
        <item x="26"/>
        <item x="4"/>
        <item x="32"/>
        <item x="18"/>
        <item x="29"/>
        <item x="7"/>
        <item x="82"/>
        <item x="71"/>
        <item x="35"/>
        <item x="38"/>
        <item x="43"/>
        <item x="95"/>
        <item x="15"/>
        <item x="36"/>
        <item x="47"/>
        <item x="58"/>
        <item x="62"/>
        <item x="23"/>
        <item x="25"/>
        <item x="75"/>
        <item x="52"/>
        <item x="87"/>
        <item x="65"/>
        <item x="16"/>
        <item x="93"/>
        <item x="28"/>
        <item x="81"/>
        <item x="17"/>
        <item x="59"/>
        <item x="21"/>
        <item x="1"/>
        <item x="96"/>
        <item x="67"/>
        <item x="61"/>
        <item x="99"/>
        <item x="22"/>
        <item x="91"/>
        <item x="55"/>
        <item x="63"/>
        <item x="49"/>
        <item x="84"/>
        <item x="88"/>
        <item x="11"/>
        <item x="31"/>
        <item x="83"/>
        <item x="89"/>
        <item x="72"/>
        <item x="74"/>
        <item x="33"/>
        <item x="98"/>
        <item x="79"/>
        <item x="41"/>
        <item x="44"/>
        <item x="9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9" showAll="0"/>
    <pivotField axis="axisPage" showAll="0">
      <items count="3">
        <item x="0"/>
        <item x="1"/>
        <item t="default"/>
      </items>
    </pivotField>
    <pivotField showAll="0"/>
  </pivotFields>
  <rowFields count="1">
    <field x="16"/>
  </rowFields>
  <rowItems count="10">
    <i>
      <x v="12"/>
    </i>
    <i>
      <x v="76"/>
    </i>
    <i>
      <x v="42"/>
    </i>
    <i>
      <x v="39"/>
    </i>
    <i>
      <x v="64"/>
    </i>
    <i>
      <x v="6"/>
    </i>
    <i>
      <x v="24"/>
    </i>
    <i>
      <x v="68"/>
    </i>
    <i>
      <x v="23"/>
    </i>
    <i>
      <x v="45"/>
    </i>
  </rowItems>
  <colItems count="1">
    <i/>
  </colItems>
  <pageFields count="1">
    <pageField fld="21" hier="-1"/>
  </pageFields>
  <dataFields count="1">
    <dataField name="Sum of ProductRevenue" fld="7" baseField="16" baseItem="0" numFmtId="166"/>
  </dataFields>
  <chartFormats count="12">
    <chartFormat chart="7"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16" count="1" selected="0">
            <x v="45"/>
          </reference>
        </references>
      </pivotArea>
    </chartFormat>
    <chartFormat chart="13" format="4">
      <pivotArea type="data" outline="0" fieldPosition="0">
        <references count="2">
          <reference field="4294967294" count="1" selected="0">
            <x v="0"/>
          </reference>
          <reference field="16" count="1" selected="0">
            <x v="23"/>
          </reference>
        </references>
      </pivotArea>
    </chartFormat>
    <chartFormat chart="13" format="5">
      <pivotArea type="data" outline="0" fieldPosition="0">
        <references count="2">
          <reference field="4294967294" count="1" selected="0">
            <x v="0"/>
          </reference>
          <reference field="16" count="1" selected="0">
            <x v="68"/>
          </reference>
        </references>
      </pivotArea>
    </chartFormat>
    <chartFormat chart="13" format="6">
      <pivotArea type="data" outline="0" fieldPosition="0">
        <references count="2">
          <reference field="4294967294" count="1" selected="0">
            <x v="0"/>
          </reference>
          <reference field="16" count="1" selected="0">
            <x v="24"/>
          </reference>
        </references>
      </pivotArea>
    </chartFormat>
    <chartFormat chart="13" format="7">
      <pivotArea type="data" outline="0" fieldPosition="0">
        <references count="2">
          <reference field="4294967294" count="1" selected="0">
            <x v="0"/>
          </reference>
          <reference field="16" count="1" selected="0">
            <x v="6"/>
          </reference>
        </references>
      </pivotArea>
    </chartFormat>
    <chartFormat chart="13" format="8">
      <pivotArea type="data" outline="0" fieldPosition="0">
        <references count="2">
          <reference field="4294967294" count="1" selected="0">
            <x v="0"/>
          </reference>
          <reference field="16" count="1" selected="0">
            <x v="64"/>
          </reference>
        </references>
      </pivotArea>
    </chartFormat>
    <chartFormat chart="13" format="9">
      <pivotArea type="data" outline="0" fieldPosition="0">
        <references count="2">
          <reference field="4294967294" count="1" selected="0">
            <x v="0"/>
          </reference>
          <reference field="16" count="1" selected="0">
            <x v="39"/>
          </reference>
        </references>
      </pivotArea>
    </chartFormat>
    <chartFormat chart="13" format="10">
      <pivotArea type="data" outline="0" fieldPosition="0">
        <references count="2">
          <reference field="4294967294" count="1" selected="0">
            <x v="0"/>
          </reference>
          <reference field="16" count="1" selected="0">
            <x v="42"/>
          </reference>
        </references>
      </pivotArea>
    </chartFormat>
    <chartFormat chart="13" format="11">
      <pivotArea type="data" outline="0" fieldPosition="0">
        <references count="2">
          <reference field="4294967294" count="1" selected="0">
            <x v="0"/>
          </reference>
          <reference field="16" count="1" selected="0">
            <x v="12"/>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3FEC98-A976-4E6A-BDD3-EA49FB46071E}"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3:B6" firstHeaderRow="1" firstDataRow="1" firstDataCol="1"/>
  <pivotFields count="23">
    <pivotField numFmtId="165" showAll="0"/>
    <pivotField showAll="0"/>
    <pivotField showAll="0"/>
    <pivotField showAll="0"/>
    <pivotField showAll="0"/>
    <pivotField showAll="0"/>
    <pivotField showAll="0"/>
    <pivotField numFmtId="166" showAll="0"/>
    <pivotField numFmtId="166" showAll="0"/>
    <pivotField showAll="0"/>
    <pivotField dataField="1" numFmtId="1" showAll="0"/>
    <pivotField showAll="0"/>
    <pivotField showAll="0"/>
    <pivotField showAll="0"/>
    <pivotField showAll="0">
      <items count="4">
        <item x="0"/>
        <item x="2"/>
        <item x="1"/>
        <item t="default"/>
      </items>
    </pivotField>
    <pivotField showAll="0"/>
    <pivotField showAll="0"/>
    <pivotField showAll="0"/>
    <pivotField showAll="0"/>
    <pivotField showAll="0"/>
    <pivotField numFmtId="9" showAll="0"/>
    <pivotField axis="axisRow" showAll="0">
      <items count="3">
        <item x="0"/>
        <item x="1"/>
        <item t="default"/>
      </items>
    </pivotField>
    <pivotField showAll="0"/>
  </pivotFields>
  <rowFields count="1">
    <field x="21"/>
  </rowFields>
  <rowItems count="3">
    <i>
      <x/>
    </i>
    <i>
      <x v="1"/>
    </i>
    <i t="grand">
      <x/>
    </i>
  </rowItems>
  <colItems count="1">
    <i/>
  </colItems>
  <dataFields count="1">
    <dataField name="Average of Opportunity Days" fld="10" subtotal="average" baseField="21" baseItem="0" numFmtId="1"/>
  </dataFields>
  <chartFormats count="2">
    <chartFormat chart="3"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4CCABC-8E97-411F-ABAE-9F3F45C462F9}"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38" rowHeaderCaption="Month_Number">
  <location ref="A3:D16" firstHeaderRow="1" firstDataRow="2" firstDataCol="1"/>
  <pivotFields count="23">
    <pivotField numFmtId="165" showAll="0"/>
    <pivotField showAll="0"/>
    <pivotField showAll="0"/>
    <pivotField showAll="0"/>
    <pivotField showAll="0"/>
    <pivotField showAll="0"/>
    <pivotField showAll="0"/>
    <pivotField dataField="1" numFmtId="166" showAll="0"/>
    <pivotField numFmtId="166" showAll="0"/>
    <pivotField showAll="0"/>
    <pivotField numFmtId="1" showAll="0"/>
    <pivotField showAll="0"/>
    <pivotField showAll="0">
      <items count="13">
        <item x="10"/>
        <item x="6"/>
        <item x="5"/>
        <item x="4"/>
        <item x="3"/>
        <item x="2"/>
        <item x="9"/>
        <item x="1"/>
        <item x="11"/>
        <item x="8"/>
        <item x="0"/>
        <item x="7"/>
        <item t="default"/>
      </items>
    </pivotField>
    <pivotField showAll="0"/>
    <pivotField showAll="0">
      <items count="4">
        <item x="0"/>
        <item x="2"/>
        <item x="1"/>
        <item t="default"/>
      </items>
    </pivotField>
    <pivotField axis="axisRow" showAll="0">
      <items count="13">
        <item x="10"/>
        <item x="6"/>
        <item x="5"/>
        <item x="4"/>
        <item x="3"/>
        <item x="2"/>
        <item x="9"/>
        <item x="1"/>
        <item x="11"/>
        <item x="8"/>
        <item x="0"/>
        <item x="7"/>
        <item t="default"/>
      </items>
    </pivotField>
    <pivotField showAll="0"/>
    <pivotField showAll="0"/>
    <pivotField showAll="0"/>
    <pivotField showAll="0"/>
    <pivotField numFmtId="9" showAll="0"/>
    <pivotField axis="axisCol" showAll="0">
      <items count="3">
        <item x="0"/>
        <item x="1"/>
        <item t="default"/>
      </items>
    </pivotField>
    <pivotField showAll="0"/>
  </pivotFields>
  <rowFields count="1">
    <field x="15"/>
  </rowFields>
  <rowItems count="12">
    <i>
      <x/>
    </i>
    <i>
      <x v="1"/>
    </i>
    <i>
      <x v="2"/>
    </i>
    <i>
      <x v="3"/>
    </i>
    <i>
      <x v="4"/>
    </i>
    <i>
      <x v="5"/>
    </i>
    <i>
      <x v="6"/>
    </i>
    <i>
      <x v="7"/>
    </i>
    <i>
      <x v="8"/>
    </i>
    <i>
      <x v="9"/>
    </i>
    <i>
      <x v="10"/>
    </i>
    <i>
      <x v="11"/>
    </i>
  </rowItems>
  <colFields count="1">
    <field x="21"/>
  </colFields>
  <colItems count="3">
    <i>
      <x/>
    </i>
    <i>
      <x v="1"/>
    </i>
    <i t="grand">
      <x/>
    </i>
  </colItems>
  <dataFields count="1">
    <dataField name="Sum of ProductRevenue" fld="7" baseField="0" baseItem="0" numFmtId="166"/>
  </dataFields>
  <chartFormats count="10">
    <chartFormat chart="4" format="0" series="1">
      <pivotArea type="data" outline="0" fieldPosition="0">
        <references count="2">
          <reference field="4294967294" count="1" selected="0">
            <x v="0"/>
          </reference>
          <reference field="21" count="1" selected="0">
            <x v="0"/>
          </reference>
        </references>
      </pivotArea>
    </chartFormat>
    <chartFormat chart="4" format="1" series="1">
      <pivotArea type="data" outline="0" fieldPosition="0">
        <references count="2">
          <reference field="4294967294" count="1" selected="0">
            <x v="0"/>
          </reference>
          <reference field="21" count="1" selected="0">
            <x v="1"/>
          </reference>
        </references>
      </pivotArea>
    </chartFormat>
    <chartFormat chart="4" format="2">
      <pivotArea type="data" outline="0" fieldPosition="0">
        <references count="3">
          <reference field="4294967294" count="1" selected="0">
            <x v="0"/>
          </reference>
          <reference field="15" count="1" selected="0">
            <x v="5"/>
          </reference>
          <reference field="21" count="1" selected="0">
            <x v="1"/>
          </reference>
        </references>
      </pivotArea>
    </chartFormat>
    <chartFormat chart="4" format="3">
      <pivotArea type="data" outline="0" fieldPosition="0">
        <references count="3">
          <reference field="4294967294" count="1" selected="0">
            <x v="0"/>
          </reference>
          <reference field="15" count="1" selected="0">
            <x v="11"/>
          </reference>
          <reference field="21" count="1" selected="0">
            <x v="1"/>
          </reference>
        </references>
      </pivotArea>
    </chartFormat>
    <chartFormat chart="4" format="4">
      <pivotArea type="data" outline="0" fieldPosition="0">
        <references count="3">
          <reference field="4294967294" count="1" selected="0">
            <x v="0"/>
          </reference>
          <reference field="15" count="1" selected="0">
            <x v="11"/>
          </reference>
          <reference field="21" count="1" selected="0">
            <x v="0"/>
          </reference>
        </references>
      </pivotArea>
    </chartFormat>
    <chartFormat chart="26" format="10" series="1">
      <pivotArea type="data" outline="0" fieldPosition="0">
        <references count="2">
          <reference field="4294967294" count="1" selected="0">
            <x v="0"/>
          </reference>
          <reference field="21" count="1" selected="0">
            <x v="0"/>
          </reference>
        </references>
      </pivotArea>
    </chartFormat>
    <chartFormat chart="26" format="11">
      <pivotArea type="data" outline="0" fieldPosition="0">
        <references count="3">
          <reference field="4294967294" count="1" selected="0">
            <x v="0"/>
          </reference>
          <reference field="15" count="1" selected="0">
            <x v="11"/>
          </reference>
          <reference field="21" count="1" selected="0">
            <x v="0"/>
          </reference>
        </references>
      </pivotArea>
    </chartFormat>
    <chartFormat chart="26" format="12" series="1">
      <pivotArea type="data" outline="0" fieldPosition="0">
        <references count="2">
          <reference field="4294967294" count="1" selected="0">
            <x v="0"/>
          </reference>
          <reference field="21" count="1" selected="0">
            <x v="1"/>
          </reference>
        </references>
      </pivotArea>
    </chartFormat>
    <chartFormat chart="26" format="13">
      <pivotArea type="data" outline="0" fieldPosition="0">
        <references count="3">
          <reference field="4294967294" count="1" selected="0">
            <x v="0"/>
          </reference>
          <reference field="15" count="1" selected="0">
            <x v="5"/>
          </reference>
          <reference field="21" count="1" selected="0">
            <x v="1"/>
          </reference>
        </references>
      </pivotArea>
    </chartFormat>
    <chartFormat chart="26" format="14">
      <pivotArea type="data" outline="0" fieldPosition="0">
        <references count="3">
          <reference field="4294967294" count="1" selected="0">
            <x v="0"/>
          </reference>
          <reference field="15" count="1" selected="0">
            <x v="1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7C9966-E020-45FD-B72D-D98396BCA012}"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29" rowHeaderCaption="Segment" colHeaderCaption="Channels">
  <location ref="A3:D7" firstHeaderRow="1" firstDataRow="2" firstDataCol="1"/>
  <pivotFields count="23">
    <pivotField numFmtId="165" showAll="0"/>
    <pivotField showAll="0"/>
    <pivotField showAll="0"/>
    <pivotField showAll="0"/>
    <pivotField showAll="0"/>
    <pivotField showAll="0"/>
    <pivotField showAll="0"/>
    <pivotField dataField="1" numFmtId="166" showAll="0"/>
    <pivotField numFmtId="166" showAll="0"/>
    <pivotField showAll="0"/>
    <pivotField numFmtId="1" showAll="0"/>
    <pivotField showAll="0"/>
    <pivotField showAll="0"/>
    <pivotField showAll="0"/>
    <pivotField axis="axisRow" showAll="0" sortType="descending">
      <items count="4">
        <item x="1"/>
        <item x="2"/>
        <item x="0"/>
        <item t="default"/>
      </items>
    </pivotField>
    <pivotField showAll="0"/>
    <pivotField showAll="0"/>
    <pivotField showAll="0"/>
    <pivotField showAll="0"/>
    <pivotField showAll="0"/>
    <pivotField numFmtId="9" showAll="0"/>
    <pivotField axis="axisCol" showAll="0">
      <items count="3">
        <item x="0"/>
        <item x="1"/>
        <item t="default"/>
      </items>
    </pivotField>
    <pivotField showAll="0"/>
  </pivotFields>
  <rowFields count="1">
    <field x="14"/>
  </rowFields>
  <rowItems count="3">
    <i>
      <x/>
    </i>
    <i>
      <x v="1"/>
    </i>
    <i>
      <x v="2"/>
    </i>
  </rowItems>
  <colFields count="1">
    <field x="21"/>
  </colFields>
  <colItems count="3">
    <i>
      <x/>
    </i>
    <i>
      <x v="1"/>
    </i>
    <i t="grand">
      <x/>
    </i>
  </colItems>
  <dataFields count="1">
    <dataField name="Sum of ProductRevenue" fld="7" baseField="0" baseItem="0" numFmtId="166"/>
  </dataFields>
  <chartFormats count="4">
    <chartFormat chart="17" format="0" series="1">
      <pivotArea type="data" outline="0" fieldPosition="0">
        <references count="2">
          <reference field="4294967294" count="1" selected="0">
            <x v="0"/>
          </reference>
          <reference field="21" count="1" selected="0">
            <x v="0"/>
          </reference>
        </references>
      </pivotArea>
    </chartFormat>
    <chartFormat chart="17" format="1" series="1">
      <pivotArea type="data" outline="0" fieldPosition="0">
        <references count="2">
          <reference field="4294967294" count="1" selected="0">
            <x v="0"/>
          </reference>
          <reference field="21" count="1" selected="0">
            <x v="1"/>
          </reference>
        </references>
      </pivotArea>
    </chartFormat>
    <chartFormat chart="19" format="4" series="1">
      <pivotArea type="data" outline="0" fieldPosition="0">
        <references count="2">
          <reference field="4294967294" count="1" selected="0">
            <x v="0"/>
          </reference>
          <reference field="21" count="1" selected="0">
            <x v="0"/>
          </reference>
        </references>
      </pivotArea>
    </chartFormat>
    <chartFormat chart="19"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F806FF-AD55-4AB9-9609-DEAE10D8C690}" name="PivotTable9" cacheId="0"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chartFormat="37" rowHeaderCaption="Channels" colHeaderCaption="Deal status">
  <location ref="A3:C7" firstHeaderRow="1" firstDataRow="2" firstDataCol="1"/>
  <pivotFields count="23">
    <pivotField numFmtId="165" showAll="0"/>
    <pivotField dataField="1" showAll="0"/>
    <pivotField showAll="0"/>
    <pivotField showAll="0"/>
    <pivotField showAll="0"/>
    <pivotField showAll="0"/>
    <pivotField showAll="0"/>
    <pivotField numFmtId="166" showAll="0"/>
    <pivotField numFmtId="166" showAll="0"/>
    <pivotField showAll="0"/>
    <pivotField numFmtId="1" showAll="0"/>
    <pivotField showAll="0"/>
    <pivotField showAll="0"/>
    <pivotField showAll="0"/>
    <pivotField showAll="0">
      <items count="4">
        <item x="0"/>
        <item x="2"/>
        <item x="1"/>
        <item t="default"/>
      </items>
    </pivotField>
    <pivotField showAll="0"/>
    <pivotField showAll="0"/>
    <pivotField showAll="0"/>
    <pivotField showAll="0"/>
    <pivotField showAll="0"/>
    <pivotField numFmtId="9" showAll="0"/>
    <pivotField axis="axisRow" showAll="0">
      <items count="3">
        <item x="0"/>
        <item x="1"/>
        <item t="default"/>
      </items>
    </pivotField>
    <pivotField axis="axisCol" showAll="0">
      <items count="3">
        <item x="1"/>
        <item x="0"/>
        <item t="default"/>
      </items>
    </pivotField>
  </pivotFields>
  <rowFields count="1">
    <field x="21"/>
  </rowFields>
  <rowItems count="3">
    <i>
      <x/>
    </i>
    <i>
      <x v="1"/>
    </i>
    <i t="grand">
      <x/>
    </i>
  </rowItems>
  <colFields count="1">
    <field x="22"/>
  </colFields>
  <colItems count="2">
    <i>
      <x/>
    </i>
    <i>
      <x v="1"/>
    </i>
  </colItems>
  <dataFields count="1">
    <dataField name="Count of Opportunity ID" fld="1" subtotal="count" baseField="21" baseItem="0"/>
  </dataFields>
  <formats count="18">
    <format dxfId="414">
      <pivotArea type="all" dataOnly="0" outline="0" fieldPosition="0"/>
    </format>
    <format dxfId="415">
      <pivotArea outline="0" collapsedLevelsAreSubtotals="1" fieldPosition="0"/>
    </format>
    <format dxfId="416">
      <pivotArea type="origin" dataOnly="0" labelOnly="1" outline="0" fieldPosition="0"/>
    </format>
    <format dxfId="417">
      <pivotArea field="22" type="button" dataOnly="0" labelOnly="1" outline="0" axis="axisCol" fieldPosition="0"/>
    </format>
    <format dxfId="418">
      <pivotArea type="topRight" dataOnly="0" labelOnly="1" outline="0" fieldPosition="0"/>
    </format>
    <format dxfId="419">
      <pivotArea field="21" type="button" dataOnly="0" labelOnly="1" outline="0" axis="axisRow" fieldPosition="0"/>
    </format>
    <format dxfId="420">
      <pivotArea dataOnly="0" labelOnly="1" fieldPosition="0">
        <references count="1">
          <reference field="21" count="0"/>
        </references>
      </pivotArea>
    </format>
    <format dxfId="421">
      <pivotArea dataOnly="0" labelOnly="1" grandRow="1" outline="0" fieldPosition="0"/>
    </format>
    <format dxfId="422">
      <pivotArea dataOnly="0" labelOnly="1" fieldPosition="0">
        <references count="1">
          <reference field="22" count="0"/>
        </references>
      </pivotArea>
    </format>
    <format dxfId="423">
      <pivotArea type="all" dataOnly="0" outline="0" fieldPosition="0"/>
    </format>
    <format dxfId="424">
      <pivotArea outline="0" collapsedLevelsAreSubtotals="1" fieldPosition="0"/>
    </format>
    <format dxfId="425">
      <pivotArea type="origin" dataOnly="0" labelOnly="1" outline="0" fieldPosition="0"/>
    </format>
    <format dxfId="426">
      <pivotArea field="22" type="button" dataOnly="0" labelOnly="1" outline="0" axis="axisCol" fieldPosition="0"/>
    </format>
    <format dxfId="427">
      <pivotArea type="topRight" dataOnly="0" labelOnly="1" outline="0" fieldPosition="0"/>
    </format>
    <format dxfId="428">
      <pivotArea field="21" type="button" dataOnly="0" labelOnly="1" outline="0" axis="axisRow" fieldPosition="0"/>
    </format>
    <format dxfId="429">
      <pivotArea dataOnly="0" labelOnly="1" fieldPosition="0">
        <references count="1">
          <reference field="21" count="0"/>
        </references>
      </pivotArea>
    </format>
    <format dxfId="430">
      <pivotArea dataOnly="0" labelOnly="1" grandRow="1" outline="0" fieldPosition="0"/>
    </format>
    <format dxfId="431">
      <pivotArea dataOnly="0" labelOnly="1" fieldPosition="0">
        <references count="1">
          <reference field="22" count="0"/>
        </references>
      </pivotArea>
    </format>
  </formats>
  <chartFormats count="6">
    <chartFormat chart="17" format="0" series="1">
      <pivotArea type="data" outline="0" fieldPosition="0">
        <references count="2">
          <reference field="4294967294" count="1" selected="0">
            <x v="0"/>
          </reference>
          <reference field="22" count="1" selected="0">
            <x v="0"/>
          </reference>
        </references>
      </pivotArea>
    </chartFormat>
    <chartFormat chart="17" format="1" series="1">
      <pivotArea type="data" outline="0" fieldPosition="0">
        <references count="2">
          <reference field="4294967294" count="1" selected="0">
            <x v="0"/>
          </reference>
          <reference field="22" count="1" selected="0">
            <x v="1"/>
          </reference>
        </references>
      </pivotArea>
    </chartFormat>
    <chartFormat chart="28" format="4" series="1">
      <pivotArea type="data" outline="0" fieldPosition="0">
        <references count="2">
          <reference field="4294967294" count="1" selected="0">
            <x v="0"/>
          </reference>
          <reference field="22" count="1" selected="0">
            <x v="0"/>
          </reference>
        </references>
      </pivotArea>
    </chartFormat>
    <chartFormat chart="28" format="5" series="1">
      <pivotArea type="data" outline="0" fieldPosition="0">
        <references count="2">
          <reference field="4294967294" count="1" selected="0">
            <x v="0"/>
          </reference>
          <reference field="22" count="1" selected="0">
            <x v="1"/>
          </reference>
        </references>
      </pivotArea>
    </chartFormat>
    <chartFormat chart="28" format="6"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29E379FE-14BF-4784-B657-CBE9BFBB8056}" sourceName="Channel">
  <pivotTables>
    <pivotTable tabId="8" name="PivotTable2"/>
  </pivotTables>
  <data>
    <tabular pivotCacheId="140289420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32DEB933-4426-485E-BB2B-C2DB4C9DED53}" sourceName="Segment">
  <pivotTables>
    <pivotTable tabId="14" name="PivotTable8"/>
    <pivotTable tabId="16" name="PivotTable9"/>
    <pivotTable tabId="13" name="PivotTable7"/>
    <pivotTable tabId="10" name="PivotTable4"/>
    <pivotTable tabId="12" name="PivotTable6"/>
    <pivotTable tabId="11" name="PivotTable5"/>
  </pivotTables>
  <data>
    <tabular pivotCacheId="68046897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1" xr10:uid="{C91230B6-190F-49BF-BD0B-EFC85B76D3DB}" sourceName="Channel">
  <pivotTables>
    <pivotTable tabId="14" name="PivotTable8"/>
    <pivotTable tabId="16" name="PivotTable9"/>
    <pivotTable tabId="13" name="PivotTable7"/>
    <pivotTable tabId="10" name="PivotTable4"/>
    <pivotTable tabId="11" name="PivotTable5"/>
    <pivotTable tabId="12" name="PivotTable6"/>
  </pivotTables>
  <data>
    <tabular pivotCacheId="68046897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26AD9E4-3949-4EA2-B502-F3944D1F5644}" sourceName="[Table1].[Region]">
  <data>
    <olap pivotCacheId="763931131">
      <levels count="2">
        <level uniqueName="[Table1].[Region].[(All)]" sourceCaption="(All)" count="0"/>
        <level uniqueName="[Table1].[Region].[Region]" sourceCaption="Region" count="3">
          <ranges>
            <range startItem="0">
              <i n="[Table1].[Region].&amp;[Central]" c="Central"/>
              <i n="[Table1].[Region].&amp;[East]" c="East"/>
              <i n="[Table1].[Region].&amp;[West]" c="West"/>
            </range>
          </ranges>
        </level>
      </levels>
      <selections count="1">
        <selection n="[Table1].[Region].[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395126CE-DC56-4205-A6C5-64C4B4A9F389}" sourceName="[Table1].[Region]">
  <data>
    <olap pivotCacheId="763931131">
      <levels count="2">
        <level uniqueName="[Table1].[Region].[(All)]" sourceCaption="(All)" count="0"/>
        <level uniqueName="[Table1].[Region].[Region]" sourceCaption="Region" count="3">
          <ranges>
            <range startItem="0">
              <i n="[Table1].[Region].&amp;[Central]" c="Central"/>
              <i n="[Table1].[Region].&amp;[East]" c="East"/>
              <i n="[Table1].[Region].&amp;[West]" c="West"/>
            </range>
          </ranges>
        </level>
      </levels>
      <selections count="1">
        <selection n="[Table1].[Region].&amp;[Centra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xr10:uid="{9AF6F74F-CA86-4C73-8015-B5CB54ECEEED}" cache="Slicer_Channel" caption="Channel" rowHeight="241300"/>
  <slicer name="Region" xr10:uid="{EAB3737E-379A-4D48-AC3B-143D58DC9B48}" cache="Slicer_Region1" caption="Region" level="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2" xr10:uid="{B9FA8775-ED2C-4642-BD7D-35B1825D4D5C}" cache="Slicer_Channel1" caption="Channel"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83B50C6D-8A29-45C6-9949-0409DB713C59}" cache="Slicer_Segment" caption="Segment" rowHeight="241300"/>
  <slicer name="Channel 1" xr10:uid="{0C4B6E16-551A-4E40-AFC5-F29D86BCCFE7}" cache="Slicer_Channel1" caption="Channel"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9FEAC5C4-B394-49B8-9726-43E4BADA1268}" cache="Slicer_Segment" caption="Segment" style="SlicerStyleLight2" rowHeight="360000"/>
  <slicer name="Channel 3" xr10:uid="{CF7CD1D1-A558-4858-939C-37AF9DBD39DD}" cache="Slicer_Channel1" caption="Channel" style="SlicerStyleLight2" rowHeight="396000"/>
  <slicer name="Region 1" xr10:uid="{2F7D7949-21DB-439E-AEE5-CAACB4859BD4}" cache="Slicer_Region" caption="Region" level="1" style="SlicerStyleLight2" rowHeight="43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79E9E30-464A-4856-8C6E-BAFEB9597FA1}" name="Table11" displayName="Table11" ref="E4:F6" totalsRowShown="0" headerRowDxfId="728" dataDxfId="727">
  <autoFilter ref="E4:F6" xr:uid="{279E9E30-464A-4856-8C6E-BAFEB9597FA1}"/>
  <tableColumns count="2">
    <tableColumn id="1" xr3:uid="{2D971A87-85A1-4B8D-87DC-D7113FC4F89A}" name="Channels" dataDxfId="726"/>
    <tableColumn id="2" xr3:uid="{DA5A863A-931A-4372-B1E5-EC9683DAA5C8}" name="Conversion Rate" dataDxfId="725" dataCellStyle="Per cent">
      <calculatedColumnFormula>B5 / (B5 + C5)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1EB51-7ED0-440F-A387-F9E5E54CD9BE}" name="Table1" displayName="Table1" ref="A1:S488" totalsRowShown="0" headerRowDxfId="724">
  <autoFilter ref="A1:S488" xr:uid="{3371EB51-7ED0-440F-A387-F9E5E54CD9BE}"/>
  <tableColumns count="19">
    <tableColumn id="2" xr3:uid="{559DD517-3AFB-4A24-84CD-99EFA46F956F}" name="Opportunity ID" dataDxfId="723"/>
    <tableColumn id="3" xr3:uid="{425C3494-47B0-4835-9EE0-EB3C269182C4}" name="Opportunity Size" dataDxfId="722">
      <calculatedColumnFormula>_xlfn.XLOOKUP(A2, Opportunity!B$2:B$486, Opportunity!E$2:E$486, "Not found")</calculatedColumnFormula>
    </tableColumn>
    <tableColumn id="4" xr3:uid="{C81D82FE-E740-43E2-BF8F-49585A0CA057}" name="Sales Stage ID" dataDxfId="721"/>
    <tableColumn id="5" xr3:uid="{0C0572D8-F6BB-4752-898E-0DF1FB40161F}" name="Account ID" dataDxfId="720"/>
    <tableColumn id="6" xr3:uid="{7D68AC8C-0E4C-4950-BE3F-032807E7D81D}" name="Partner ID" dataDxfId="719"/>
    <tableColumn id="7" xr3:uid="{93D91DEC-A2BE-4CCA-864E-9A5C038C4769}" name="Product ID" dataDxfId="718"/>
    <tableColumn id="8" xr3:uid="{0B814772-42B9-42C4-A25A-D1095606CF95}" name="ProductRevenue" dataDxfId="717"/>
    <tableColumn id="11" xr3:uid="{23801E04-0B72-4DC2-B5AF-108802B69A7A}" name="Opportunity Days" dataDxfId="716"/>
    <tableColumn id="12" xr3:uid="{3B5C8203-453D-4EBE-93F3-988981EE33FA}" name="Year" dataDxfId="715"/>
    <tableColumn id="14" xr3:uid="{56484E65-200B-49B1-ADA3-8CA21DC80E3C}" name="Region" dataDxfId="714">
      <calculatedColumnFormula>_xlfn.XLOOKUP(D2, Account!D$2:D$358, Account!B$2:B$358, "Not found")</calculatedColumnFormula>
    </tableColumn>
    <tableColumn id="15" xr3:uid="{29F38CD9-8707-4231-9A4D-E8F8788A23F2}" name="Segment" dataDxfId="713">
      <calculatedColumnFormula>_xlfn.XLOOKUP(D2, Account!D$2:D$358, Account!C$2:C$358, "Not found")</calculatedColumnFormula>
    </tableColumn>
    <tableColumn id="16" xr3:uid="{631D0A07-9A4B-456B-AAC3-180D77852221}" name="Month" dataDxfId="712"/>
    <tableColumn id="17" xr3:uid="{3B540CF7-B1EF-4DAD-8AA4-D4927BFFD859}" name="Partner" dataDxfId="711">
      <calculatedColumnFormula>_xlfn.XLOOKUP(E2, Partner!B$2:B$102, Partner!A$2:A$102, "Not found")</calculatedColumnFormula>
    </tableColumn>
    <tableColumn id="18" xr3:uid="{E9F22CF1-0012-4B8F-AB0B-AC9D2F70C133}" name="Partner Driven">
      <calculatedColumnFormula>_xlfn.XLOOKUP(E2, Partner!B$2:B$102, Partner!C$2:C$102, "Not found")</calculatedColumnFormula>
    </tableColumn>
    <tableColumn id="19" xr3:uid="{2DD698A7-85EA-47CE-A892-3EB32E03AE22}" name="Product Code">
      <calculatedColumnFormula>_xlfn.XLOOKUP(F2, Product!B$2:B$26, Product!A$2:A$26, "Not found")</calculatedColumnFormula>
    </tableColumn>
    <tableColumn id="20" xr3:uid="{0768A581-6E40-4255-950B-AC6E8EE176A6}" name="Sales Stage">
      <calculatedColumnFormula>_xlfn.XLOOKUP(C2, 'Sales Stage'!C$2:C$6, 'Sales Stage'!B$2:B$6, "Not found")</calculatedColumnFormula>
    </tableColumn>
    <tableColumn id="21" xr3:uid="{052783BC-76B8-488E-814E-042C255CCD02}" name="Probability" dataDxfId="710" dataCellStyle="Per cent">
      <calculatedColumnFormula>_xlfn.XLOOKUP(C2, 'Sales Stage'!C$2:C$6, 'Sales Stage'!A$2:A$6, "Not found")</calculatedColumnFormula>
    </tableColumn>
    <tableColumn id="22" xr3:uid="{D79FF759-37F4-4891-9B4B-035DADA43EE8}" name="Channel">
      <calculatedColumnFormula>IF(N2="Yes", "Partner", "Direct")</calculatedColumnFormula>
    </tableColumn>
    <tableColumn id="23" xr3:uid="{A4C34852-E2F0-4BD7-97DE-0AAB927891EC}" name="Deal Status">
      <calculatedColumnFormula>IF(Q2&gt;=0.8, "Closed", "Open")</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3B41128-A019-41A6-AB01-BBBB52CEF0F5}" name="Table7" displayName="Table7" ref="A1:D358" totalsRowShown="0" headerRowDxfId="709" dataDxfId="708">
  <autoFilter ref="A1:D358" xr:uid="{03B41128-A019-41A6-AB01-BBBB52CEF0F5}"/>
  <tableColumns count="4">
    <tableColumn id="1" xr3:uid="{3DEEE35C-7601-4A55-A62D-E13B2852A395}" name="Account" dataDxfId="707"/>
    <tableColumn id="2" xr3:uid="{09A51ADA-0F26-43D4-B456-D3245FDA16DD}" name="Region" dataDxfId="706"/>
    <tableColumn id="3" xr3:uid="{FC22DF38-ABC9-4C11-821F-CA7FC5A8B871}" name="Segment" dataDxfId="705"/>
    <tableColumn id="4" xr3:uid="{4CA12C14-8BBA-4F94-8FDD-CF7C3243F3B0}" name="Account ID" dataDxfId="70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3A7FE1-4541-4F98-8985-B9B239E37993}" name="Table2" displayName="Table2" ref="A1:E487" totalsRowShown="0" headerRowDxfId="703" dataDxfId="702">
  <autoFilter ref="A1:E487" xr:uid="{1C3A7FE1-4541-4F98-8985-B9B239E37993}"/>
  <tableColumns count="5">
    <tableColumn id="1" xr3:uid="{861FE48D-C711-41C1-9317-7247A0CD4622}" name="Name" dataDxfId="701"/>
    <tableColumn id="2" xr3:uid="{9C1F7669-D4E7-46E6-B820-1378765FA68C}" name="Opportunity ID" dataDxfId="700"/>
    <tableColumn id="3" xr3:uid="{A6B5B2C9-F7E8-4AB0-801A-083124223567}" name="Rank" dataDxfId="699"/>
    <tableColumn id="4" xr3:uid="{AE8AAD4D-5ED4-4BBB-AD8B-3C7BDB7B9E9E}" name="SizeID" dataDxfId="698"/>
    <tableColumn id="5" xr3:uid="{CE3350DE-1129-4D46-B6E2-553811C0F913}" name="Opportunity Size" dataDxfId="69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DD73F0-D83F-406F-A135-16055E3A8D72}" name="Table3" displayName="Table3" ref="A1:C102" totalsRowShown="0" headerRowDxfId="696" dataDxfId="695">
  <autoFilter ref="A1:C102" xr:uid="{02DD73F0-D83F-406F-A135-16055E3A8D72}"/>
  <tableColumns count="3">
    <tableColumn id="1" xr3:uid="{EEC40A0C-10BC-4F38-9A76-6F0436394455}" name="Partner" dataDxfId="694"/>
    <tableColumn id="2" xr3:uid="{5B6CEAFC-5F2B-4C61-8E97-27939030E3D7}" name="Partner ID" dataDxfId="693"/>
    <tableColumn id="3" xr3:uid="{4D5E2218-1B4F-45A8-84C6-E565852FD497}" name="Partner Driven" dataDxfId="69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081D4D-A486-418D-8801-BEBF48A8AEE6}" name="Table4" displayName="Table4" ref="A1:B26" totalsRowShown="0" headerRowDxfId="691" dataDxfId="690">
  <autoFilter ref="A1:B26" xr:uid="{EF081D4D-A486-418D-8801-BEBF48A8AEE6}"/>
  <tableColumns count="2">
    <tableColumn id="1" xr3:uid="{D3537F4C-2646-4C75-A724-CF120E63E1E1}" name="Product Code" dataDxfId="689"/>
    <tableColumn id="2" xr3:uid="{F85D319B-D2D8-4AC2-AC98-F608C538CF65}" name="Product ID" dataDxfId="68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FC5D46-C401-4E4F-B26B-B01E1902BD0B}" name="Table5" displayName="Table5" ref="A1:C6" totalsRowShown="0" headerRowDxfId="687">
  <autoFilter ref="A1:C6" xr:uid="{30FC5D46-C401-4E4F-B26B-B01E1902BD0B}"/>
  <tableColumns count="3">
    <tableColumn id="1" xr3:uid="{D7E1761E-1080-4A26-8A7E-4EDCE1D09320}" name="Probability" dataDxfId="686"/>
    <tableColumn id="2" xr3:uid="{39693B22-16A2-4B94-94ED-1716CC6F788F}" name="Sales Stage" dataDxfId="685"/>
    <tableColumn id="3" xr3:uid="{8CB3F3B8-F629-4A4E-9FC8-A4CAEFCC5A21}" name="Sales Stage ID" dataDxfId="684"/>
  </tableColumns>
  <tableStyleInfo name="TableStyleMedium2" showFirstColumn="0" showLastColumn="0" showRowStripes="1" showColumnStripes="0"/>
</table>
</file>

<file path=xl/theme/theme1.xml><?xml version="1.0" encoding="utf-8"?>
<a:theme xmlns:a="http://schemas.openxmlformats.org/drawingml/2006/main" name="Slic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5830-04A5-4502-B385-CC568AB018FB}">
  <dimension ref="A2:C6"/>
  <sheetViews>
    <sheetView showGridLines="0" topLeftCell="A2" workbookViewId="0"/>
  </sheetViews>
  <sheetFormatPr defaultRowHeight="13.5"/>
  <cols>
    <col min="1" max="1" width="13.6640625" customWidth="1"/>
    <col min="2" max="2" width="23.75" customWidth="1"/>
    <col min="3" max="3" width="32.4140625" customWidth="1"/>
  </cols>
  <sheetData>
    <row r="2" spans="1:3" ht="14">
      <c r="A2" s="9"/>
    </row>
    <row r="3" spans="1:3">
      <c r="A3" s="6" t="s">
        <v>1014</v>
      </c>
      <c r="B3" t="s">
        <v>1016</v>
      </c>
      <c r="C3" t="s">
        <v>1017</v>
      </c>
    </row>
    <row r="4" spans="1:3">
      <c r="A4" s="7" t="s">
        <v>881</v>
      </c>
      <c r="B4" s="8">
        <v>644889741</v>
      </c>
      <c r="C4" s="8">
        <v>166245226</v>
      </c>
    </row>
    <row r="5" spans="1:3">
      <c r="A5" s="7" t="s">
        <v>857</v>
      </c>
      <c r="B5" s="8">
        <v>1466015386</v>
      </c>
      <c r="C5" s="8">
        <v>294875654.80000001</v>
      </c>
    </row>
    <row r="6" spans="1:3">
      <c r="A6" s="7" t="s">
        <v>1015</v>
      </c>
      <c r="B6" s="8">
        <v>2110905127</v>
      </c>
      <c r="C6" s="8">
        <v>461120880.80000001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F36C-062B-42BB-9ED6-350870BA789B}">
  <dimension ref="A2:C7"/>
  <sheetViews>
    <sheetView showGridLines="0" zoomScale="65" workbookViewId="0">
      <selection activeCell="H37" sqref="H37"/>
    </sheetView>
  </sheetViews>
  <sheetFormatPr defaultRowHeight="13.5"/>
  <cols>
    <col min="1" max="1" width="23.75" customWidth="1"/>
    <col min="2" max="2" width="18.25" customWidth="1"/>
    <col min="3" max="3" width="11.75" customWidth="1"/>
    <col min="4" max="4" width="11.6640625" customWidth="1"/>
    <col min="5" max="5" width="28.58203125" customWidth="1"/>
    <col min="6" max="6" width="25.9140625" customWidth="1"/>
    <col min="7" max="7" width="33.5" customWidth="1"/>
  </cols>
  <sheetData>
    <row r="2" spans="1:3" ht="14">
      <c r="A2" s="9" t="s">
        <v>1026</v>
      </c>
    </row>
    <row r="3" spans="1:3">
      <c r="A3" s="6" t="s">
        <v>1016</v>
      </c>
      <c r="B3" s="6" t="s">
        <v>1018</v>
      </c>
    </row>
    <row r="4" spans="1:3">
      <c r="A4" s="6" t="s">
        <v>1025</v>
      </c>
      <c r="B4" t="s">
        <v>881</v>
      </c>
      <c r="C4" t="s">
        <v>857</v>
      </c>
    </row>
    <row r="5" spans="1:3">
      <c r="A5" s="7" t="s">
        <v>165</v>
      </c>
      <c r="B5" s="8">
        <v>181213072</v>
      </c>
      <c r="C5" s="8">
        <v>608845710</v>
      </c>
    </row>
    <row r="6" spans="1:3">
      <c r="A6" s="7" t="s">
        <v>5</v>
      </c>
      <c r="B6" s="8">
        <v>327827540</v>
      </c>
      <c r="C6" s="8">
        <v>566766973</v>
      </c>
    </row>
    <row r="7" spans="1:3">
      <c r="A7" s="7" t="s">
        <v>289</v>
      </c>
      <c r="B7" s="8">
        <v>135849129</v>
      </c>
      <c r="C7" s="8">
        <v>290402703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66EA-9505-4559-B4E1-844DE4313414}">
  <dimension ref="A2:G6"/>
  <sheetViews>
    <sheetView showGridLines="0" workbookViewId="0">
      <selection activeCell="E15" sqref="E15"/>
    </sheetView>
  </sheetViews>
  <sheetFormatPr defaultRowHeight="13.5"/>
  <cols>
    <col min="1" max="1" width="11.1640625" bestFit="1" customWidth="1"/>
    <col min="2" max="2" width="21.83203125" bestFit="1" customWidth="1"/>
    <col min="3" max="3" width="22" bestFit="1" customWidth="1"/>
    <col min="4" max="4" width="16.4140625" customWidth="1"/>
    <col min="5" max="5" width="11.4140625" customWidth="1"/>
    <col min="6" max="6" width="10.4140625" customWidth="1"/>
    <col min="7" max="7" width="16.4140625" customWidth="1"/>
  </cols>
  <sheetData>
    <row r="2" spans="1:7" ht="14">
      <c r="A2" s="9"/>
    </row>
    <row r="3" spans="1:7">
      <c r="A3" s="6" t="s">
        <v>1024</v>
      </c>
      <c r="B3" t="s">
        <v>1022</v>
      </c>
      <c r="C3" t="s">
        <v>1016</v>
      </c>
    </row>
    <row r="4" spans="1:7" ht="14">
      <c r="A4" s="7" t="s">
        <v>881</v>
      </c>
      <c r="B4" s="27">
        <v>217</v>
      </c>
      <c r="C4" s="8">
        <v>644889741</v>
      </c>
      <c r="D4" s="10"/>
      <c r="F4" s="11"/>
      <c r="G4" s="11"/>
    </row>
    <row r="5" spans="1:7">
      <c r="A5" s="7" t="s">
        <v>857</v>
      </c>
      <c r="B5" s="27">
        <v>270</v>
      </c>
      <c r="C5" s="8">
        <v>1466015386</v>
      </c>
      <c r="D5" s="5"/>
      <c r="F5" s="12"/>
      <c r="G5" s="13"/>
    </row>
    <row r="6" spans="1:7">
      <c r="D6" s="5"/>
      <c r="F6" s="12"/>
      <c r="G6" s="13"/>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493EF-807C-4AF5-A16C-FF8971380121}">
  <dimension ref="A1:B13"/>
  <sheetViews>
    <sheetView showGridLines="0" workbookViewId="0">
      <selection activeCell="M14" sqref="M14"/>
    </sheetView>
  </sheetViews>
  <sheetFormatPr defaultRowHeight="13.5"/>
  <cols>
    <col min="1" max="1" width="15" bestFit="1" customWidth="1"/>
    <col min="2" max="2" width="22" bestFit="1" customWidth="1"/>
  </cols>
  <sheetData>
    <row r="1" spans="1:2">
      <c r="A1" s="6" t="s">
        <v>1013</v>
      </c>
      <c r="B1" t="s">
        <v>1071</v>
      </c>
    </row>
    <row r="3" spans="1:2">
      <c r="A3" s="6" t="s">
        <v>1014</v>
      </c>
      <c r="B3" t="s">
        <v>1016</v>
      </c>
    </row>
    <row r="4" spans="1:2">
      <c r="A4" s="7" t="s">
        <v>881</v>
      </c>
      <c r="B4" s="8">
        <v>644889741</v>
      </c>
    </row>
    <row r="5" spans="1:2">
      <c r="A5" s="7" t="s">
        <v>868</v>
      </c>
      <c r="B5" s="8">
        <v>526419051</v>
      </c>
    </row>
    <row r="6" spans="1:2">
      <c r="A6" s="7" t="s">
        <v>863</v>
      </c>
      <c r="B6" s="8">
        <v>133032908</v>
      </c>
    </row>
    <row r="7" spans="1:2">
      <c r="A7" s="7" t="s">
        <v>872</v>
      </c>
      <c r="B7" s="8">
        <v>34524980</v>
      </c>
    </row>
    <row r="8" spans="1:2">
      <c r="A8" s="7" t="s">
        <v>889</v>
      </c>
      <c r="B8" s="8">
        <v>30692778</v>
      </c>
    </row>
    <row r="9" spans="1:2">
      <c r="A9" s="7" t="s">
        <v>869</v>
      </c>
      <c r="B9" s="8">
        <v>22836591</v>
      </c>
    </row>
    <row r="10" spans="1:2">
      <c r="A10" s="7" t="s">
        <v>873</v>
      </c>
      <c r="B10" s="8">
        <v>21225336</v>
      </c>
    </row>
    <row r="11" spans="1:2">
      <c r="A11" s="7" t="s">
        <v>884</v>
      </c>
      <c r="B11" s="8">
        <v>20874423</v>
      </c>
    </row>
    <row r="12" spans="1:2">
      <c r="A12" s="7" t="s">
        <v>946</v>
      </c>
      <c r="B12" s="8">
        <v>18912629</v>
      </c>
    </row>
    <row r="13" spans="1:2">
      <c r="A13" s="7" t="s">
        <v>908</v>
      </c>
      <c r="B13" s="8">
        <v>18211112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77E2-529C-4758-9BA5-15D54ED52EAD}">
  <dimension ref="A3:B6"/>
  <sheetViews>
    <sheetView showGridLines="0" workbookViewId="0">
      <selection activeCell="G15" sqref="G15"/>
    </sheetView>
  </sheetViews>
  <sheetFormatPr defaultRowHeight="13.5"/>
  <cols>
    <col min="1" max="1" width="12.83203125" bestFit="1" customWidth="1"/>
    <col min="2" max="2" width="27" bestFit="1" customWidth="1"/>
  </cols>
  <sheetData>
    <row r="3" spans="1:2">
      <c r="A3" s="6" t="s">
        <v>1014</v>
      </c>
      <c r="B3" t="s">
        <v>1027</v>
      </c>
    </row>
    <row r="4" spans="1:2">
      <c r="A4" s="7" t="s">
        <v>881</v>
      </c>
      <c r="B4" s="14">
        <v>439.52486879160051</v>
      </c>
    </row>
    <row r="5" spans="1:2">
      <c r="A5" s="7" t="s">
        <v>857</v>
      </c>
      <c r="B5" s="14">
        <v>469.01306545781682</v>
      </c>
    </row>
    <row r="6" spans="1:2">
      <c r="A6" s="7" t="s">
        <v>1015</v>
      </c>
      <c r="B6" s="14">
        <v>455.87356098847397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FFBD-E0CF-468D-BE3E-589752D59981}">
  <dimension ref="A3:D16"/>
  <sheetViews>
    <sheetView showGridLines="0" topLeftCell="A2" workbookViewId="0">
      <selection activeCell="A3" sqref="A3:D16"/>
    </sheetView>
  </sheetViews>
  <sheetFormatPr defaultRowHeight="13.5"/>
  <cols>
    <col min="1" max="1" width="22" bestFit="1" customWidth="1"/>
    <col min="2" max="2" width="16.08203125" bestFit="1" customWidth="1"/>
    <col min="3" max="4" width="11.75" bestFit="1" customWidth="1"/>
  </cols>
  <sheetData>
    <row r="3" spans="1:4">
      <c r="A3" s="6" t="s">
        <v>1016</v>
      </c>
      <c r="B3" s="6" t="s">
        <v>1018</v>
      </c>
    </row>
    <row r="4" spans="1:4">
      <c r="A4" s="6" t="s">
        <v>999</v>
      </c>
      <c r="B4" t="s">
        <v>881</v>
      </c>
      <c r="C4" t="s">
        <v>857</v>
      </c>
      <c r="D4" t="s">
        <v>1015</v>
      </c>
    </row>
    <row r="5" spans="1:4">
      <c r="A5" s="7" t="s">
        <v>1011</v>
      </c>
      <c r="B5" s="8">
        <v>39178809</v>
      </c>
      <c r="C5" s="8">
        <v>117958176</v>
      </c>
      <c r="D5" s="8">
        <v>157136985</v>
      </c>
    </row>
    <row r="6" spans="1:4">
      <c r="A6" s="7" t="s">
        <v>1007</v>
      </c>
      <c r="B6" s="8">
        <v>47345504</v>
      </c>
      <c r="C6" s="8">
        <v>61808321</v>
      </c>
      <c r="D6" s="8">
        <v>109153825</v>
      </c>
    </row>
    <row r="7" spans="1:4">
      <c r="A7" s="7" t="s">
        <v>1006</v>
      </c>
      <c r="B7" s="8">
        <v>82789192</v>
      </c>
      <c r="C7" s="8">
        <v>71321875</v>
      </c>
      <c r="D7" s="8">
        <v>154111067</v>
      </c>
    </row>
    <row r="8" spans="1:4">
      <c r="A8" s="7" t="s">
        <v>1005</v>
      </c>
      <c r="B8" s="8">
        <v>96553823</v>
      </c>
      <c r="C8" s="8">
        <v>76170402</v>
      </c>
      <c r="D8" s="8">
        <v>172724225</v>
      </c>
    </row>
    <row r="9" spans="1:4">
      <c r="A9" s="7" t="s">
        <v>1004</v>
      </c>
      <c r="B9" s="8">
        <v>71914114</v>
      </c>
      <c r="C9" s="8">
        <v>158232438</v>
      </c>
      <c r="D9" s="8">
        <v>230146552</v>
      </c>
    </row>
    <row r="10" spans="1:4">
      <c r="A10" s="7" t="s">
        <v>1003</v>
      </c>
      <c r="B10" s="8">
        <v>180593102</v>
      </c>
      <c r="C10" s="8">
        <v>107365344</v>
      </c>
      <c r="D10" s="8">
        <v>287958446</v>
      </c>
    </row>
    <row r="11" spans="1:4">
      <c r="A11" s="7" t="s">
        <v>1010</v>
      </c>
      <c r="B11" s="8">
        <v>10184964</v>
      </c>
      <c r="C11" s="8">
        <v>162980919</v>
      </c>
      <c r="D11" s="8">
        <v>173165883</v>
      </c>
    </row>
    <row r="12" spans="1:4">
      <c r="A12" s="7" t="s">
        <v>1002</v>
      </c>
      <c r="B12" s="8">
        <v>18853494</v>
      </c>
      <c r="C12" s="8">
        <v>106623968</v>
      </c>
      <c r="D12" s="8">
        <v>125477462</v>
      </c>
    </row>
    <row r="13" spans="1:4">
      <c r="A13" s="7" t="s">
        <v>1012</v>
      </c>
      <c r="B13" s="8">
        <v>5416790</v>
      </c>
      <c r="C13" s="8">
        <v>127342431</v>
      </c>
      <c r="D13" s="8">
        <v>132759221</v>
      </c>
    </row>
    <row r="14" spans="1:4">
      <c r="A14" s="7" t="s">
        <v>1009</v>
      </c>
      <c r="B14" s="8">
        <v>5755593</v>
      </c>
      <c r="C14" s="8">
        <v>80124159</v>
      </c>
      <c r="D14" s="8">
        <v>85879752</v>
      </c>
    </row>
    <row r="15" spans="1:4">
      <c r="A15" s="7" t="s">
        <v>1001</v>
      </c>
      <c r="B15" s="8">
        <v>30512263</v>
      </c>
      <c r="C15" s="8">
        <v>98075478</v>
      </c>
      <c r="D15" s="8">
        <v>128587741</v>
      </c>
    </row>
    <row r="16" spans="1:4">
      <c r="A16" s="7" t="s">
        <v>1008</v>
      </c>
      <c r="B16" s="8">
        <v>55792093</v>
      </c>
      <c r="C16" s="8">
        <v>298011875</v>
      </c>
      <c r="D16" s="8">
        <v>353803968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EA8C1-BE44-4A08-A633-A6D976420550}">
  <dimension ref="A3:D7"/>
  <sheetViews>
    <sheetView showGridLines="0" showRowColHeaders="0" topLeftCell="D1" zoomScaleNormal="90" workbookViewId="0">
      <selection activeCell="AW50" sqref="AW50"/>
    </sheetView>
  </sheetViews>
  <sheetFormatPr defaultRowHeight="13.5"/>
  <cols>
    <col min="1" max="1" width="22" bestFit="1" customWidth="1"/>
    <col min="2" max="3" width="11.75" customWidth="1"/>
    <col min="4" max="4" width="11.75" bestFit="1" customWidth="1"/>
  </cols>
  <sheetData>
    <row r="3" spans="1:4">
      <c r="A3" s="6" t="s">
        <v>1016</v>
      </c>
      <c r="B3" s="6" t="s">
        <v>1024</v>
      </c>
    </row>
    <row r="4" spans="1:4">
      <c r="A4" s="6" t="s">
        <v>2</v>
      </c>
      <c r="B4" t="s">
        <v>881</v>
      </c>
      <c r="C4" t="s">
        <v>857</v>
      </c>
      <c r="D4" t="s">
        <v>1015</v>
      </c>
    </row>
    <row r="5" spans="1:4">
      <c r="A5" s="7" t="s">
        <v>6</v>
      </c>
      <c r="B5" s="8">
        <v>308484786</v>
      </c>
      <c r="C5" s="8">
        <v>610921250</v>
      </c>
      <c r="D5" s="8">
        <v>919406036</v>
      </c>
    </row>
    <row r="6" spans="1:4">
      <c r="A6" s="7" t="s">
        <v>11</v>
      </c>
      <c r="B6" s="8">
        <v>124310668</v>
      </c>
      <c r="C6" s="8">
        <v>403522509</v>
      </c>
      <c r="D6" s="8">
        <v>527833177</v>
      </c>
    </row>
    <row r="7" spans="1:4">
      <c r="A7" s="7" t="s">
        <v>13</v>
      </c>
      <c r="B7" s="8">
        <v>212094287</v>
      </c>
      <c r="C7" s="8">
        <v>451571627</v>
      </c>
      <c r="D7" s="8">
        <v>663665914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8CCBE-35D1-49BC-8110-BD3DB4AA960C}">
  <dimension ref="A3:G7"/>
  <sheetViews>
    <sheetView showFormulas="1" showGridLines="0" workbookViewId="0">
      <selection activeCell="E24" sqref="E24"/>
    </sheetView>
  </sheetViews>
  <sheetFormatPr defaultRowHeight="13.5"/>
  <cols>
    <col min="1" max="1" width="11" style="16" bestFit="1" customWidth="1"/>
    <col min="2" max="2" width="6.33203125" style="16" bestFit="1" customWidth="1"/>
    <col min="3" max="3" width="2.9140625" style="16" bestFit="1" customWidth="1"/>
    <col min="4" max="4" width="10.6640625" style="16" customWidth="1"/>
    <col min="5" max="5" width="10.4140625" style="16" customWidth="1"/>
    <col min="6" max="6" width="16.4140625" style="16" customWidth="1"/>
    <col min="7" max="7" width="14.4140625" style="16" customWidth="1"/>
    <col min="8" max="16384" width="8.6640625" style="16"/>
  </cols>
  <sheetData>
    <row r="3" spans="1:7">
      <c r="A3" s="16" t="s">
        <v>1022</v>
      </c>
      <c r="B3" s="16" t="s">
        <v>1054</v>
      </c>
    </row>
    <row r="4" spans="1:7">
      <c r="A4" s="16" t="s">
        <v>1024</v>
      </c>
      <c r="B4" s="16" t="s">
        <v>1020</v>
      </c>
      <c r="C4" s="16" t="s">
        <v>1021</v>
      </c>
      <c r="E4" s="16" t="s">
        <v>1024</v>
      </c>
      <c r="F4" s="16" t="s">
        <v>1023</v>
      </c>
    </row>
    <row r="5" spans="1:7">
      <c r="A5" s="17" t="s">
        <v>881</v>
      </c>
      <c r="B5" s="28">
        <v>7</v>
      </c>
      <c r="C5" s="28">
        <v>210</v>
      </c>
      <c r="E5" s="16" t="s">
        <v>881</v>
      </c>
      <c r="F5" s="18">
        <f>B5 / (B5 + C5)</f>
        <v>3.2258064516129031E-2</v>
      </c>
      <c r="G5" s="18"/>
    </row>
    <row r="6" spans="1:7">
      <c r="A6" s="17" t="s">
        <v>857</v>
      </c>
      <c r="B6" s="28">
        <v>7</v>
      </c>
      <c r="C6" s="28">
        <v>263</v>
      </c>
      <c r="E6" s="16" t="s">
        <v>857</v>
      </c>
      <c r="F6" s="18">
        <f>B6 / (B6 + C6)</f>
        <v>2.5925925925925925E-2</v>
      </c>
      <c r="G6" s="18"/>
    </row>
    <row r="7" spans="1:7">
      <c r="A7" s="17" t="s">
        <v>1015</v>
      </c>
      <c r="B7" s="28">
        <v>14</v>
      </c>
      <c r="C7" s="28">
        <v>473</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3602-E75B-46BE-BC51-0A1BF6DE5CCE}">
  <dimension ref="A2:E33"/>
  <sheetViews>
    <sheetView showGridLines="0" zoomScale="53" zoomScaleNormal="60" workbookViewId="0">
      <selection activeCell="C36" sqref="C36"/>
    </sheetView>
  </sheetViews>
  <sheetFormatPr defaultRowHeight="13.5"/>
  <cols>
    <col min="1" max="1" width="106.9140625" customWidth="1"/>
    <col min="2" max="2" width="11.5" customWidth="1"/>
    <col min="3" max="3" width="100.58203125" customWidth="1"/>
    <col min="4" max="4" width="8.6640625" customWidth="1"/>
    <col min="5" max="5" width="30.75" customWidth="1"/>
  </cols>
  <sheetData>
    <row r="2" spans="1:5" ht="22.5">
      <c r="A2" s="15" t="s">
        <v>1061</v>
      </c>
      <c r="C2" s="21" t="s">
        <v>1053</v>
      </c>
      <c r="E2" s="21" t="s">
        <v>1052</v>
      </c>
    </row>
    <row r="3" spans="1:5" ht="20.5">
      <c r="A3" s="23"/>
      <c r="E3" s="25" t="s">
        <v>1043</v>
      </c>
    </row>
    <row r="4" spans="1:5" ht="18">
      <c r="A4" s="22" t="s">
        <v>1028</v>
      </c>
      <c r="B4" s="24"/>
      <c r="C4" s="24" t="s">
        <v>1055</v>
      </c>
      <c r="E4" s="24"/>
    </row>
    <row r="5" spans="1:5" ht="18">
      <c r="A5" s="22"/>
      <c r="B5" s="24"/>
      <c r="C5" s="24"/>
      <c r="E5" s="25" t="s">
        <v>1044</v>
      </c>
    </row>
    <row r="6" spans="1:5" ht="18">
      <c r="A6" s="22" t="s">
        <v>1029</v>
      </c>
      <c r="B6" s="24"/>
      <c r="C6" s="24" t="s">
        <v>1062</v>
      </c>
      <c r="E6" s="24"/>
    </row>
    <row r="7" spans="1:5" ht="18">
      <c r="A7" s="22"/>
      <c r="B7" s="24"/>
      <c r="C7" s="24"/>
      <c r="E7" s="25" t="s">
        <v>1045</v>
      </c>
    </row>
    <row r="8" spans="1:5" ht="18">
      <c r="A8" s="22" t="s">
        <v>1030</v>
      </c>
      <c r="B8" s="24"/>
      <c r="C8" s="24" t="s">
        <v>1063</v>
      </c>
      <c r="E8" s="24"/>
    </row>
    <row r="9" spans="1:5" ht="18">
      <c r="A9" s="22"/>
      <c r="B9" s="24"/>
      <c r="C9" s="24"/>
      <c r="E9" s="25" t="s">
        <v>1045</v>
      </c>
    </row>
    <row r="10" spans="1:5" ht="18">
      <c r="A10" s="22" t="s">
        <v>1031</v>
      </c>
      <c r="B10" s="24"/>
      <c r="C10" s="24" t="s">
        <v>1056</v>
      </c>
      <c r="E10" s="24"/>
    </row>
    <row r="11" spans="1:5" ht="18">
      <c r="A11" s="22"/>
      <c r="B11" s="24"/>
      <c r="C11" s="24"/>
      <c r="E11" s="25" t="s">
        <v>1045</v>
      </c>
    </row>
    <row r="12" spans="1:5" ht="18">
      <c r="A12" s="22" t="s">
        <v>1032</v>
      </c>
      <c r="B12" s="24"/>
      <c r="C12" s="24" t="s">
        <v>1064</v>
      </c>
      <c r="E12" s="24"/>
    </row>
    <row r="13" spans="1:5" ht="18">
      <c r="A13" s="22"/>
      <c r="B13" s="24"/>
      <c r="C13" s="24"/>
      <c r="E13" s="25" t="s">
        <v>1023</v>
      </c>
    </row>
    <row r="14" spans="1:5" ht="18">
      <c r="A14" s="22" t="s">
        <v>1033</v>
      </c>
      <c r="B14" s="24"/>
      <c r="C14" s="24" t="s">
        <v>1065</v>
      </c>
      <c r="E14" s="24"/>
    </row>
    <row r="15" spans="1:5" ht="18">
      <c r="A15" s="22"/>
      <c r="B15" s="24"/>
      <c r="C15" s="24"/>
      <c r="E15" s="25" t="s">
        <v>1023</v>
      </c>
    </row>
    <row r="16" spans="1:5" ht="18">
      <c r="A16" s="22" t="s">
        <v>1034</v>
      </c>
      <c r="B16" s="24"/>
      <c r="C16" s="24" t="s">
        <v>1057</v>
      </c>
      <c r="E16" s="24"/>
    </row>
    <row r="17" spans="1:5" ht="18">
      <c r="A17" s="22"/>
      <c r="B17" s="24"/>
      <c r="C17" s="24"/>
      <c r="E17" s="25" t="s">
        <v>1046</v>
      </c>
    </row>
    <row r="18" spans="1:5" ht="18">
      <c r="A18" s="22" t="s">
        <v>1035</v>
      </c>
      <c r="B18" s="24"/>
      <c r="C18" s="24" t="s">
        <v>1058</v>
      </c>
      <c r="E18" s="24"/>
    </row>
    <row r="19" spans="1:5" ht="18">
      <c r="A19" s="22"/>
      <c r="B19" s="24"/>
      <c r="C19" s="24"/>
      <c r="E19" s="25" t="s">
        <v>1047</v>
      </c>
    </row>
    <row r="20" spans="1:5" ht="18">
      <c r="A20" s="22" t="s">
        <v>1036</v>
      </c>
      <c r="B20" s="24"/>
      <c r="C20" s="24" t="s">
        <v>1059</v>
      </c>
      <c r="E20" s="25" t="s">
        <v>1045</v>
      </c>
    </row>
    <row r="21" spans="1:5" ht="18">
      <c r="A21" s="22"/>
      <c r="B21" s="24"/>
      <c r="C21" s="24"/>
      <c r="E21" s="25" t="s">
        <v>1045</v>
      </c>
    </row>
    <row r="22" spans="1:5" ht="18">
      <c r="A22" s="22" t="s">
        <v>1037</v>
      </c>
      <c r="B22" s="24"/>
      <c r="C22" s="24" t="s">
        <v>1066</v>
      </c>
      <c r="E22" s="24"/>
    </row>
    <row r="23" spans="1:5" ht="18">
      <c r="A23" s="22"/>
      <c r="B23" s="24"/>
      <c r="C23" s="24"/>
      <c r="E23" s="25" t="s">
        <v>1048</v>
      </c>
    </row>
    <row r="24" spans="1:5" ht="18">
      <c r="A24" s="22" t="s">
        <v>1038</v>
      </c>
      <c r="B24" s="24"/>
      <c r="C24" s="24" t="s">
        <v>1067</v>
      </c>
      <c r="E24" s="24"/>
    </row>
    <row r="25" spans="1:5" ht="18">
      <c r="A25" s="22"/>
      <c r="B25" s="24"/>
      <c r="C25" s="24"/>
      <c r="E25" s="25" t="s">
        <v>1045</v>
      </c>
    </row>
    <row r="26" spans="1:5" ht="18">
      <c r="A26" s="22" t="s">
        <v>1039</v>
      </c>
      <c r="B26" s="24"/>
      <c r="C26" s="24" t="s">
        <v>1068</v>
      </c>
      <c r="E26" s="24"/>
    </row>
    <row r="27" spans="1:5" ht="18">
      <c r="A27" s="22"/>
      <c r="B27" s="24"/>
      <c r="C27" s="24"/>
      <c r="E27" s="25" t="s">
        <v>1049</v>
      </c>
    </row>
    <row r="28" spans="1:5" ht="18">
      <c r="A28" s="22" t="s">
        <v>1040</v>
      </c>
      <c r="B28" s="24"/>
      <c r="C28" s="24" t="s">
        <v>1060</v>
      </c>
      <c r="E28" s="24"/>
    </row>
    <row r="29" spans="1:5" ht="18">
      <c r="A29" s="22"/>
      <c r="B29" s="24"/>
      <c r="C29" s="24"/>
      <c r="E29" s="25" t="s">
        <v>1050</v>
      </c>
    </row>
    <row r="30" spans="1:5" ht="18">
      <c r="A30" s="22" t="s">
        <v>1041</v>
      </c>
      <c r="B30" s="24"/>
      <c r="C30" s="24" t="s">
        <v>1069</v>
      </c>
      <c r="E30" s="24"/>
    </row>
    <row r="31" spans="1:5" ht="18">
      <c r="A31" s="22"/>
      <c r="B31" s="24"/>
      <c r="C31" s="24"/>
      <c r="E31" s="25" t="s">
        <v>1051</v>
      </c>
    </row>
    <row r="32" spans="1:5" ht="18">
      <c r="A32" s="22" t="s">
        <v>1042</v>
      </c>
      <c r="B32" s="24"/>
      <c r="C32" s="24" t="s">
        <v>1070</v>
      </c>
    </row>
    <row r="33" spans="1:2" ht="18">
      <c r="A33" s="24"/>
      <c r="B33" s="24"/>
    </row>
  </sheetData>
  <hyperlinks>
    <hyperlink ref="E13" location="'Conversion Rate'!A1" display="Conversion Rate" xr:uid="{DBFA55CB-DEA4-4683-80AC-DFF4351DF6D2}"/>
    <hyperlink ref="E15" location="'Conversion Rate'!A1" display="Conversion Rate" xr:uid="{DFC4F005-325D-4C23-A452-0D464693E704}"/>
    <hyperlink ref="E17" location="'Sales cylcle Duration by Channe'!A1" display="Sales Cycle Duration" xr:uid="{1DEA43D3-4DAA-4483-ADF7-D120982580ED}"/>
    <hyperlink ref="E19" location="'Revenue by Channel'!A1" display="Revenue By Channel" xr:uid="{958D020F-1E6A-4FFC-B697-F45373CCDEA6}"/>
    <hyperlink ref="E20" location="'Regional Performance'!A1" display="Regional Performance" xr:uid="{46F86B80-9DDA-4E9F-8A98-892062A786A9}"/>
    <hyperlink ref="E21" location="'Regional Performance'!A1" display="Regional Performance" xr:uid="{CD342118-2062-4604-A336-DA5A1A411F7D}"/>
    <hyperlink ref="E23" location="'Top Partners'!A1" display="Top partners" xr:uid="{9DB7FC3A-4B38-49D7-9196-2133DB9040FB}"/>
    <hyperlink ref="E27" location="'Segment Analysis'!A1" display="Segment Analysis" xr:uid="{60E3DEBB-657B-4384-A947-00BA2468CF76}"/>
    <hyperlink ref="E29" location="'Monthly Trends'!A1" display="Monthly Trends" xr:uid="{05D972A0-3D7B-4A2A-9F61-33F8BAF6E836}"/>
    <hyperlink ref="E31" location="Dashboard!A1" display="Dashboard + all sheets" xr:uid="{F707B981-593D-4B68-BBDB-63CAC611ABAC}"/>
    <hyperlink ref="E25" location="'Regional Performance'!A1" display="Regional Performance" xr:uid="{BE0BB827-20CB-459F-AFD2-E5254A1B5D3A}"/>
    <hyperlink ref="E3" location="'Revenue by Channel'!A1" display="Revenue by Channel" xr:uid="{F46940E0-3BF1-4818-96AD-DD11160D9AB6}"/>
    <hyperlink ref="E5" location="'Opportunity Count'!A1" display="Opportunity Count" xr:uid="{B6C24BE0-F79D-4472-B8CF-6BC7FA4CF7CC}"/>
    <hyperlink ref="E7" location="'Regional Performance'!A1" display="Regional Performance" xr:uid="{F32D695D-7E0B-40A3-91D8-14FAE33D1581}"/>
    <hyperlink ref="E9" location="'Regional Performance'!A1" display="Regional Performance" xr:uid="{8E28E88A-FDFE-409F-A90A-2BC969A3B1B3}"/>
    <hyperlink ref="E11" location="'Regional Performance'!A1" display="Regional Performance" xr:uid="{3FC6CB55-E810-48D4-B179-E0D29A8A3FB3}"/>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39CA-0769-4BD3-8912-66D604F69CC7}">
  <dimension ref="J6:Y71"/>
  <sheetViews>
    <sheetView showGridLines="0" showRowColHeaders="0" tabSelected="1" zoomScale="39" zoomScaleNormal="43" workbookViewId="0">
      <selection activeCell="AN82" sqref="AN82"/>
      <extLst>
        <ext xmlns:xlsdti="http://schemas.microsoft.com/office/spreadsheetml/2023/showDataTypeIcons" uri="{77bfe23e-c014-4d31-8a63-9c772dbf06b6}">
          <xlsdti:showDataTypeIcons visible="0"/>
        </ext>
      </extLst>
    </sheetView>
  </sheetViews>
  <sheetFormatPr defaultRowHeight="13.5"/>
  <cols>
    <col min="1" max="16384" width="8.6640625" style="19"/>
  </cols>
  <sheetData>
    <row r="6" spans="10:10" ht="15">
      <c r="J6" s="20"/>
    </row>
    <row r="71" spans="25:25" ht="14">
      <c r="Y71" s="2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83B67-0688-4F72-8777-6654E5AEDD3F}">
  <dimension ref="A1:S489"/>
  <sheetViews>
    <sheetView showGridLines="0" showRowColHeaders="0" topLeftCell="A82" zoomScale="68" workbookViewId="0">
      <selection activeCell="H3" sqref="H3"/>
    </sheetView>
  </sheetViews>
  <sheetFormatPr defaultRowHeight="13.5"/>
  <cols>
    <col min="1" max="1" width="15.4140625" customWidth="1"/>
    <col min="2" max="2" width="17.1640625" customWidth="1"/>
    <col min="3" max="3" width="14.25" customWidth="1"/>
    <col min="4" max="4" width="11.83203125" customWidth="1"/>
    <col min="5" max="5" width="11.4140625" customWidth="1"/>
    <col min="6" max="6" width="11.6640625" customWidth="1"/>
    <col min="7" max="7" width="16.58203125" customWidth="1"/>
    <col min="8" max="8" width="17.9140625" customWidth="1"/>
    <col min="9" max="9" width="6.75" customWidth="1"/>
    <col min="10" max="10" width="8.6640625" customWidth="1"/>
    <col min="11" max="11" width="15.1640625" customWidth="1"/>
    <col min="12" max="12" width="8.5" customWidth="1"/>
    <col min="13" max="13" width="14.1640625" customWidth="1"/>
    <col min="14" max="14" width="15" customWidth="1"/>
    <col min="15" max="15" width="14.1640625" customWidth="1"/>
    <col min="16" max="16" width="11.9140625" customWidth="1"/>
    <col min="17" max="17" width="11.83203125" customWidth="1"/>
    <col min="18" max="18" width="9.58203125" customWidth="1"/>
    <col min="19" max="19" width="12.25" customWidth="1"/>
  </cols>
  <sheetData>
    <row r="1" spans="1:19" ht="14.5">
      <c r="A1" s="1" t="s">
        <v>365</v>
      </c>
      <c r="B1" s="1" t="s">
        <v>368</v>
      </c>
      <c r="C1" s="1" t="s">
        <v>990</v>
      </c>
      <c r="D1" s="1" t="s">
        <v>3</v>
      </c>
      <c r="E1" s="1" t="s">
        <v>858</v>
      </c>
      <c r="F1" s="1" t="s">
        <v>962</v>
      </c>
      <c r="G1" s="1" t="s">
        <v>996</v>
      </c>
      <c r="H1" s="1" t="s">
        <v>997</v>
      </c>
      <c r="I1" s="1" t="s">
        <v>998</v>
      </c>
      <c r="J1" s="1" t="s">
        <v>1</v>
      </c>
      <c r="K1" s="1" t="s">
        <v>2</v>
      </c>
      <c r="L1" s="1" t="s">
        <v>1000</v>
      </c>
      <c r="M1" s="1" t="s">
        <v>857</v>
      </c>
      <c r="N1" s="1" t="s">
        <v>859</v>
      </c>
      <c r="O1" s="1" t="s">
        <v>961</v>
      </c>
      <c r="P1" s="1" t="s">
        <v>989</v>
      </c>
      <c r="Q1" s="1" t="s">
        <v>988</v>
      </c>
      <c r="R1" s="1" t="s">
        <v>1013</v>
      </c>
      <c r="S1" s="1" t="s">
        <v>1019</v>
      </c>
    </row>
    <row r="2" spans="1:19" ht="14.5">
      <c r="A2" s="1">
        <v>84</v>
      </c>
      <c r="B2" s="1" t="str">
        <f>_xlfn.XLOOKUP(A2, Opportunity!B$2:B$486, Opportunity!E$2:E$486, "Not found")</f>
        <v>Small</v>
      </c>
      <c r="C2" s="1">
        <v>1</v>
      </c>
      <c r="D2" s="1">
        <v>72</v>
      </c>
      <c r="E2" s="1">
        <v>22</v>
      </c>
      <c r="F2" s="1">
        <v>1</v>
      </c>
      <c r="G2" s="3">
        <v>356981</v>
      </c>
      <c r="H2" s="4">
        <v>649.45763888888905</v>
      </c>
      <c r="I2" s="1">
        <v>2015</v>
      </c>
      <c r="J2" s="1" t="str">
        <f>_xlfn.XLOOKUP(D2, Account!D$2:D$358, Account!B$2:B$358, "Not found")</f>
        <v>Central</v>
      </c>
      <c r="K2" s="1" t="str">
        <f>_xlfn.XLOOKUP(D2, Account!D$2:D$358, Account!C$2:C$358, "Not found")</f>
        <v>Large</v>
      </c>
      <c r="L2" s="1" t="s">
        <v>1001</v>
      </c>
      <c r="M2" s="1" t="str">
        <f>_xlfn.XLOOKUP(E2, Partner!B$2:B$102, Partner!A$2:A$102, "Not found")</f>
        <v>Direct</v>
      </c>
      <c r="N2" t="str">
        <f>_xlfn.XLOOKUP(E2, Partner!B$2:B$102, Partner!C$2:C$102, "Not found")</f>
        <v>No</v>
      </c>
      <c r="O2" t="str">
        <f>_xlfn.XLOOKUP(F2, Product!B$2:B$26, Product!A$2:A$26, "Not found")</f>
        <v>Abbas</v>
      </c>
      <c r="P2" t="str">
        <f>_xlfn.XLOOKUP(C2, 'Sales Stage'!C$2:C$6, 'Sales Stage'!B$2:B$6, "Not found")</f>
        <v>Lead</v>
      </c>
      <c r="Q2" s="5">
        <f>_xlfn.XLOOKUP(C2, 'Sales Stage'!C$2:C$6, 'Sales Stage'!A$2:A$6, "Not found")</f>
        <v>0.1</v>
      </c>
      <c r="R2" t="str">
        <f>IF(N2="Yes", "Partner", "Direct")</f>
        <v>Direct</v>
      </c>
      <c r="S2" t="str">
        <f>IF(Q2&gt;=0.8, "Closed", "Open")</f>
        <v>Open</v>
      </c>
    </row>
    <row r="3" spans="1:19" ht="14.5">
      <c r="A3" s="1">
        <v>158</v>
      </c>
      <c r="B3" s="1" t="str">
        <f>_xlfn.XLOOKUP(A3, Opportunity!B$2:B$486, Opportunity!E$2:E$486, "Not found")</f>
        <v>Medium</v>
      </c>
      <c r="C3" s="1">
        <v>1</v>
      </c>
      <c r="D3" s="1">
        <v>126</v>
      </c>
      <c r="E3" s="1">
        <v>22</v>
      </c>
      <c r="F3" s="1">
        <v>19</v>
      </c>
      <c r="G3" s="3">
        <v>2691123</v>
      </c>
      <c r="H3" s="4">
        <v>397.45763888888899</v>
      </c>
      <c r="I3" s="1">
        <v>2015</v>
      </c>
      <c r="J3" s="1" t="str">
        <f>_xlfn.XLOOKUP(D3, Account!D$2:D$358, Account!B$2:B$358, "Not found")</f>
        <v>West</v>
      </c>
      <c r="K3" s="1" t="str">
        <f>_xlfn.XLOOKUP(D3, Account!D$2:D$358, Account!C$2:C$358, "Not found")</f>
        <v>Large</v>
      </c>
      <c r="L3" s="1" t="s">
        <v>1001</v>
      </c>
      <c r="M3" s="1" t="str">
        <f>_xlfn.XLOOKUP(E3, Partner!B$2:B$102, Partner!A$2:A$102, "Not found")</f>
        <v>Direct</v>
      </c>
      <c r="N3" t="str">
        <f>_xlfn.XLOOKUP(E3, Partner!B$2:B$102, Partner!C$2:C$102, "Not found")</f>
        <v>No</v>
      </c>
      <c r="O3" t="str">
        <f>_xlfn.XLOOKUP(F3, Product!B$2:B$26, Product!A$2:A$26, "Not found")</f>
        <v>Talus</v>
      </c>
      <c r="P3" t="str">
        <f>_xlfn.XLOOKUP(C3, 'Sales Stage'!C$2:C$6, 'Sales Stage'!B$2:B$6, "Not found")</f>
        <v>Lead</v>
      </c>
      <c r="Q3" s="5">
        <f>_xlfn.XLOOKUP(C3, 'Sales Stage'!C$2:C$6, 'Sales Stage'!A$2:A$6, "Not found")</f>
        <v>0.1</v>
      </c>
      <c r="R3" t="str">
        <f t="shared" ref="R3:R66" si="0">IF(N3="Yes", "Partner", "Direct")</f>
        <v>Direct</v>
      </c>
      <c r="S3" t="str">
        <f t="shared" ref="S3:S66" si="1">IF(Q3&gt;=0.8, "Closed", "Open")</f>
        <v>Open</v>
      </c>
    </row>
    <row r="4" spans="1:19" ht="14.5">
      <c r="A4" s="1">
        <v>253</v>
      </c>
      <c r="B4" s="1" t="str">
        <f>_xlfn.XLOOKUP(A4, Opportunity!B$2:B$486, Opportunity!E$2:E$486, "Not found")</f>
        <v>Small</v>
      </c>
      <c r="C4" s="1">
        <v>1</v>
      </c>
      <c r="D4" s="1">
        <v>203</v>
      </c>
      <c r="E4" s="1">
        <v>22</v>
      </c>
      <c r="F4" s="1">
        <v>16</v>
      </c>
      <c r="G4" s="3">
        <v>1315100</v>
      </c>
      <c r="H4" s="4">
        <v>577.45763888888905</v>
      </c>
      <c r="I4" s="1">
        <v>2015</v>
      </c>
      <c r="J4" s="1" t="str">
        <f>_xlfn.XLOOKUP(D4, Account!D$2:D$358, Account!B$2:B$358, "Not found")</f>
        <v>East</v>
      </c>
      <c r="K4" s="1" t="str">
        <f>_xlfn.XLOOKUP(D4, Account!D$2:D$358, Account!C$2:C$358, "Not found")</f>
        <v>Large</v>
      </c>
      <c r="L4" s="1" t="s">
        <v>1002</v>
      </c>
      <c r="M4" s="1" t="str">
        <f>_xlfn.XLOOKUP(E4, Partner!B$2:B$102, Partner!A$2:A$102, "Not found")</f>
        <v>Direct</v>
      </c>
      <c r="N4" t="str">
        <f>_xlfn.XLOOKUP(E4, Partner!B$2:B$102, Partner!C$2:C$102, "Not found")</f>
        <v>No</v>
      </c>
      <c r="O4" t="str">
        <f>_xlfn.XLOOKUP(F4, Product!B$2:B$26, Product!A$2:A$26, "Not found")</f>
        <v>Quanti</v>
      </c>
      <c r="P4" t="str">
        <f>_xlfn.XLOOKUP(C4, 'Sales Stage'!C$2:C$6, 'Sales Stage'!B$2:B$6, "Not found")</f>
        <v>Lead</v>
      </c>
      <c r="Q4" s="5">
        <f>_xlfn.XLOOKUP(C4, 'Sales Stage'!C$2:C$6, 'Sales Stage'!A$2:A$6, "Not found")</f>
        <v>0.1</v>
      </c>
      <c r="R4" t="str">
        <f t="shared" si="0"/>
        <v>Direct</v>
      </c>
      <c r="S4" t="str">
        <f t="shared" si="1"/>
        <v>Open</v>
      </c>
    </row>
    <row r="5" spans="1:19" ht="14.5">
      <c r="A5" s="1">
        <v>39</v>
      </c>
      <c r="B5" s="1" t="str">
        <f>_xlfn.XLOOKUP(A5, Opportunity!B$2:B$486, Opportunity!E$2:E$486, "Not found")</f>
        <v>Medium</v>
      </c>
      <c r="C5" s="1">
        <v>1</v>
      </c>
      <c r="D5" s="1">
        <v>22</v>
      </c>
      <c r="E5" s="1">
        <v>22</v>
      </c>
      <c r="F5" s="1">
        <v>17</v>
      </c>
      <c r="G5" s="3">
        <v>4862891</v>
      </c>
      <c r="H5" s="4">
        <v>388.45763888888899</v>
      </c>
      <c r="I5" s="1">
        <v>2015</v>
      </c>
      <c r="J5" s="1" t="str">
        <f>_xlfn.XLOOKUP(D5, Account!D$2:D$358, Account!B$2:B$358, "Not found")</f>
        <v>East</v>
      </c>
      <c r="K5" s="1" t="str">
        <f>_xlfn.XLOOKUP(D5, Account!D$2:D$358, Account!C$2:C$358, "Not found")</f>
        <v>Strategic</v>
      </c>
      <c r="L5" s="1" t="s">
        <v>1003</v>
      </c>
      <c r="M5" s="1" t="str">
        <f>_xlfn.XLOOKUP(E5, Partner!B$2:B$102, Partner!A$2:A$102, "Not found")</f>
        <v>Direct</v>
      </c>
      <c r="N5" t="str">
        <f>_xlfn.XLOOKUP(E5, Partner!B$2:B$102, Partner!C$2:C$102, "Not found")</f>
        <v>No</v>
      </c>
      <c r="O5" t="str">
        <f>_xlfn.XLOOKUP(F5, Product!B$2:B$26, Product!A$2:A$26, "Not found")</f>
        <v>Recolo</v>
      </c>
      <c r="P5" t="str">
        <f>_xlfn.XLOOKUP(C5, 'Sales Stage'!C$2:C$6, 'Sales Stage'!B$2:B$6, "Not found")</f>
        <v>Lead</v>
      </c>
      <c r="Q5" s="5">
        <f>_xlfn.XLOOKUP(C5, 'Sales Stage'!C$2:C$6, 'Sales Stage'!A$2:A$6, "Not found")</f>
        <v>0.1</v>
      </c>
      <c r="R5" t="str">
        <f t="shared" si="0"/>
        <v>Direct</v>
      </c>
      <c r="S5" t="str">
        <f t="shared" si="1"/>
        <v>Open</v>
      </c>
    </row>
    <row r="6" spans="1:19" ht="14.5">
      <c r="A6" s="1">
        <v>64</v>
      </c>
      <c r="B6" s="1" t="str">
        <f>_xlfn.XLOOKUP(A6, Opportunity!B$2:B$486, Opportunity!E$2:E$486, "Not found")</f>
        <v>Large</v>
      </c>
      <c r="C6" s="1">
        <v>1</v>
      </c>
      <c r="D6" s="1">
        <v>55</v>
      </c>
      <c r="E6" s="1">
        <v>22</v>
      </c>
      <c r="F6" s="1">
        <v>22</v>
      </c>
      <c r="G6" s="3">
        <v>5688641</v>
      </c>
      <c r="H6" s="4">
        <v>415.45763888888899</v>
      </c>
      <c r="I6" s="1">
        <v>2015</v>
      </c>
      <c r="J6" s="1" t="str">
        <f>_xlfn.XLOOKUP(D6, Account!D$2:D$358, Account!B$2:B$358, "Not found")</f>
        <v>Central</v>
      </c>
      <c r="K6" s="1" t="str">
        <f>_xlfn.XLOOKUP(D6, Account!D$2:D$358, Account!C$2:C$358, "Not found")</f>
        <v>Strategic</v>
      </c>
      <c r="L6" s="1" t="s">
        <v>1003</v>
      </c>
      <c r="M6" s="1" t="str">
        <f>_xlfn.XLOOKUP(E6, Partner!B$2:B$102, Partner!A$2:A$102, "Not found")</f>
        <v>Direct</v>
      </c>
      <c r="N6" t="str">
        <f>_xlfn.XLOOKUP(E6, Partner!B$2:B$102, Partner!C$2:C$102, "Not found")</f>
        <v>No</v>
      </c>
      <c r="O6" t="str">
        <f>_xlfn.XLOOKUP(F6, Product!B$2:B$26, Product!A$2:A$26, "Not found")</f>
        <v>Aqua</v>
      </c>
      <c r="P6" t="str">
        <f>_xlfn.XLOOKUP(C6, 'Sales Stage'!C$2:C$6, 'Sales Stage'!B$2:B$6, "Not found")</f>
        <v>Lead</v>
      </c>
      <c r="Q6" s="5">
        <f>_xlfn.XLOOKUP(C6, 'Sales Stage'!C$2:C$6, 'Sales Stage'!A$2:A$6, "Not found")</f>
        <v>0.1</v>
      </c>
      <c r="R6" t="str">
        <f t="shared" si="0"/>
        <v>Direct</v>
      </c>
      <c r="S6" t="str">
        <f t="shared" si="1"/>
        <v>Open</v>
      </c>
    </row>
    <row r="7" spans="1:19" ht="14.5">
      <c r="A7" s="1">
        <v>126</v>
      </c>
      <c r="B7" s="1" t="str">
        <f>_xlfn.XLOOKUP(A7, Opportunity!B$2:B$486, Opportunity!E$2:E$486, "Not found")</f>
        <v>Small</v>
      </c>
      <c r="C7" s="1">
        <v>1</v>
      </c>
      <c r="D7" s="1">
        <v>104</v>
      </c>
      <c r="E7" s="1">
        <v>22</v>
      </c>
      <c r="F7" s="1">
        <v>10</v>
      </c>
      <c r="G7" s="3">
        <v>1433275</v>
      </c>
      <c r="H7" s="4">
        <v>544.45763888888905</v>
      </c>
      <c r="I7" s="1">
        <v>2015</v>
      </c>
      <c r="J7" s="1" t="str">
        <f>_xlfn.XLOOKUP(D7, Account!D$2:D$358, Account!B$2:B$358, "Not found")</f>
        <v>East</v>
      </c>
      <c r="K7" s="1" t="str">
        <f>_xlfn.XLOOKUP(D7, Account!D$2:D$358, Account!C$2:C$358, "Not found")</f>
        <v>Large</v>
      </c>
      <c r="L7" s="1" t="s">
        <v>1003</v>
      </c>
      <c r="M7" s="1" t="str">
        <f>_xlfn.XLOOKUP(E7, Partner!B$2:B$102, Partner!A$2:A$102, "Not found")</f>
        <v>Direct</v>
      </c>
      <c r="N7" t="str">
        <f>_xlfn.XLOOKUP(E7, Partner!B$2:B$102, Partner!C$2:C$102, "Not found")</f>
        <v>No</v>
      </c>
      <c r="O7" t="str">
        <f>_xlfn.XLOOKUP(F7, Product!B$2:B$26, Product!A$2:A$26, "Not found")</f>
        <v>Juvenis</v>
      </c>
      <c r="P7" t="str">
        <f>_xlfn.XLOOKUP(C7, 'Sales Stage'!C$2:C$6, 'Sales Stage'!B$2:B$6, "Not found")</f>
        <v>Lead</v>
      </c>
      <c r="Q7" s="5">
        <f>_xlfn.XLOOKUP(C7, 'Sales Stage'!C$2:C$6, 'Sales Stage'!A$2:A$6, "Not found")</f>
        <v>0.1</v>
      </c>
      <c r="R7" t="str">
        <f t="shared" si="0"/>
        <v>Direct</v>
      </c>
      <c r="S7" t="str">
        <f t="shared" si="1"/>
        <v>Open</v>
      </c>
    </row>
    <row r="8" spans="1:19" ht="14.5">
      <c r="A8" s="1">
        <v>346</v>
      </c>
      <c r="B8" s="1" t="str">
        <f>_xlfn.XLOOKUP(A8, Opportunity!B$2:B$486, Opportunity!E$2:E$486, "Not found")</f>
        <v>Medium</v>
      </c>
      <c r="C8" s="1">
        <v>1</v>
      </c>
      <c r="D8" s="1">
        <v>246</v>
      </c>
      <c r="E8" s="1">
        <v>22</v>
      </c>
      <c r="F8" s="1">
        <v>17</v>
      </c>
      <c r="G8" s="3">
        <v>3501919</v>
      </c>
      <c r="H8" s="4">
        <v>512.45763888888905</v>
      </c>
      <c r="I8" s="1">
        <v>2015</v>
      </c>
      <c r="J8" s="1" t="str">
        <f>_xlfn.XLOOKUP(D8, Account!D$2:D$358, Account!B$2:B$358, "Not found")</f>
        <v>East</v>
      </c>
      <c r="K8" s="1" t="str">
        <f>_xlfn.XLOOKUP(D8, Account!D$2:D$358, Account!C$2:C$358, "Not found")</f>
        <v>Strategic</v>
      </c>
      <c r="L8" s="1" t="s">
        <v>1003</v>
      </c>
      <c r="M8" s="1" t="str">
        <f>_xlfn.XLOOKUP(E8, Partner!B$2:B$102, Partner!A$2:A$102, "Not found")</f>
        <v>Direct</v>
      </c>
      <c r="N8" t="str">
        <f>_xlfn.XLOOKUP(E8, Partner!B$2:B$102, Partner!C$2:C$102, "Not found")</f>
        <v>No</v>
      </c>
      <c r="O8" t="str">
        <f>_xlfn.XLOOKUP(F8, Product!B$2:B$26, Product!A$2:A$26, "Not found")</f>
        <v>Recolo</v>
      </c>
      <c r="P8" t="str">
        <f>_xlfn.XLOOKUP(C8, 'Sales Stage'!C$2:C$6, 'Sales Stage'!B$2:B$6, "Not found")</f>
        <v>Lead</v>
      </c>
      <c r="Q8" s="5">
        <f>_xlfn.XLOOKUP(C8, 'Sales Stage'!C$2:C$6, 'Sales Stage'!A$2:A$6, "Not found")</f>
        <v>0.1</v>
      </c>
      <c r="R8" t="str">
        <f t="shared" si="0"/>
        <v>Direct</v>
      </c>
      <c r="S8" t="str">
        <f t="shared" si="1"/>
        <v>Open</v>
      </c>
    </row>
    <row r="9" spans="1:19" ht="14.5">
      <c r="A9" s="1">
        <v>347</v>
      </c>
      <c r="B9" s="1" t="str">
        <f>_xlfn.XLOOKUP(A9, Opportunity!B$2:B$486, Opportunity!E$2:E$486, "Not found")</f>
        <v>Small</v>
      </c>
      <c r="C9" s="1">
        <v>1</v>
      </c>
      <c r="D9" s="1">
        <v>269</v>
      </c>
      <c r="E9" s="1">
        <v>22</v>
      </c>
      <c r="F9" s="1">
        <v>16</v>
      </c>
      <c r="G9" s="3">
        <v>2230393</v>
      </c>
      <c r="H9" s="4">
        <v>428.45763888888899</v>
      </c>
      <c r="I9" s="1">
        <v>2015</v>
      </c>
      <c r="J9" s="1" t="str">
        <f>_xlfn.XLOOKUP(D9, Account!D$2:D$358, Account!B$2:B$358, "Not found")</f>
        <v>East</v>
      </c>
      <c r="K9" s="1" t="str">
        <f>_xlfn.XLOOKUP(D9, Account!D$2:D$358, Account!C$2:C$358, "Not found")</f>
        <v>Strategic</v>
      </c>
      <c r="L9" s="1" t="s">
        <v>1003</v>
      </c>
      <c r="M9" s="1" t="str">
        <f>_xlfn.XLOOKUP(E9, Partner!B$2:B$102, Partner!A$2:A$102, "Not found")</f>
        <v>Direct</v>
      </c>
      <c r="N9" t="str">
        <f>_xlfn.XLOOKUP(E9, Partner!B$2:B$102, Partner!C$2:C$102, "Not found")</f>
        <v>No</v>
      </c>
      <c r="O9" t="str">
        <f>_xlfn.XLOOKUP(F9, Product!B$2:B$26, Product!A$2:A$26, "Not found")</f>
        <v>Quanti</v>
      </c>
      <c r="P9" t="str">
        <f>_xlfn.XLOOKUP(C9, 'Sales Stage'!C$2:C$6, 'Sales Stage'!B$2:B$6, "Not found")</f>
        <v>Lead</v>
      </c>
      <c r="Q9" s="5">
        <f>_xlfn.XLOOKUP(C9, 'Sales Stage'!C$2:C$6, 'Sales Stage'!A$2:A$6, "Not found")</f>
        <v>0.1</v>
      </c>
      <c r="R9" t="str">
        <f t="shared" si="0"/>
        <v>Direct</v>
      </c>
      <c r="S9" t="str">
        <f t="shared" si="1"/>
        <v>Open</v>
      </c>
    </row>
    <row r="10" spans="1:19" ht="14.5">
      <c r="A10" s="1">
        <v>353</v>
      </c>
      <c r="B10" s="1" t="str">
        <f>_xlfn.XLOOKUP(A10, Opportunity!B$2:B$486, Opportunity!E$2:E$486, "Not found")</f>
        <v>Small</v>
      </c>
      <c r="C10" s="1">
        <v>1</v>
      </c>
      <c r="D10" s="1">
        <v>275</v>
      </c>
      <c r="E10" s="1">
        <v>22</v>
      </c>
      <c r="F10" s="1">
        <v>18</v>
      </c>
      <c r="G10" s="3">
        <v>535605</v>
      </c>
      <c r="H10" s="4">
        <v>375.45763888888899</v>
      </c>
      <c r="I10" s="1">
        <v>2015</v>
      </c>
      <c r="J10" s="1" t="str">
        <f>_xlfn.XLOOKUP(D10, Account!D$2:D$358, Account!B$2:B$358, "Not found")</f>
        <v>West</v>
      </c>
      <c r="K10" s="1" t="str">
        <f>_xlfn.XLOOKUP(D10, Account!D$2:D$358, Account!C$2:C$358, "Not found")</f>
        <v>Large</v>
      </c>
      <c r="L10" s="1" t="s">
        <v>1003</v>
      </c>
      <c r="M10" s="1" t="str">
        <f>_xlfn.XLOOKUP(E10, Partner!B$2:B$102, Partner!A$2:A$102, "Not found")</f>
        <v>Direct</v>
      </c>
      <c r="N10" t="str">
        <f>_xlfn.XLOOKUP(E10, Partner!B$2:B$102, Partner!C$2:C$102, "Not found")</f>
        <v>No</v>
      </c>
      <c r="O10" t="str">
        <f>_xlfn.XLOOKUP(F10, Product!B$2:B$26, Product!A$2:A$26, "Not found")</f>
        <v>Sato</v>
      </c>
      <c r="P10" t="str">
        <f>_xlfn.XLOOKUP(C10, 'Sales Stage'!C$2:C$6, 'Sales Stage'!B$2:B$6, "Not found")</f>
        <v>Lead</v>
      </c>
      <c r="Q10" s="5">
        <f>_xlfn.XLOOKUP(C10, 'Sales Stage'!C$2:C$6, 'Sales Stage'!A$2:A$6, "Not found")</f>
        <v>0.1</v>
      </c>
      <c r="R10" t="str">
        <f t="shared" si="0"/>
        <v>Direct</v>
      </c>
      <c r="S10" t="str">
        <f t="shared" si="1"/>
        <v>Open</v>
      </c>
    </row>
    <row r="11" spans="1:19" ht="14.5">
      <c r="A11" s="1">
        <v>373</v>
      </c>
      <c r="B11" s="1" t="str">
        <f>_xlfn.XLOOKUP(A11, Opportunity!B$2:B$486, Opportunity!E$2:E$486, "Not found")</f>
        <v>Medium</v>
      </c>
      <c r="C11" s="1">
        <v>1</v>
      </c>
      <c r="D11" s="1">
        <v>291</v>
      </c>
      <c r="E11" s="1">
        <v>22</v>
      </c>
      <c r="F11" s="1">
        <v>8</v>
      </c>
      <c r="G11" s="3">
        <v>5626094</v>
      </c>
      <c r="H11" s="4">
        <v>376.45763888888899</v>
      </c>
      <c r="I11" s="1">
        <v>2015</v>
      </c>
      <c r="J11" s="1" t="str">
        <f>_xlfn.XLOOKUP(D11, Account!D$2:D$358, Account!B$2:B$358, "Not found")</f>
        <v>East</v>
      </c>
      <c r="K11" s="1" t="str">
        <f>_xlfn.XLOOKUP(D11, Account!D$2:D$358, Account!C$2:C$358, "Not found")</f>
        <v>Strategic</v>
      </c>
      <c r="L11" s="1" t="s">
        <v>1003</v>
      </c>
      <c r="M11" s="1" t="str">
        <f>_xlfn.XLOOKUP(E11, Partner!B$2:B$102, Partner!A$2:A$102, "Not found")</f>
        <v>Direct</v>
      </c>
      <c r="N11" t="str">
        <f>_xlfn.XLOOKUP(E11, Partner!B$2:B$102, Partner!C$2:C$102, "Not found")</f>
        <v>No</v>
      </c>
      <c r="O11" t="str">
        <f>_xlfn.XLOOKUP(F11, Product!B$2:B$26, Product!A$2:A$26, "Not found")</f>
        <v>Habitus</v>
      </c>
      <c r="P11" t="str">
        <f>_xlfn.XLOOKUP(C11, 'Sales Stage'!C$2:C$6, 'Sales Stage'!B$2:B$6, "Not found")</f>
        <v>Lead</v>
      </c>
      <c r="Q11" s="5">
        <f>_xlfn.XLOOKUP(C11, 'Sales Stage'!C$2:C$6, 'Sales Stage'!A$2:A$6, "Not found")</f>
        <v>0.1</v>
      </c>
      <c r="R11" t="str">
        <f t="shared" si="0"/>
        <v>Direct</v>
      </c>
      <c r="S11" t="str">
        <f t="shared" si="1"/>
        <v>Open</v>
      </c>
    </row>
    <row r="12" spans="1:19" ht="14.5">
      <c r="A12" s="1">
        <v>374</v>
      </c>
      <c r="B12" s="1" t="str">
        <f>_xlfn.XLOOKUP(A12, Opportunity!B$2:B$486, Opportunity!E$2:E$486, "Not found")</f>
        <v>Small</v>
      </c>
      <c r="C12" s="1">
        <v>1</v>
      </c>
      <c r="D12" s="1">
        <v>292</v>
      </c>
      <c r="E12" s="1">
        <v>22</v>
      </c>
      <c r="F12" s="1">
        <v>6</v>
      </c>
      <c r="G12" s="3">
        <v>595469</v>
      </c>
      <c r="H12" s="4">
        <v>448.45763888888899</v>
      </c>
      <c r="I12" s="1">
        <v>2015</v>
      </c>
      <c r="J12" s="1" t="str">
        <f>_xlfn.XLOOKUP(D12, Account!D$2:D$358, Account!B$2:B$358, "Not found")</f>
        <v>Central</v>
      </c>
      <c r="K12" s="1" t="str">
        <f>_xlfn.XLOOKUP(D12, Account!D$2:D$358, Account!C$2:C$358, "Not found")</f>
        <v>Large</v>
      </c>
      <c r="L12" s="1" t="s">
        <v>1003</v>
      </c>
      <c r="M12" s="1" t="str">
        <f>_xlfn.XLOOKUP(E12, Partner!B$2:B$102, Partner!A$2:A$102, "Not found")</f>
        <v>Direct</v>
      </c>
      <c r="N12" t="str">
        <f>_xlfn.XLOOKUP(E12, Partner!B$2:B$102, Partner!C$2:C$102, "Not found")</f>
        <v>No</v>
      </c>
      <c r="O12" t="str">
        <f>_xlfn.XLOOKUP(F12, Product!B$2:B$26, Product!A$2:A$26, "Not found")</f>
        <v>Fatum</v>
      </c>
      <c r="P12" t="str">
        <f>_xlfn.XLOOKUP(C12, 'Sales Stage'!C$2:C$6, 'Sales Stage'!B$2:B$6, "Not found")</f>
        <v>Lead</v>
      </c>
      <c r="Q12" s="5">
        <f>_xlfn.XLOOKUP(C12, 'Sales Stage'!C$2:C$6, 'Sales Stage'!A$2:A$6, "Not found")</f>
        <v>0.1</v>
      </c>
      <c r="R12" t="str">
        <f t="shared" si="0"/>
        <v>Direct</v>
      </c>
      <c r="S12" t="str">
        <f t="shared" si="1"/>
        <v>Open</v>
      </c>
    </row>
    <row r="13" spans="1:19" ht="14.5">
      <c r="A13" s="1">
        <v>393</v>
      </c>
      <c r="B13" s="1" t="str">
        <f>_xlfn.XLOOKUP(A13, Opportunity!B$2:B$486, Opportunity!E$2:E$486, "Not found")</f>
        <v>Medium</v>
      </c>
      <c r="C13" s="1">
        <v>1</v>
      </c>
      <c r="D13" s="1">
        <v>306</v>
      </c>
      <c r="E13" s="1">
        <v>22</v>
      </c>
      <c r="F13" s="1">
        <v>4</v>
      </c>
      <c r="G13" s="3">
        <v>3412054</v>
      </c>
      <c r="H13" s="4">
        <v>387.45763888888899</v>
      </c>
      <c r="I13" s="1">
        <v>2015</v>
      </c>
      <c r="J13" s="1" t="str">
        <f>_xlfn.XLOOKUP(D13, Account!D$2:D$358, Account!B$2:B$358, "Not found")</f>
        <v>East</v>
      </c>
      <c r="K13" s="1" t="str">
        <f>_xlfn.XLOOKUP(D13, Account!D$2:D$358, Account!C$2:C$358, "Not found")</f>
        <v>Large</v>
      </c>
      <c r="L13" s="1" t="s">
        <v>1003</v>
      </c>
      <c r="M13" s="1" t="str">
        <f>_xlfn.XLOOKUP(E13, Partner!B$2:B$102, Partner!A$2:A$102, "Not found")</f>
        <v>Direct</v>
      </c>
      <c r="N13" t="str">
        <f>_xlfn.XLOOKUP(E13, Partner!B$2:B$102, Partner!C$2:C$102, "Not found")</f>
        <v>No</v>
      </c>
      <c r="O13" t="str">
        <f>_xlfn.XLOOKUP(F13, Product!B$2:B$26, Product!A$2:A$26, "Not found")</f>
        <v>Decimus</v>
      </c>
      <c r="P13" t="str">
        <f>_xlfn.XLOOKUP(C13, 'Sales Stage'!C$2:C$6, 'Sales Stage'!B$2:B$6, "Not found")</f>
        <v>Lead</v>
      </c>
      <c r="Q13" s="5">
        <f>_xlfn.XLOOKUP(C13, 'Sales Stage'!C$2:C$6, 'Sales Stage'!A$2:A$6, "Not found")</f>
        <v>0.1</v>
      </c>
      <c r="R13" t="str">
        <f t="shared" si="0"/>
        <v>Direct</v>
      </c>
      <c r="S13" t="str">
        <f t="shared" si="1"/>
        <v>Open</v>
      </c>
    </row>
    <row r="14" spans="1:19" ht="14.5">
      <c r="A14" s="1">
        <v>394</v>
      </c>
      <c r="B14" s="1" t="str">
        <f>_xlfn.XLOOKUP(A14, Opportunity!B$2:B$486, Opportunity!E$2:E$486, "Not found")</f>
        <v>Large</v>
      </c>
      <c r="C14" s="1">
        <v>1</v>
      </c>
      <c r="D14" s="1">
        <v>307</v>
      </c>
      <c r="E14" s="1">
        <v>22</v>
      </c>
      <c r="F14" s="1">
        <v>11</v>
      </c>
      <c r="G14" s="3">
        <v>5981812</v>
      </c>
      <c r="H14" s="4">
        <v>394.45763888888899</v>
      </c>
      <c r="I14" s="1">
        <v>2015</v>
      </c>
      <c r="J14" s="1" t="str">
        <f>_xlfn.XLOOKUP(D14, Account!D$2:D$358, Account!B$2:B$358, "Not found")</f>
        <v>East</v>
      </c>
      <c r="K14" s="1" t="str">
        <f>_xlfn.XLOOKUP(D14, Account!D$2:D$358, Account!C$2:C$358, "Not found")</f>
        <v>Large</v>
      </c>
      <c r="L14" s="1" t="s">
        <v>1003</v>
      </c>
      <c r="M14" s="1" t="str">
        <f>_xlfn.XLOOKUP(E14, Partner!B$2:B$102, Partner!A$2:A$102, "Not found")</f>
        <v>Direct</v>
      </c>
      <c r="N14" t="str">
        <f>_xlfn.XLOOKUP(E14, Partner!B$2:B$102, Partner!C$2:C$102, "Not found")</f>
        <v>No</v>
      </c>
      <c r="O14" t="str">
        <f>_xlfn.XLOOKUP(F14, Product!B$2:B$26, Product!A$2:A$26, "Not found")</f>
        <v>Lacuna</v>
      </c>
      <c r="P14" t="str">
        <f>_xlfn.XLOOKUP(C14, 'Sales Stage'!C$2:C$6, 'Sales Stage'!B$2:B$6, "Not found")</f>
        <v>Lead</v>
      </c>
      <c r="Q14" s="5">
        <f>_xlfn.XLOOKUP(C14, 'Sales Stage'!C$2:C$6, 'Sales Stage'!A$2:A$6, "Not found")</f>
        <v>0.1</v>
      </c>
      <c r="R14" t="str">
        <f t="shared" si="0"/>
        <v>Direct</v>
      </c>
      <c r="S14" t="str">
        <f t="shared" si="1"/>
        <v>Open</v>
      </c>
    </row>
    <row r="15" spans="1:19" ht="14.5">
      <c r="A15" s="1">
        <v>404</v>
      </c>
      <c r="B15" s="1" t="str">
        <f>_xlfn.XLOOKUP(A15, Opportunity!B$2:B$486, Opportunity!E$2:E$486, "Not found")</f>
        <v>Small</v>
      </c>
      <c r="C15" s="1">
        <v>1</v>
      </c>
      <c r="D15" s="1">
        <v>170</v>
      </c>
      <c r="E15" s="1">
        <v>22</v>
      </c>
      <c r="F15" s="1">
        <v>11</v>
      </c>
      <c r="G15" s="3">
        <v>833461</v>
      </c>
      <c r="H15" s="4">
        <v>464.45763888888899</v>
      </c>
      <c r="I15" s="1">
        <v>2015</v>
      </c>
      <c r="J15" s="1" t="str">
        <f>_xlfn.XLOOKUP(D15, Account!D$2:D$358, Account!B$2:B$358, "Not found")</f>
        <v>East</v>
      </c>
      <c r="K15" s="1" t="str">
        <f>_xlfn.XLOOKUP(D15, Account!D$2:D$358, Account!C$2:C$358, "Not found")</f>
        <v>Large</v>
      </c>
      <c r="L15" s="1" t="s">
        <v>1003</v>
      </c>
      <c r="M15" s="1" t="str">
        <f>_xlfn.XLOOKUP(E15, Partner!B$2:B$102, Partner!A$2:A$102, "Not found")</f>
        <v>Direct</v>
      </c>
      <c r="N15" t="str">
        <f>_xlfn.XLOOKUP(E15, Partner!B$2:B$102, Partner!C$2:C$102, "Not found")</f>
        <v>No</v>
      </c>
      <c r="O15" t="str">
        <f>_xlfn.XLOOKUP(F15, Product!B$2:B$26, Product!A$2:A$26, "Not found")</f>
        <v>Lacuna</v>
      </c>
      <c r="P15" t="str">
        <f>_xlfn.XLOOKUP(C15, 'Sales Stage'!C$2:C$6, 'Sales Stage'!B$2:B$6, "Not found")</f>
        <v>Lead</v>
      </c>
      <c r="Q15" s="5">
        <f>_xlfn.XLOOKUP(C15, 'Sales Stage'!C$2:C$6, 'Sales Stage'!A$2:A$6, "Not found")</f>
        <v>0.1</v>
      </c>
      <c r="R15" t="str">
        <f t="shared" si="0"/>
        <v>Direct</v>
      </c>
      <c r="S15" t="str">
        <f t="shared" si="1"/>
        <v>Open</v>
      </c>
    </row>
    <row r="16" spans="1:19" ht="14.5">
      <c r="A16" s="1">
        <v>414</v>
      </c>
      <c r="B16" s="1" t="str">
        <f>_xlfn.XLOOKUP(A16, Opportunity!B$2:B$486, Opportunity!E$2:E$486, "Not found")</f>
        <v>Medium</v>
      </c>
      <c r="C16" s="1">
        <v>1</v>
      </c>
      <c r="D16" s="1">
        <v>323</v>
      </c>
      <c r="E16" s="1">
        <v>22</v>
      </c>
      <c r="F16" s="1">
        <v>23</v>
      </c>
      <c r="G16" s="3">
        <v>5299231</v>
      </c>
      <c r="H16" s="4">
        <v>431.45763888888899</v>
      </c>
      <c r="I16" s="1">
        <v>2015</v>
      </c>
      <c r="J16" s="1" t="str">
        <f>_xlfn.XLOOKUP(D16, Account!D$2:D$358, Account!B$2:B$358, "Not found")</f>
        <v>West</v>
      </c>
      <c r="K16" s="1" t="str">
        <f>_xlfn.XLOOKUP(D16, Account!D$2:D$358, Account!C$2:C$358, "Not found")</f>
        <v>Large</v>
      </c>
      <c r="L16" s="1" t="s">
        <v>1003</v>
      </c>
      <c r="M16" s="1" t="str">
        <f>_xlfn.XLOOKUP(E16, Partner!B$2:B$102, Partner!A$2:A$102, "Not found")</f>
        <v>Direct</v>
      </c>
      <c r="N16" t="str">
        <f>_xlfn.XLOOKUP(E16, Partner!B$2:B$102, Partner!C$2:C$102, "Not found")</f>
        <v>No</v>
      </c>
      <c r="O16" t="str">
        <f>_xlfn.XLOOKUP(F16, Product!B$2:B$26, Product!A$2:A$26, "Not found")</f>
        <v>Bellus</v>
      </c>
      <c r="P16" t="str">
        <f>_xlfn.XLOOKUP(C16, 'Sales Stage'!C$2:C$6, 'Sales Stage'!B$2:B$6, "Not found")</f>
        <v>Lead</v>
      </c>
      <c r="Q16" s="5">
        <f>_xlfn.XLOOKUP(C16, 'Sales Stage'!C$2:C$6, 'Sales Stage'!A$2:A$6, "Not found")</f>
        <v>0.1</v>
      </c>
      <c r="R16" t="str">
        <f t="shared" si="0"/>
        <v>Direct</v>
      </c>
      <c r="S16" t="str">
        <f t="shared" si="1"/>
        <v>Open</v>
      </c>
    </row>
    <row r="17" spans="1:19" ht="14.5">
      <c r="A17" s="1">
        <v>418</v>
      </c>
      <c r="B17" s="1" t="str">
        <f>_xlfn.XLOOKUP(A17, Opportunity!B$2:B$486, Opportunity!E$2:E$486, "Not found")</f>
        <v>Small</v>
      </c>
      <c r="C17" s="1">
        <v>1</v>
      </c>
      <c r="D17" s="1">
        <v>11</v>
      </c>
      <c r="E17" s="1">
        <v>22</v>
      </c>
      <c r="F17" s="1">
        <v>17</v>
      </c>
      <c r="G17" s="3">
        <v>1133172</v>
      </c>
      <c r="H17" s="4">
        <v>410.45763888888899</v>
      </c>
      <c r="I17" s="1">
        <v>2015</v>
      </c>
      <c r="J17" s="1" t="str">
        <f>_xlfn.XLOOKUP(D17, Account!D$2:D$358, Account!B$2:B$358, "Not found")</f>
        <v>East</v>
      </c>
      <c r="K17" s="1" t="str">
        <f>_xlfn.XLOOKUP(D17, Account!D$2:D$358, Account!C$2:C$358, "Not found")</f>
        <v>Strategic</v>
      </c>
      <c r="L17" s="1" t="s">
        <v>1003</v>
      </c>
      <c r="M17" s="1" t="str">
        <f>_xlfn.XLOOKUP(E17, Partner!B$2:B$102, Partner!A$2:A$102, "Not found")</f>
        <v>Direct</v>
      </c>
      <c r="N17" t="str">
        <f>_xlfn.XLOOKUP(E17, Partner!B$2:B$102, Partner!C$2:C$102, "Not found")</f>
        <v>No</v>
      </c>
      <c r="O17" t="str">
        <f>_xlfn.XLOOKUP(F17, Product!B$2:B$26, Product!A$2:A$26, "Not found")</f>
        <v>Recolo</v>
      </c>
      <c r="P17" t="str">
        <f>_xlfn.XLOOKUP(C17, 'Sales Stage'!C$2:C$6, 'Sales Stage'!B$2:B$6, "Not found")</f>
        <v>Lead</v>
      </c>
      <c r="Q17" s="5">
        <f>_xlfn.XLOOKUP(C17, 'Sales Stage'!C$2:C$6, 'Sales Stage'!A$2:A$6, "Not found")</f>
        <v>0.1</v>
      </c>
      <c r="R17" t="str">
        <f t="shared" si="0"/>
        <v>Direct</v>
      </c>
      <c r="S17" t="str">
        <f t="shared" si="1"/>
        <v>Open</v>
      </c>
    </row>
    <row r="18" spans="1:19" ht="14.5">
      <c r="A18" s="1">
        <v>384</v>
      </c>
      <c r="B18" s="1" t="str">
        <f>_xlfn.XLOOKUP(A18, Opportunity!B$2:B$486, Opportunity!E$2:E$486, "Not found")</f>
        <v>Small</v>
      </c>
      <c r="C18" s="1">
        <v>1</v>
      </c>
      <c r="D18" s="1">
        <v>298</v>
      </c>
      <c r="E18" s="1">
        <v>22</v>
      </c>
      <c r="F18" s="1">
        <v>10</v>
      </c>
      <c r="G18" s="3">
        <v>2386868</v>
      </c>
      <c r="H18" s="4">
        <v>454.45763888888899</v>
      </c>
      <c r="I18" s="1">
        <v>2015</v>
      </c>
      <c r="J18" s="1" t="str">
        <f>_xlfn.XLOOKUP(D18, Account!D$2:D$358, Account!B$2:B$358, "Not found")</f>
        <v>East</v>
      </c>
      <c r="K18" s="1" t="str">
        <f>_xlfn.XLOOKUP(D18, Account!D$2:D$358, Account!C$2:C$358, "Not found")</f>
        <v>Large</v>
      </c>
      <c r="L18" s="1" t="s">
        <v>1003</v>
      </c>
      <c r="M18" s="1" t="str">
        <f>_xlfn.XLOOKUP(E18, Partner!B$2:B$102, Partner!A$2:A$102, "Not found")</f>
        <v>Direct</v>
      </c>
      <c r="N18" t="str">
        <f>_xlfn.XLOOKUP(E18, Partner!B$2:B$102, Partner!C$2:C$102, "Not found")</f>
        <v>No</v>
      </c>
      <c r="O18" t="str">
        <f>_xlfn.XLOOKUP(F18, Product!B$2:B$26, Product!A$2:A$26, "Not found")</f>
        <v>Juvenis</v>
      </c>
      <c r="P18" t="str">
        <f>_xlfn.XLOOKUP(C18, 'Sales Stage'!C$2:C$6, 'Sales Stage'!B$2:B$6, "Not found")</f>
        <v>Lead</v>
      </c>
      <c r="Q18" s="5">
        <f>_xlfn.XLOOKUP(C18, 'Sales Stage'!C$2:C$6, 'Sales Stage'!A$2:A$6, "Not found")</f>
        <v>0.1</v>
      </c>
      <c r="R18" t="str">
        <f t="shared" si="0"/>
        <v>Direct</v>
      </c>
      <c r="S18" t="str">
        <f t="shared" si="1"/>
        <v>Open</v>
      </c>
    </row>
    <row r="19" spans="1:19" ht="14.5">
      <c r="A19" s="1">
        <v>355</v>
      </c>
      <c r="B19" s="1" t="str">
        <f>_xlfn.XLOOKUP(A19, Opportunity!B$2:B$486, Opportunity!E$2:E$486, "Not found")</f>
        <v>Medium</v>
      </c>
      <c r="C19" s="1">
        <v>1</v>
      </c>
      <c r="D19" s="1">
        <v>277</v>
      </c>
      <c r="E19" s="1">
        <v>22</v>
      </c>
      <c r="F19" s="1">
        <v>12</v>
      </c>
      <c r="G19" s="3">
        <v>2702266</v>
      </c>
      <c r="H19" s="4">
        <v>459.45763888888899</v>
      </c>
      <c r="I19" s="1">
        <v>2015</v>
      </c>
      <c r="J19" s="1" t="str">
        <f>_xlfn.XLOOKUP(D19, Account!D$2:D$358, Account!B$2:B$358, "Not found")</f>
        <v>East</v>
      </c>
      <c r="K19" s="1" t="str">
        <f>_xlfn.XLOOKUP(D19, Account!D$2:D$358, Account!C$2:C$358, "Not found")</f>
        <v>Large</v>
      </c>
      <c r="L19" s="1" t="s">
        <v>1003</v>
      </c>
      <c r="M19" s="1" t="str">
        <f>_xlfn.XLOOKUP(E19, Partner!B$2:B$102, Partner!A$2:A$102, "Not found")</f>
        <v>Direct</v>
      </c>
      <c r="N19" t="str">
        <f>_xlfn.XLOOKUP(E19, Partner!B$2:B$102, Partner!C$2:C$102, "Not found")</f>
        <v>No</v>
      </c>
      <c r="O19" t="str">
        <f>_xlfn.XLOOKUP(F19, Product!B$2:B$26, Product!A$2:A$26, "Not found")</f>
        <v>Magis</v>
      </c>
      <c r="P19" t="str">
        <f>_xlfn.XLOOKUP(C19, 'Sales Stage'!C$2:C$6, 'Sales Stage'!B$2:B$6, "Not found")</f>
        <v>Lead</v>
      </c>
      <c r="Q19" s="5">
        <f>_xlfn.XLOOKUP(C19, 'Sales Stage'!C$2:C$6, 'Sales Stage'!A$2:A$6, "Not found")</f>
        <v>0.1</v>
      </c>
      <c r="R19" t="str">
        <f t="shared" si="0"/>
        <v>Direct</v>
      </c>
      <c r="S19" t="str">
        <f t="shared" si="1"/>
        <v>Open</v>
      </c>
    </row>
    <row r="20" spans="1:19" ht="14.5">
      <c r="A20" s="1">
        <v>242</v>
      </c>
      <c r="B20" s="1" t="str">
        <f>_xlfn.XLOOKUP(A20, Opportunity!B$2:B$486, Opportunity!E$2:E$486, "Not found")</f>
        <v>Small</v>
      </c>
      <c r="C20" s="1">
        <v>1</v>
      </c>
      <c r="D20" s="1">
        <v>193</v>
      </c>
      <c r="E20" s="1">
        <v>22</v>
      </c>
      <c r="F20" s="1">
        <v>5</v>
      </c>
      <c r="G20" s="3">
        <v>2154078</v>
      </c>
      <c r="H20" s="4">
        <v>386.45763888888899</v>
      </c>
      <c r="I20" s="1">
        <v>2015</v>
      </c>
      <c r="J20" s="1" t="str">
        <f>_xlfn.XLOOKUP(D20, Account!D$2:D$358, Account!B$2:B$358, "Not found")</f>
        <v>West</v>
      </c>
      <c r="K20" s="1" t="str">
        <f>_xlfn.XLOOKUP(D20, Account!D$2:D$358, Account!C$2:C$358, "Not found")</f>
        <v>Strategic</v>
      </c>
      <c r="L20" s="1" t="s">
        <v>1003</v>
      </c>
      <c r="M20" s="1" t="str">
        <f>_xlfn.XLOOKUP(E20, Partner!B$2:B$102, Partner!A$2:A$102, "Not found")</f>
        <v>Direct</v>
      </c>
      <c r="N20" t="str">
        <f>_xlfn.XLOOKUP(E20, Partner!B$2:B$102, Partner!C$2:C$102, "Not found")</f>
        <v>No</v>
      </c>
      <c r="O20" t="str">
        <f>_xlfn.XLOOKUP(F20, Product!B$2:B$26, Product!A$2:A$26, "Not found")</f>
        <v>Eligo</v>
      </c>
      <c r="P20" t="str">
        <f>_xlfn.XLOOKUP(C20, 'Sales Stage'!C$2:C$6, 'Sales Stage'!B$2:B$6, "Not found")</f>
        <v>Lead</v>
      </c>
      <c r="Q20" s="5">
        <f>_xlfn.XLOOKUP(C20, 'Sales Stage'!C$2:C$6, 'Sales Stage'!A$2:A$6, "Not found")</f>
        <v>0.1</v>
      </c>
      <c r="R20" t="str">
        <f t="shared" si="0"/>
        <v>Direct</v>
      </c>
      <c r="S20" t="str">
        <f t="shared" si="1"/>
        <v>Open</v>
      </c>
    </row>
    <row r="21" spans="1:19" ht="14.5">
      <c r="A21" s="1">
        <v>370</v>
      </c>
      <c r="B21" s="1" t="str">
        <f>_xlfn.XLOOKUP(A21, Opportunity!B$2:B$486, Opportunity!E$2:E$486, "Not found")</f>
        <v>Medium</v>
      </c>
      <c r="C21" s="1">
        <v>1</v>
      </c>
      <c r="D21" s="1">
        <v>22</v>
      </c>
      <c r="E21" s="1">
        <v>22</v>
      </c>
      <c r="F21" s="1">
        <v>16</v>
      </c>
      <c r="G21" s="3">
        <v>4984622</v>
      </c>
      <c r="H21" s="4">
        <v>370.45763888888899</v>
      </c>
      <c r="I21" s="1">
        <v>2015</v>
      </c>
      <c r="J21" s="1" t="str">
        <f>_xlfn.XLOOKUP(D21, Account!D$2:D$358, Account!B$2:B$358, "Not found")</f>
        <v>East</v>
      </c>
      <c r="K21" s="1" t="str">
        <f>_xlfn.XLOOKUP(D21, Account!D$2:D$358, Account!C$2:C$358, "Not found")</f>
        <v>Strategic</v>
      </c>
      <c r="L21" s="1" t="s">
        <v>1003</v>
      </c>
      <c r="M21" s="1" t="str">
        <f>_xlfn.XLOOKUP(E21, Partner!B$2:B$102, Partner!A$2:A$102, "Not found")</f>
        <v>Direct</v>
      </c>
      <c r="N21" t="str">
        <f>_xlfn.XLOOKUP(E21, Partner!B$2:B$102, Partner!C$2:C$102, "Not found")</f>
        <v>No</v>
      </c>
      <c r="O21" t="str">
        <f>_xlfn.XLOOKUP(F21, Product!B$2:B$26, Product!A$2:A$26, "Not found")</f>
        <v>Quanti</v>
      </c>
      <c r="P21" t="str">
        <f>_xlfn.XLOOKUP(C21, 'Sales Stage'!C$2:C$6, 'Sales Stage'!B$2:B$6, "Not found")</f>
        <v>Lead</v>
      </c>
      <c r="Q21" s="5">
        <f>_xlfn.XLOOKUP(C21, 'Sales Stage'!C$2:C$6, 'Sales Stage'!A$2:A$6, "Not found")</f>
        <v>0.1</v>
      </c>
      <c r="R21" t="str">
        <f t="shared" si="0"/>
        <v>Direct</v>
      </c>
      <c r="S21" t="str">
        <f t="shared" si="1"/>
        <v>Open</v>
      </c>
    </row>
    <row r="22" spans="1:19" ht="14.5">
      <c r="A22" s="1">
        <v>425</v>
      </c>
      <c r="B22" s="1" t="str">
        <f>_xlfn.XLOOKUP(A22, Opportunity!B$2:B$486, Opportunity!E$2:E$486, "Not found")</f>
        <v>Small</v>
      </c>
      <c r="C22" s="1">
        <v>1</v>
      </c>
      <c r="D22" s="1">
        <v>52</v>
      </c>
      <c r="E22" s="1">
        <v>22</v>
      </c>
      <c r="F22" s="1">
        <v>9</v>
      </c>
      <c r="G22" s="3">
        <v>1959131</v>
      </c>
      <c r="H22" s="4">
        <v>369.45763888888899</v>
      </c>
      <c r="I22" s="1">
        <v>2015</v>
      </c>
      <c r="J22" s="1" t="str">
        <f>_xlfn.XLOOKUP(D22, Account!D$2:D$358, Account!B$2:B$358, "Not found")</f>
        <v>Central</v>
      </c>
      <c r="K22" s="1" t="str">
        <f>_xlfn.XLOOKUP(D22, Account!D$2:D$358, Account!C$2:C$358, "Not found")</f>
        <v>Strategic</v>
      </c>
      <c r="L22" s="1" t="s">
        <v>1003</v>
      </c>
      <c r="M22" s="1" t="str">
        <f>_xlfn.XLOOKUP(E22, Partner!B$2:B$102, Partner!A$2:A$102, "Not found")</f>
        <v>Direct</v>
      </c>
      <c r="N22" t="str">
        <f>_xlfn.XLOOKUP(E22, Partner!B$2:B$102, Partner!C$2:C$102, "Not found")</f>
        <v>No</v>
      </c>
      <c r="O22" t="str">
        <f>_xlfn.XLOOKUP(F22, Product!B$2:B$26, Product!A$2:A$26, "Not found")</f>
        <v>Ignis</v>
      </c>
      <c r="P22" t="str">
        <f>_xlfn.XLOOKUP(C22, 'Sales Stage'!C$2:C$6, 'Sales Stage'!B$2:B$6, "Not found")</f>
        <v>Lead</v>
      </c>
      <c r="Q22" s="5">
        <f>_xlfn.XLOOKUP(C22, 'Sales Stage'!C$2:C$6, 'Sales Stage'!A$2:A$6, "Not found")</f>
        <v>0.1</v>
      </c>
      <c r="R22" t="str">
        <f t="shared" si="0"/>
        <v>Direct</v>
      </c>
      <c r="S22" t="str">
        <f t="shared" si="1"/>
        <v>Open</v>
      </c>
    </row>
    <row r="23" spans="1:19" ht="14.5">
      <c r="A23" s="1">
        <v>228</v>
      </c>
      <c r="B23" s="1" t="str">
        <f>_xlfn.XLOOKUP(A23, Opportunity!B$2:B$486, Opportunity!E$2:E$486, "Not found")</f>
        <v>Small</v>
      </c>
      <c r="C23" s="1">
        <v>1</v>
      </c>
      <c r="D23" s="1">
        <v>180</v>
      </c>
      <c r="E23" s="1">
        <v>22</v>
      </c>
      <c r="F23" s="1">
        <v>13</v>
      </c>
      <c r="G23" s="3">
        <v>188316</v>
      </c>
      <c r="H23" s="4">
        <v>525.45763888888905</v>
      </c>
      <c r="I23" s="1">
        <v>2015</v>
      </c>
      <c r="J23" s="1" t="str">
        <f>_xlfn.XLOOKUP(D23, Account!D$2:D$358, Account!B$2:B$358, "Not found")</f>
        <v>Central</v>
      </c>
      <c r="K23" s="1" t="str">
        <f>_xlfn.XLOOKUP(D23, Account!D$2:D$358, Account!C$2:C$358, "Not found")</f>
        <v>Large</v>
      </c>
      <c r="L23" s="1" t="s">
        <v>1003</v>
      </c>
      <c r="M23" s="1" t="str">
        <f>_xlfn.XLOOKUP(E23, Partner!B$2:B$102, Partner!A$2:A$102, "Not found")</f>
        <v>Direct</v>
      </c>
      <c r="N23" t="str">
        <f>_xlfn.XLOOKUP(E23, Partner!B$2:B$102, Partner!C$2:C$102, "Not found")</f>
        <v>No</v>
      </c>
      <c r="O23" t="str">
        <f>_xlfn.XLOOKUP(F23, Product!B$2:B$26, Product!A$2:A$26, "Not found")</f>
        <v>Nimis</v>
      </c>
      <c r="P23" t="str">
        <f>_xlfn.XLOOKUP(C23, 'Sales Stage'!C$2:C$6, 'Sales Stage'!B$2:B$6, "Not found")</f>
        <v>Lead</v>
      </c>
      <c r="Q23" s="5">
        <f>_xlfn.XLOOKUP(C23, 'Sales Stage'!C$2:C$6, 'Sales Stage'!A$2:A$6, "Not found")</f>
        <v>0.1</v>
      </c>
      <c r="R23" t="str">
        <f t="shared" si="0"/>
        <v>Direct</v>
      </c>
      <c r="S23" t="str">
        <f t="shared" si="1"/>
        <v>Open</v>
      </c>
    </row>
    <row r="24" spans="1:19" ht="14.5">
      <c r="A24" s="1">
        <v>395</v>
      </c>
      <c r="B24" s="1" t="str">
        <f>_xlfn.XLOOKUP(A24, Opportunity!B$2:B$486, Opportunity!E$2:E$486, "Not found")</f>
        <v>Medium</v>
      </c>
      <c r="C24" s="1">
        <v>1</v>
      </c>
      <c r="D24" s="1">
        <v>308</v>
      </c>
      <c r="E24" s="1">
        <v>22</v>
      </c>
      <c r="F24" s="1">
        <v>21</v>
      </c>
      <c r="G24" s="3">
        <v>4022403</v>
      </c>
      <c r="H24" s="4">
        <v>413.45763888888899</v>
      </c>
      <c r="I24" s="1">
        <v>2015</v>
      </c>
      <c r="J24" s="1" t="str">
        <f>_xlfn.XLOOKUP(D24, Account!D$2:D$358, Account!B$2:B$358, "Not found")</f>
        <v>East</v>
      </c>
      <c r="K24" s="1" t="str">
        <f>_xlfn.XLOOKUP(D24, Account!D$2:D$358, Account!C$2:C$358, "Not found")</f>
        <v>Large</v>
      </c>
      <c r="L24" s="1" t="s">
        <v>1003</v>
      </c>
      <c r="M24" s="1" t="str">
        <f>_xlfn.XLOOKUP(E24, Partner!B$2:B$102, Partner!A$2:A$102, "Not found")</f>
        <v>Direct</v>
      </c>
      <c r="N24" t="str">
        <f>_xlfn.XLOOKUP(E24, Partner!B$2:B$102, Partner!C$2:C$102, "Not found")</f>
        <v>No</v>
      </c>
      <c r="O24" t="str">
        <f>_xlfn.XLOOKUP(F24, Product!B$2:B$26, Product!A$2:A$26, "Not found")</f>
        <v>Vero</v>
      </c>
      <c r="P24" t="str">
        <f>_xlfn.XLOOKUP(C24, 'Sales Stage'!C$2:C$6, 'Sales Stage'!B$2:B$6, "Not found")</f>
        <v>Lead</v>
      </c>
      <c r="Q24" s="5">
        <f>_xlfn.XLOOKUP(C24, 'Sales Stage'!C$2:C$6, 'Sales Stage'!A$2:A$6, "Not found")</f>
        <v>0.1</v>
      </c>
      <c r="R24" t="str">
        <f t="shared" si="0"/>
        <v>Direct</v>
      </c>
      <c r="S24" t="str">
        <f t="shared" si="1"/>
        <v>Open</v>
      </c>
    </row>
    <row r="25" spans="1:19" ht="14.5">
      <c r="A25" s="1">
        <v>326</v>
      </c>
      <c r="B25" s="1" t="str">
        <f>_xlfn.XLOOKUP(A25, Opportunity!B$2:B$486, Opportunity!E$2:E$486, "Not found")</f>
        <v>Medium</v>
      </c>
      <c r="C25" s="1">
        <v>1</v>
      </c>
      <c r="D25" s="1">
        <v>252</v>
      </c>
      <c r="E25" s="1">
        <v>22</v>
      </c>
      <c r="F25" s="1">
        <v>13</v>
      </c>
      <c r="G25" s="3">
        <v>3251419</v>
      </c>
      <c r="H25" s="4">
        <v>460.45763888888899</v>
      </c>
      <c r="I25" s="1">
        <v>2015</v>
      </c>
      <c r="J25" s="1" t="str">
        <f>_xlfn.XLOOKUP(D25, Account!D$2:D$358, Account!B$2:B$358, "Not found")</f>
        <v>East</v>
      </c>
      <c r="K25" s="1" t="str">
        <f>_xlfn.XLOOKUP(D25, Account!D$2:D$358, Account!C$2:C$358, "Not found")</f>
        <v>Strategic</v>
      </c>
      <c r="L25" s="1" t="s">
        <v>1003</v>
      </c>
      <c r="M25" s="1" t="str">
        <f>_xlfn.XLOOKUP(E25, Partner!B$2:B$102, Partner!A$2:A$102, "Not found")</f>
        <v>Direct</v>
      </c>
      <c r="N25" t="str">
        <f>_xlfn.XLOOKUP(E25, Partner!B$2:B$102, Partner!C$2:C$102, "Not found")</f>
        <v>No</v>
      </c>
      <c r="O25" t="str">
        <f>_xlfn.XLOOKUP(F25, Product!B$2:B$26, Product!A$2:A$26, "Not found")</f>
        <v>Nimis</v>
      </c>
      <c r="P25" t="str">
        <f>_xlfn.XLOOKUP(C25, 'Sales Stage'!C$2:C$6, 'Sales Stage'!B$2:B$6, "Not found")</f>
        <v>Lead</v>
      </c>
      <c r="Q25" s="5">
        <f>_xlfn.XLOOKUP(C25, 'Sales Stage'!C$2:C$6, 'Sales Stage'!A$2:A$6, "Not found")</f>
        <v>0.1</v>
      </c>
      <c r="R25" t="str">
        <f t="shared" si="0"/>
        <v>Direct</v>
      </c>
      <c r="S25" t="str">
        <f t="shared" si="1"/>
        <v>Open</v>
      </c>
    </row>
    <row r="26" spans="1:19" ht="14.5">
      <c r="A26" s="1">
        <v>337</v>
      </c>
      <c r="B26" s="1" t="str">
        <f>_xlfn.XLOOKUP(A26, Opportunity!B$2:B$486, Opportunity!E$2:E$486, "Not found")</f>
        <v>Large</v>
      </c>
      <c r="C26" s="1">
        <v>1</v>
      </c>
      <c r="D26" s="1">
        <v>260</v>
      </c>
      <c r="E26" s="1">
        <v>22</v>
      </c>
      <c r="F26" s="1">
        <v>22</v>
      </c>
      <c r="G26" s="3">
        <v>6168120</v>
      </c>
      <c r="H26" s="4">
        <v>529.45763888888905</v>
      </c>
      <c r="I26" s="1">
        <v>2015</v>
      </c>
      <c r="J26" s="1" t="str">
        <f>_xlfn.XLOOKUP(D26, Account!D$2:D$358, Account!B$2:B$358, "Not found")</f>
        <v>East</v>
      </c>
      <c r="K26" s="1" t="str">
        <f>_xlfn.XLOOKUP(D26, Account!D$2:D$358, Account!C$2:C$358, "Not found")</f>
        <v>Large</v>
      </c>
      <c r="L26" s="1" t="s">
        <v>1003</v>
      </c>
      <c r="M26" s="1" t="str">
        <f>_xlfn.XLOOKUP(E26, Partner!B$2:B$102, Partner!A$2:A$102, "Not found")</f>
        <v>Direct</v>
      </c>
      <c r="N26" t="str">
        <f>_xlfn.XLOOKUP(E26, Partner!B$2:B$102, Partner!C$2:C$102, "Not found")</f>
        <v>No</v>
      </c>
      <c r="O26" t="str">
        <f>_xlfn.XLOOKUP(F26, Product!B$2:B$26, Product!A$2:A$26, "Not found")</f>
        <v>Aqua</v>
      </c>
      <c r="P26" t="str">
        <f>_xlfn.XLOOKUP(C26, 'Sales Stage'!C$2:C$6, 'Sales Stage'!B$2:B$6, "Not found")</f>
        <v>Lead</v>
      </c>
      <c r="Q26" s="5">
        <f>_xlfn.XLOOKUP(C26, 'Sales Stage'!C$2:C$6, 'Sales Stage'!A$2:A$6, "Not found")</f>
        <v>0.1</v>
      </c>
      <c r="R26" t="str">
        <f t="shared" si="0"/>
        <v>Direct</v>
      </c>
      <c r="S26" t="str">
        <f t="shared" si="1"/>
        <v>Open</v>
      </c>
    </row>
    <row r="27" spans="1:19" ht="14.5">
      <c r="A27" s="1">
        <v>417</v>
      </c>
      <c r="B27" s="1" t="str">
        <f>_xlfn.XLOOKUP(A27, Opportunity!B$2:B$486, Opportunity!E$2:E$486, "Not found")</f>
        <v>Small</v>
      </c>
      <c r="C27" s="1">
        <v>1</v>
      </c>
      <c r="D27" s="1">
        <v>326</v>
      </c>
      <c r="E27" s="1">
        <v>22</v>
      </c>
      <c r="F27" s="1">
        <v>13</v>
      </c>
      <c r="G27" s="3">
        <v>931923</v>
      </c>
      <c r="H27" s="4">
        <v>473.45763888888899</v>
      </c>
      <c r="I27" s="1">
        <v>2015</v>
      </c>
      <c r="J27" s="1" t="str">
        <f>_xlfn.XLOOKUP(D27, Account!D$2:D$358, Account!B$2:B$358, "Not found")</f>
        <v>East</v>
      </c>
      <c r="K27" s="1" t="str">
        <f>_xlfn.XLOOKUP(D27, Account!D$2:D$358, Account!C$2:C$358, "Not found")</f>
        <v>Large</v>
      </c>
      <c r="L27" s="1" t="s">
        <v>1003</v>
      </c>
      <c r="M27" s="1" t="str">
        <f>_xlfn.XLOOKUP(E27, Partner!B$2:B$102, Partner!A$2:A$102, "Not found")</f>
        <v>Direct</v>
      </c>
      <c r="N27" t="str">
        <f>_xlfn.XLOOKUP(E27, Partner!B$2:B$102, Partner!C$2:C$102, "Not found")</f>
        <v>No</v>
      </c>
      <c r="O27" t="str">
        <f>_xlfn.XLOOKUP(F27, Product!B$2:B$26, Product!A$2:A$26, "Not found")</f>
        <v>Nimis</v>
      </c>
      <c r="P27" t="str">
        <f>_xlfn.XLOOKUP(C27, 'Sales Stage'!C$2:C$6, 'Sales Stage'!B$2:B$6, "Not found")</f>
        <v>Lead</v>
      </c>
      <c r="Q27" s="5">
        <f>_xlfn.XLOOKUP(C27, 'Sales Stage'!C$2:C$6, 'Sales Stage'!A$2:A$6, "Not found")</f>
        <v>0.1</v>
      </c>
      <c r="R27" t="str">
        <f t="shared" si="0"/>
        <v>Direct</v>
      </c>
      <c r="S27" t="str">
        <f t="shared" si="1"/>
        <v>Open</v>
      </c>
    </row>
    <row r="28" spans="1:19" ht="14.5">
      <c r="A28" s="1">
        <v>178</v>
      </c>
      <c r="B28" s="1" t="str">
        <f>_xlfn.XLOOKUP(A28, Opportunity!B$2:B$486, Opportunity!E$2:E$486, "Not found")</f>
        <v>Large</v>
      </c>
      <c r="C28" s="1">
        <v>1</v>
      </c>
      <c r="D28" s="1">
        <v>142</v>
      </c>
      <c r="E28" s="1">
        <v>22</v>
      </c>
      <c r="F28" s="1">
        <v>17</v>
      </c>
      <c r="G28" s="3">
        <v>6407018</v>
      </c>
      <c r="H28" s="4">
        <v>460.45763888888899</v>
      </c>
      <c r="I28" s="1">
        <v>2015</v>
      </c>
      <c r="J28" s="1" t="str">
        <f>_xlfn.XLOOKUP(D28, Account!D$2:D$358, Account!B$2:B$358, "Not found")</f>
        <v>East</v>
      </c>
      <c r="K28" s="1" t="str">
        <f>_xlfn.XLOOKUP(D28, Account!D$2:D$358, Account!C$2:C$358, "Not found")</f>
        <v>Small &amp; Medium</v>
      </c>
      <c r="L28" s="1" t="s">
        <v>1003</v>
      </c>
      <c r="M28" s="1" t="str">
        <f>_xlfn.XLOOKUP(E28, Partner!B$2:B$102, Partner!A$2:A$102, "Not found")</f>
        <v>Direct</v>
      </c>
      <c r="N28" t="str">
        <f>_xlfn.XLOOKUP(E28, Partner!B$2:B$102, Partner!C$2:C$102, "Not found")</f>
        <v>No</v>
      </c>
      <c r="O28" t="str">
        <f>_xlfn.XLOOKUP(F28, Product!B$2:B$26, Product!A$2:A$26, "Not found")</f>
        <v>Recolo</v>
      </c>
      <c r="P28" t="str">
        <f>_xlfn.XLOOKUP(C28, 'Sales Stage'!C$2:C$6, 'Sales Stage'!B$2:B$6, "Not found")</f>
        <v>Lead</v>
      </c>
      <c r="Q28" s="5">
        <f>_xlfn.XLOOKUP(C28, 'Sales Stage'!C$2:C$6, 'Sales Stage'!A$2:A$6, "Not found")</f>
        <v>0.1</v>
      </c>
      <c r="R28" t="str">
        <f t="shared" si="0"/>
        <v>Direct</v>
      </c>
      <c r="S28" t="str">
        <f t="shared" si="1"/>
        <v>Open</v>
      </c>
    </row>
    <row r="29" spans="1:19" ht="14.5">
      <c r="A29" s="1">
        <v>182</v>
      </c>
      <c r="B29" s="1" t="str">
        <f>_xlfn.XLOOKUP(A29, Opportunity!B$2:B$486, Opportunity!E$2:E$486, "Not found")</f>
        <v>Small</v>
      </c>
      <c r="C29" s="1">
        <v>1</v>
      </c>
      <c r="D29" s="1">
        <v>146</v>
      </c>
      <c r="E29" s="1">
        <v>22</v>
      </c>
      <c r="F29" s="1">
        <v>19</v>
      </c>
      <c r="G29" s="3">
        <v>2051691</v>
      </c>
      <c r="H29" s="4">
        <v>492.45763888888899</v>
      </c>
      <c r="I29" s="1">
        <v>2015</v>
      </c>
      <c r="J29" s="1" t="str">
        <f>_xlfn.XLOOKUP(D29, Account!D$2:D$358, Account!B$2:B$358, "Not found")</f>
        <v>East</v>
      </c>
      <c r="K29" s="1" t="str">
        <f>_xlfn.XLOOKUP(D29, Account!D$2:D$358, Account!C$2:C$358, "Not found")</f>
        <v>Small &amp; Medium</v>
      </c>
      <c r="L29" s="1" t="s">
        <v>1003</v>
      </c>
      <c r="M29" s="1" t="str">
        <f>_xlfn.XLOOKUP(E29, Partner!B$2:B$102, Partner!A$2:A$102, "Not found")</f>
        <v>Direct</v>
      </c>
      <c r="N29" t="str">
        <f>_xlfn.XLOOKUP(E29, Partner!B$2:B$102, Partner!C$2:C$102, "Not found")</f>
        <v>No</v>
      </c>
      <c r="O29" t="str">
        <f>_xlfn.XLOOKUP(F29, Product!B$2:B$26, Product!A$2:A$26, "Not found")</f>
        <v>Talus</v>
      </c>
      <c r="P29" t="str">
        <f>_xlfn.XLOOKUP(C29, 'Sales Stage'!C$2:C$6, 'Sales Stage'!B$2:B$6, "Not found")</f>
        <v>Lead</v>
      </c>
      <c r="Q29" s="5">
        <f>_xlfn.XLOOKUP(C29, 'Sales Stage'!C$2:C$6, 'Sales Stage'!A$2:A$6, "Not found")</f>
        <v>0.1</v>
      </c>
      <c r="R29" t="str">
        <f t="shared" si="0"/>
        <v>Direct</v>
      </c>
      <c r="S29" t="str">
        <f t="shared" si="1"/>
        <v>Open</v>
      </c>
    </row>
    <row r="30" spans="1:19" ht="14.5">
      <c r="A30" s="1">
        <v>186</v>
      </c>
      <c r="B30" s="1" t="str">
        <f>_xlfn.XLOOKUP(A30, Opportunity!B$2:B$486, Opportunity!E$2:E$486, "Not found")</f>
        <v>Small</v>
      </c>
      <c r="C30" s="1">
        <v>1</v>
      </c>
      <c r="D30" s="1">
        <v>150</v>
      </c>
      <c r="E30" s="1">
        <v>22</v>
      </c>
      <c r="F30" s="1">
        <v>15</v>
      </c>
      <c r="G30" s="3">
        <v>1174333</v>
      </c>
      <c r="H30" s="4">
        <v>496.45763888888899</v>
      </c>
      <c r="I30" s="1">
        <v>2015</v>
      </c>
      <c r="J30" s="1" t="str">
        <f>_xlfn.XLOOKUP(D30, Account!D$2:D$358, Account!B$2:B$358, "Not found")</f>
        <v>East</v>
      </c>
      <c r="K30" s="1" t="str">
        <f>_xlfn.XLOOKUP(D30, Account!D$2:D$358, Account!C$2:C$358, "Not found")</f>
        <v>Small &amp; Medium</v>
      </c>
      <c r="L30" s="1" t="s">
        <v>1003</v>
      </c>
      <c r="M30" s="1" t="str">
        <f>_xlfn.XLOOKUP(E30, Partner!B$2:B$102, Partner!A$2:A$102, "Not found")</f>
        <v>Direct</v>
      </c>
      <c r="N30" t="str">
        <f>_xlfn.XLOOKUP(E30, Partner!B$2:B$102, Partner!C$2:C$102, "Not found")</f>
        <v>No</v>
      </c>
      <c r="O30" t="str">
        <f>_xlfn.XLOOKUP(F30, Product!B$2:B$26, Product!A$2:A$26, "Not found")</f>
        <v>Paratus</v>
      </c>
      <c r="P30" t="str">
        <f>_xlfn.XLOOKUP(C30, 'Sales Stage'!C$2:C$6, 'Sales Stage'!B$2:B$6, "Not found")</f>
        <v>Lead</v>
      </c>
      <c r="Q30" s="5">
        <f>_xlfn.XLOOKUP(C30, 'Sales Stage'!C$2:C$6, 'Sales Stage'!A$2:A$6, "Not found")</f>
        <v>0.1</v>
      </c>
      <c r="R30" t="str">
        <f t="shared" si="0"/>
        <v>Direct</v>
      </c>
      <c r="S30" t="str">
        <f t="shared" si="1"/>
        <v>Open</v>
      </c>
    </row>
    <row r="31" spans="1:19" ht="14.5">
      <c r="A31" s="1">
        <v>187</v>
      </c>
      <c r="B31" s="1" t="str">
        <f>_xlfn.XLOOKUP(A31, Opportunity!B$2:B$486, Opportunity!E$2:E$486, "Not found")</f>
        <v>Medium</v>
      </c>
      <c r="C31" s="1">
        <v>1</v>
      </c>
      <c r="D31" s="1">
        <v>151</v>
      </c>
      <c r="E31" s="1">
        <v>22</v>
      </c>
      <c r="F31" s="1">
        <v>9</v>
      </c>
      <c r="G31" s="3">
        <v>3347026</v>
      </c>
      <c r="H31" s="4">
        <v>495.45763888888899</v>
      </c>
      <c r="I31" s="1">
        <v>2015</v>
      </c>
      <c r="J31" s="1" t="str">
        <f>_xlfn.XLOOKUP(D31, Account!D$2:D$358, Account!B$2:B$358, "Not found")</f>
        <v>Central</v>
      </c>
      <c r="K31" s="1" t="str">
        <f>_xlfn.XLOOKUP(D31, Account!D$2:D$358, Account!C$2:C$358, "Not found")</f>
        <v>Small &amp; Medium</v>
      </c>
      <c r="L31" s="1" t="s">
        <v>1003</v>
      </c>
      <c r="M31" s="1" t="str">
        <f>_xlfn.XLOOKUP(E31, Partner!B$2:B$102, Partner!A$2:A$102, "Not found")</f>
        <v>Direct</v>
      </c>
      <c r="N31" t="str">
        <f>_xlfn.XLOOKUP(E31, Partner!B$2:B$102, Partner!C$2:C$102, "Not found")</f>
        <v>No</v>
      </c>
      <c r="O31" t="str">
        <f>_xlfn.XLOOKUP(F31, Product!B$2:B$26, Product!A$2:A$26, "Not found")</f>
        <v>Ignis</v>
      </c>
      <c r="P31" t="str">
        <f>_xlfn.XLOOKUP(C31, 'Sales Stage'!C$2:C$6, 'Sales Stage'!B$2:B$6, "Not found")</f>
        <v>Lead</v>
      </c>
      <c r="Q31" s="5">
        <f>_xlfn.XLOOKUP(C31, 'Sales Stage'!C$2:C$6, 'Sales Stage'!A$2:A$6, "Not found")</f>
        <v>0.1</v>
      </c>
      <c r="R31" t="str">
        <f t="shared" si="0"/>
        <v>Direct</v>
      </c>
      <c r="S31" t="str">
        <f t="shared" si="1"/>
        <v>Open</v>
      </c>
    </row>
    <row r="32" spans="1:19" ht="14.5">
      <c r="A32" s="1">
        <v>386</v>
      </c>
      <c r="B32" s="1" t="str">
        <f>_xlfn.XLOOKUP(A32, Opportunity!B$2:B$486, Opportunity!E$2:E$486, "Not found")</f>
        <v>Small</v>
      </c>
      <c r="C32" s="1">
        <v>1</v>
      </c>
      <c r="D32" s="1">
        <v>300</v>
      </c>
      <c r="E32" s="1">
        <v>22</v>
      </c>
      <c r="F32" s="1">
        <v>23</v>
      </c>
      <c r="G32" s="3">
        <v>1853211</v>
      </c>
      <c r="H32" s="4">
        <v>426.45763888888899</v>
      </c>
      <c r="I32" s="1">
        <v>2015</v>
      </c>
      <c r="J32" s="1" t="str">
        <f>_xlfn.XLOOKUP(D32, Account!D$2:D$358, Account!B$2:B$358, "Not found")</f>
        <v>East</v>
      </c>
      <c r="K32" s="1" t="str">
        <f>_xlfn.XLOOKUP(D32, Account!D$2:D$358, Account!C$2:C$358, "Not found")</f>
        <v>Strategic</v>
      </c>
      <c r="L32" s="1" t="s">
        <v>1003</v>
      </c>
      <c r="M32" s="1" t="str">
        <f>_xlfn.XLOOKUP(E32, Partner!B$2:B$102, Partner!A$2:A$102, "Not found")</f>
        <v>Direct</v>
      </c>
      <c r="N32" t="str">
        <f>_xlfn.XLOOKUP(E32, Partner!B$2:B$102, Partner!C$2:C$102, "Not found")</f>
        <v>No</v>
      </c>
      <c r="O32" t="str">
        <f>_xlfn.XLOOKUP(F32, Product!B$2:B$26, Product!A$2:A$26, "Not found")</f>
        <v>Bellus</v>
      </c>
      <c r="P32" t="str">
        <f>_xlfn.XLOOKUP(C32, 'Sales Stage'!C$2:C$6, 'Sales Stage'!B$2:B$6, "Not found")</f>
        <v>Lead</v>
      </c>
      <c r="Q32" s="5">
        <f>_xlfn.XLOOKUP(C32, 'Sales Stage'!C$2:C$6, 'Sales Stage'!A$2:A$6, "Not found")</f>
        <v>0.1</v>
      </c>
      <c r="R32" t="str">
        <f t="shared" si="0"/>
        <v>Direct</v>
      </c>
      <c r="S32" t="str">
        <f t="shared" si="1"/>
        <v>Open</v>
      </c>
    </row>
    <row r="33" spans="1:19" ht="14.5">
      <c r="A33" s="1">
        <v>390</v>
      </c>
      <c r="B33" s="1" t="str">
        <f>_xlfn.XLOOKUP(A33, Opportunity!B$2:B$486, Opportunity!E$2:E$486, "Not found")</f>
        <v>Medium</v>
      </c>
      <c r="C33" s="1">
        <v>1</v>
      </c>
      <c r="D33" s="1">
        <v>303</v>
      </c>
      <c r="E33" s="1">
        <v>22</v>
      </c>
      <c r="F33" s="1">
        <v>25</v>
      </c>
      <c r="G33" s="3">
        <v>5460728</v>
      </c>
      <c r="H33" s="4">
        <v>376.45763888888899</v>
      </c>
      <c r="I33" s="1">
        <v>2015</v>
      </c>
      <c r="J33" s="1" t="str">
        <f>_xlfn.XLOOKUP(D33, Account!D$2:D$358, Account!B$2:B$358, "Not found")</f>
        <v>East</v>
      </c>
      <c r="K33" s="1" t="str">
        <f>_xlfn.XLOOKUP(D33, Account!D$2:D$358, Account!C$2:C$358, "Not found")</f>
        <v>Strategic</v>
      </c>
      <c r="L33" s="1" t="s">
        <v>1003</v>
      </c>
      <c r="M33" s="1" t="str">
        <f>_xlfn.XLOOKUP(E33, Partner!B$2:B$102, Partner!A$2:A$102, "Not found")</f>
        <v>Direct</v>
      </c>
      <c r="N33" t="str">
        <f>_xlfn.XLOOKUP(E33, Partner!B$2:B$102, Partner!C$2:C$102, "Not found")</f>
        <v>No</v>
      </c>
      <c r="O33" t="str">
        <f>_xlfn.XLOOKUP(F33, Product!B$2:B$26, Product!A$2:A$26, "Not found")</f>
        <v>Maximus</v>
      </c>
      <c r="P33" t="str">
        <f>_xlfn.XLOOKUP(C33, 'Sales Stage'!C$2:C$6, 'Sales Stage'!B$2:B$6, "Not found")</f>
        <v>Lead</v>
      </c>
      <c r="Q33" s="5">
        <f>_xlfn.XLOOKUP(C33, 'Sales Stage'!C$2:C$6, 'Sales Stage'!A$2:A$6, "Not found")</f>
        <v>0.1</v>
      </c>
      <c r="R33" t="str">
        <f t="shared" si="0"/>
        <v>Direct</v>
      </c>
      <c r="S33" t="str">
        <f t="shared" si="1"/>
        <v>Open</v>
      </c>
    </row>
    <row r="34" spans="1:19" ht="14.5">
      <c r="A34" s="1">
        <v>77</v>
      </c>
      <c r="B34" s="1" t="str">
        <f>_xlfn.XLOOKUP(A34, Opportunity!B$2:B$486, Opportunity!E$2:E$486, "Not found")</f>
        <v>Medium</v>
      </c>
      <c r="C34" s="1">
        <v>1</v>
      </c>
      <c r="D34" s="1">
        <v>65</v>
      </c>
      <c r="E34" s="1">
        <v>22</v>
      </c>
      <c r="F34" s="1">
        <v>10</v>
      </c>
      <c r="G34" s="3">
        <v>5294496</v>
      </c>
      <c r="H34" s="4">
        <v>464.45763888888899</v>
      </c>
      <c r="I34" s="1">
        <v>2015</v>
      </c>
      <c r="J34" s="1" t="str">
        <f>_xlfn.XLOOKUP(D34, Account!D$2:D$358, Account!B$2:B$358, "Not found")</f>
        <v>Central</v>
      </c>
      <c r="K34" s="1" t="str">
        <f>_xlfn.XLOOKUP(D34, Account!D$2:D$358, Account!C$2:C$358, "Not found")</f>
        <v>Strategic</v>
      </c>
      <c r="L34" s="1" t="s">
        <v>1003</v>
      </c>
      <c r="M34" s="1" t="str">
        <f>_xlfn.XLOOKUP(E34, Partner!B$2:B$102, Partner!A$2:A$102, "Not found")</f>
        <v>Direct</v>
      </c>
      <c r="N34" t="str">
        <f>_xlfn.XLOOKUP(E34, Partner!B$2:B$102, Partner!C$2:C$102, "Not found")</f>
        <v>No</v>
      </c>
      <c r="O34" t="str">
        <f>_xlfn.XLOOKUP(F34, Product!B$2:B$26, Product!A$2:A$26, "Not found")</f>
        <v>Juvenis</v>
      </c>
      <c r="P34" t="str">
        <f>_xlfn.XLOOKUP(C34, 'Sales Stage'!C$2:C$6, 'Sales Stage'!B$2:B$6, "Not found")</f>
        <v>Lead</v>
      </c>
      <c r="Q34" s="5">
        <f>_xlfn.XLOOKUP(C34, 'Sales Stage'!C$2:C$6, 'Sales Stage'!A$2:A$6, "Not found")</f>
        <v>0.1</v>
      </c>
      <c r="R34" t="str">
        <f t="shared" si="0"/>
        <v>Direct</v>
      </c>
      <c r="S34" t="str">
        <f t="shared" si="1"/>
        <v>Open</v>
      </c>
    </row>
    <row r="35" spans="1:19" ht="14.5">
      <c r="A35" s="1">
        <v>192</v>
      </c>
      <c r="B35" s="1" t="str">
        <f>_xlfn.XLOOKUP(A35, Opportunity!B$2:B$486, Opportunity!E$2:E$486, "Not found")</f>
        <v>Medium</v>
      </c>
      <c r="C35" s="1">
        <v>1</v>
      </c>
      <c r="D35" s="1">
        <v>155</v>
      </c>
      <c r="E35" s="1">
        <v>22</v>
      </c>
      <c r="F35" s="1">
        <v>18</v>
      </c>
      <c r="G35" s="3">
        <v>4053946</v>
      </c>
      <c r="H35" s="4">
        <v>397.45763888888899</v>
      </c>
      <c r="I35" s="1">
        <v>2015</v>
      </c>
      <c r="J35" s="1" t="str">
        <f>_xlfn.XLOOKUP(D35, Account!D$2:D$358, Account!B$2:B$358, "Not found")</f>
        <v>Central</v>
      </c>
      <c r="K35" s="1" t="str">
        <f>_xlfn.XLOOKUP(D35, Account!D$2:D$358, Account!C$2:C$358, "Not found")</f>
        <v>Small &amp; Medium</v>
      </c>
      <c r="L35" s="1" t="s">
        <v>1003</v>
      </c>
      <c r="M35" s="1" t="str">
        <f>_xlfn.XLOOKUP(E35, Partner!B$2:B$102, Partner!A$2:A$102, "Not found")</f>
        <v>Direct</v>
      </c>
      <c r="N35" t="str">
        <f>_xlfn.XLOOKUP(E35, Partner!B$2:B$102, Partner!C$2:C$102, "Not found")</f>
        <v>No</v>
      </c>
      <c r="O35" t="str">
        <f>_xlfn.XLOOKUP(F35, Product!B$2:B$26, Product!A$2:A$26, "Not found")</f>
        <v>Sato</v>
      </c>
      <c r="P35" t="str">
        <f>_xlfn.XLOOKUP(C35, 'Sales Stage'!C$2:C$6, 'Sales Stage'!B$2:B$6, "Not found")</f>
        <v>Lead</v>
      </c>
      <c r="Q35" s="5">
        <f>_xlfn.XLOOKUP(C35, 'Sales Stage'!C$2:C$6, 'Sales Stage'!A$2:A$6, "Not found")</f>
        <v>0.1</v>
      </c>
      <c r="R35" t="str">
        <f t="shared" si="0"/>
        <v>Direct</v>
      </c>
      <c r="S35" t="str">
        <f t="shared" si="1"/>
        <v>Open</v>
      </c>
    </row>
    <row r="36" spans="1:19" ht="14.5">
      <c r="A36" s="1">
        <v>80</v>
      </c>
      <c r="B36" s="1" t="str">
        <f>_xlfn.XLOOKUP(A36, Opportunity!B$2:B$486, Opportunity!E$2:E$486, "Not found")</f>
        <v>Small</v>
      </c>
      <c r="C36" s="1">
        <v>1</v>
      </c>
      <c r="D36" s="1">
        <v>68</v>
      </c>
      <c r="E36" s="1">
        <v>22</v>
      </c>
      <c r="F36" s="1">
        <v>6</v>
      </c>
      <c r="G36" s="3">
        <v>2332519</v>
      </c>
      <c r="H36" s="4">
        <v>365.45763888888899</v>
      </c>
      <c r="I36" s="1">
        <v>2015</v>
      </c>
      <c r="J36" s="1" t="str">
        <f>_xlfn.XLOOKUP(D36, Account!D$2:D$358, Account!B$2:B$358, "Not found")</f>
        <v>East</v>
      </c>
      <c r="K36" s="1" t="str">
        <f>_xlfn.XLOOKUP(D36, Account!D$2:D$358, Account!C$2:C$358, "Not found")</f>
        <v>Strategic</v>
      </c>
      <c r="L36" s="1" t="s">
        <v>1003</v>
      </c>
      <c r="M36" s="1" t="str">
        <f>_xlfn.XLOOKUP(E36, Partner!B$2:B$102, Partner!A$2:A$102, "Not found")</f>
        <v>Direct</v>
      </c>
      <c r="N36" t="str">
        <f>_xlfn.XLOOKUP(E36, Partner!B$2:B$102, Partner!C$2:C$102, "Not found")</f>
        <v>No</v>
      </c>
      <c r="O36" t="str">
        <f>_xlfn.XLOOKUP(F36, Product!B$2:B$26, Product!A$2:A$26, "Not found")</f>
        <v>Fatum</v>
      </c>
      <c r="P36" t="str">
        <f>_xlfn.XLOOKUP(C36, 'Sales Stage'!C$2:C$6, 'Sales Stage'!B$2:B$6, "Not found")</f>
        <v>Lead</v>
      </c>
      <c r="Q36" s="5">
        <f>_xlfn.XLOOKUP(C36, 'Sales Stage'!C$2:C$6, 'Sales Stage'!A$2:A$6, "Not found")</f>
        <v>0.1</v>
      </c>
      <c r="R36" t="str">
        <f t="shared" si="0"/>
        <v>Direct</v>
      </c>
      <c r="S36" t="str">
        <f t="shared" si="1"/>
        <v>Open</v>
      </c>
    </row>
    <row r="37" spans="1:19" ht="14.5">
      <c r="A37" s="1">
        <v>83</v>
      </c>
      <c r="B37" s="1" t="str">
        <f>_xlfn.XLOOKUP(A37, Opportunity!B$2:B$486, Opportunity!E$2:E$486, "Not found")</f>
        <v>Medium</v>
      </c>
      <c r="C37" s="1">
        <v>1</v>
      </c>
      <c r="D37" s="1">
        <v>71</v>
      </c>
      <c r="E37" s="1">
        <v>22</v>
      </c>
      <c r="F37" s="1">
        <v>13</v>
      </c>
      <c r="G37" s="3">
        <v>3269705</v>
      </c>
      <c r="H37" s="4">
        <v>426.45763888888899</v>
      </c>
      <c r="I37" s="1">
        <v>2015</v>
      </c>
      <c r="J37" s="1" t="str">
        <f>_xlfn.XLOOKUP(D37, Account!D$2:D$358, Account!B$2:B$358, "Not found")</f>
        <v>Central</v>
      </c>
      <c r="K37" s="1" t="str">
        <f>_xlfn.XLOOKUP(D37, Account!D$2:D$358, Account!C$2:C$358, "Not found")</f>
        <v>Large</v>
      </c>
      <c r="L37" s="1" t="s">
        <v>1003</v>
      </c>
      <c r="M37" s="1" t="str">
        <f>_xlfn.XLOOKUP(E37, Partner!B$2:B$102, Partner!A$2:A$102, "Not found")</f>
        <v>Direct</v>
      </c>
      <c r="N37" t="str">
        <f>_xlfn.XLOOKUP(E37, Partner!B$2:B$102, Partner!C$2:C$102, "Not found")</f>
        <v>No</v>
      </c>
      <c r="O37" t="str">
        <f>_xlfn.XLOOKUP(F37, Product!B$2:B$26, Product!A$2:A$26, "Not found")</f>
        <v>Nimis</v>
      </c>
      <c r="P37" t="str">
        <f>_xlfn.XLOOKUP(C37, 'Sales Stage'!C$2:C$6, 'Sales Stage'!B$2:B$6, "Not found")</f>
        <v>Lead</v>
      </c>
      <c r="Q37" s="5">
        <f>_xlfn.XLOOKUP(C37, 'Sales Stage'!C$2:C$6, 'Sales Stage'!A$2:A$6, "Not found")</f>
        <v>0.1</v>
      </c>
      <c r="R37" t="str">
        <f t="shared" si="0"/>
        <v>Direct</v>
      </c>
      <c r="S37" t="str">
        <f t="shared" si="1"/>
        <v>Open</v>
      </c>
    </row>
    <row r="38" spans="1:19" ht="14.5">
      <c r="A38" s="1">
        <v>172</v>
      </c>
      <c r="B38" s="1" t="str">
        <f>_xlfn.XLOOKUP(A38, Opportunity!B$2:B$486, Opportunity!E$2:E$486, "Not found")</f>
        <v>Small</v>
      </c>
      <c r="C38" s="1">
        <v>1</v>
      </c>
      <c r="D38" s="1">
        <v>139</v>
      </c>
      <c r="E38" s="1">
        <v>22</v>
      </c>
      <c r="F38" s="1">
        <v>19</v>
      </c>
      <c r="G38" s="3">
        <v>1009421</v>
      </c>
      <c r="H38" s="4">
        <v>426.45763888888899</v>
      </c>
      <c r="I38" s="1">
        <v>2015</v>
      </c>
      <c r="J38" s="1" t="str">
        <f>_xlfn.XLOOKUP(D38, Account!D$2:D$358, Account!B$2:B$358, "Not found")</f>
        <v>East</v>
      </c>
      <c r="K38" s="1" t="str">
        <f>_xlfn.XLOOKUP(D38, Account!D$2:D$358, Account!C$2:C$358, "Not found")</f>
        <v>Large</v>
      </c>
      <c r="L38" s="1" t="s">
        <v>1003</v>
      </c>
      <c r="M38" s="1" t="str">
        <f>_xlfn.XLOOKUP(E38, Partner!B$2:B$102, Partner!A$2:A$102, "Not found")</f>
        <v>Direct</v>
      </c>
      <c r="N38" t="str">
        <f>_xlfn.XLOOKUP(E38, Partner!B$2:B$102, Partner!C$2:C$102, "Not found")</f>
        <v>No</v>
      </c>
      <c r="O38" t="str">
        <f>_xlfn.XLOOKUP(F38, Product!B$2:B$26, Product!A$2:A$26, "Not found")</f>
        <v>Talus</v>
      </c>
      <c r="P38" t="str">
        <f>_xlfn.XLOOKUP(C38, 'Sales Stage'!C$2:C$6, 'Sales Stage'!B$2:B$6, "Not found")</f>
        <v>Lead</v>
      </c>
      <c r="Q38" s="5">
        <f>_xlfn.XLOOKUP(C38, 'Sales Stage'!C$2:C$6, 'Sales Stage'!A$2:A$6, "Not found")</f>
        <v>0.1</v>
      </c>
      <c r="R38" t="str">
        <f t="shared" si="0"/>
        <v>Direct</v>
      </c>
      <c r="S38" t="str">
        <f t="shared" si="1"/>
        <v>Open</v>
      </c>
    </row>
    <row r="39" spans="1:19" ht="14.5">
      <c r="A39" s="1">
        <v>188</v>
      </c>
      <c r="B39" s="1" t="str">
        <f>_xlfn.XLOOKUP(A39, Opportunity!B$2:B$486, Opportunity!E$2:E$486, "Not found")</f>
        <v>Medium</v>
      </c>
      <c r="C39" s="1">
        <v>1</v>
      </c>
      <c r="D39" s="1">
        <v>152</v>
      </c>
      <c r="E39" s="1">
        <v>22</v>
      </c>
      <c r="F39" s="1">
        <v>19</v>
      </c>
      <c r="G39" s="3">
        <v>3320005</v>
      </c>
      <c r="H39" s="4">
        <v>463.45763888888899</v>
      </c>
      <c r="I39" s="1">
        <v>2015</v>
      </c>
      <c r="J39" s="1" t="str">
        <f>_xlfn.XLOOKUP(D39, Account!D$2:D$358, Account!B$2:B$358, "Not found")</f>
        <v>East</v>
      </c>
      <c r="K39" s="1" t="str">
        <f>_xlfn.XLOOKUP(D39, Account!D$2:D$358, Account!C$2:C$358, "Not found")</f>
        <v>Small &amp; Medium</v>
      </c>
      <c r="L39" s="1" t="s">
        <v>1004</v>
      </c>
      <c r="M39" s="1" t="str">
        <f>_xlfn.XLOOKUP(E39, Partner!B$2:B$102, Partner!A$2:A$102, "Not found")</f>
        <v>Direct</v>
      </c>
      <c r="N39" t="str">
        <f>_xlfn.XLOOKUP(E39, Partner!B$2:B$102, Partner!C$2:C$102, "Not found")</f>
        <v>No</v>
      </c>
      <c r="O39" t="str">
        <f>_xlfn.XLOOKUP(F39, Product!B$2:B$26, Product!A$2:A$26, "Not found")</f>
        <v>Talus</v>
      </c>
      <c r="P39" t="str">
        <f>_xlfn.XLOOKUP(C39, 'Sales Stage'!C$2:C$6, 'Sales Stage'!B$2:B$6, "Not found")</f>
        <v>Lead</v>
      </c>
      <c r="Q39" s="5">
        <f>_xlfn.XLOOKUP(C39, 'Sales Stage'!C$2:C$6, 'Sales Stage'!A$2:A$6, "Not found")</f>
        <v>0.1</v>
      </c>
      <c r="R39" t="str">
        <f t="shared" si="0"/>
        <v>Direct</v>
      </c>
      <c r="S39" t="str">
        <f t="shared" si="1"/>
        <v>Open</v>
      </c>
    </row>
    <row r="40" spans="1:19" ht="14.5">
      <c r="A40" s="1">
        <v>332</v>
      </c>
      <c r="B40" s="1" t="str">
        <f>_xlfn.XLOOKUP(A40, Opportunity!B$2:B$486, Opportunity!E$2:E$486, "Not found")</f>
        <v>Medium</v>
      </c>
      <c r="C40" s="1">
        <v>1</v>
      </c>
      <c r="D40" s="1">
        <v>256</v>
      </c>
      <c r="E40" s="1">
        <v>22</v>
      </c>
      <c r="F40" s="1">
        <v>22</v>
      </c>
      <c r="G40" s="3">
        <v>2758189</v>
      </c>
      <c r="H40" s="4">
        <v>448.45763888888899</v>
      </c>
      <c r="I40" s="1">
        <v>2015</v>
      </c>
      <c r="J40" s="1" t="str">
        <f>_xlfn.XLOOKUP(D40, Account!D$2:D$358, Account!B$2:B$358, "Not found")</f>
        <v>East</v>
      </c>
      <c r="K40" s="1" t="str">
        <f>_xlfn.XLOOKUP(D40, Account!D$2:D$358, Account!C$2:C$358, "Not found")</f>
        <v>Strategic</v>
      </c>
      <c r="L40" s="1" t="s">
        <v>1004</v>
      </c>
      <c r="M40" s="1" t="str">
        <f>_xlfn.XLOOKUP(E40, Partner!B$2:B$102, Partner!A$2:A$102, "Not found")</f>
        <v>Direct</v>
      </c>
      <c r="N40" t="str">
        <f>_xlfn.XLOOKUP(E40, Partner!B$2:B$102, Partner!C$2:C$102, "Not found")</f>
        <v>No</v>
      </c>
      <c r="O40" t="str">
        <f>_xlfn.XLOOKUP(F40, Product!B$2:B$26, Product!A$2:A$26, "Not found")</f>
        <v>Aqua</v>
      </c>
      <c r="P40" t="str">
        <f>_xlfn.XLOOKUP(C40, 'Sales Stage'!C$2:C$6, 'Sales Stage'!B$2:B$6, "Not found")</f>
        <v>Lead</v>
      </c>
      <c r="Q40" s="5">
        <f>_xlfn.XLOOKUP(C40, 'Sales Stage'!C$2:C$6, 'Sales Stage'!A$2:A$6, "Not found")</f>
        <v>0.1</v>
      </c>
      <c r="R40" t="str">
        <f t="shared" si="0"/>
        <v>Direct</v>
      </c>
      <c r="S40" t="str">
        <f t="shared" si="1"/>
        <v>Open</v>
      </c>
    </row>
    <row r="41" spans="1:19" ht="14.5">
      <c r="A41" s="1">
        <v>300</v>
      </c>
      <c r="B41" s="1" t="str">
        <f>_xlfn.XLOOKUP(A41, Opportunity!B$2:B$486, Opportunity!E$2:E$486, "Not found")</f>
        <v>Small</v>
      </c>
      <c r="C41" s="1">
        <v>1</v>
      </c>
      <c r="D41" s="1">
        <v>237</v>
      </c>
      <c r="E41" s="1">
        <v>22</v>
      </c>
      <c r="F41" s="1">
        <v>7</v>
      </c>
      <c r="G41" s="3">
        <v>166619</v>
      </c>
      <c r="H41" s="4">
        <v>405.45763888888899</v>
      </c>
      <c r="I41" s="1">
        <v>2015</v>
      </c>
      <c r="J41" s="1" t="str">
        <f>_xlfn.XLOOKUP(D41, Account!D$2:D$358, Account!B$2:B$358, "Not found")</f>
        <v>Central</v>
      </c>
      <c r="K41" s="1" t="str">
        <f>_xlfn.XLOOKUP(D41, Account!D$2:D$358, Account!C$2:C$358, "Not found")</f>
        <v>Strategic</v>
      </c>
      <c r="L41" s="1" t="s">
        <v>1004</v>
      </c>
      <c r="M41" s="1" t="str">
        <f>_xlfn.XLOOKUP(E41, Partner!B$2:B$102, Partner!A$2:A$102, "Not found")</f>
        <v>Direct</v>
      </c>
      <c r="N41" t="str">
        <f>_xlfn.XLOOKUP(E41, Partner!B$2:B$102, Partner!C$2:C$102, "Not found")</f>
        <v>No</v>
      </c>
      <c r="O41" t="str">
        <f>_xlfn.XLOOKUP(F41, Product!B$2:B$26, Product!A$2:A$26, "Not found")</f>
        <v>Gratus</v>
      </c>
      <c r="P41" t="str">
        <f>_xlfn.XLOOKUP(C41, 'Sales Stage'!C$2:C$6, 'Sales Stage'!B$2:B$6, "Not found")</f>
        <v>Lead</v>
      </c>
      <c r="Q41" s="5">
        <f>_xlfn.XLOOKUP(C41, 'Sales Stage'!C$2:C$6, 'Sales Stage'!A$2:A$6, "Not found")</f>
        <v>0.1</v>
      </c>
      <c r="R41" t="str">
        <f t="shared" si="0"/>
        <v>Direct</v>
      </c>
      <c r="S41" t="str">
        <f t="shared" si="1"/>
        <v>Open</v>
      </c>
    </row>
    <row r="42" spans="1:19" ht="14.5">
      <c r="A42" s="1">
        <v>313</v>
      </c>
      <c r="B42" s="1" t="str">
        <f>_xlfn.XLOOKUP(A42, Opportunity!B$2:B$486, Opportunity!E$2:E$486, "Not found")</f>
        <v>Medium</v>
      </c>
      <c r="C42" s="1">
        <v>1</v>
      </c>
      <c r="D42" s="1">
        <v>245</v>
      </c>
      <c r="E42" s="1">
        <v>22</v>
      </c>
      <c r="F42" s="1">
        <v>22</v>
      </c>
      <c r="G42" s="3">
        <v>4871845</v>
      </c>
      <c r="H42" s="4">
        <v>467.45763888888899</v>
      </c>
      <c r="I42" s="1">
        <v>2015</v>
      </c>
      <c r="J42" s="1" t="str">
        <f>_xlfn.XLOOKUP(D42, Account!D$2:D$358, Account!B$2:B$358, "Not found")</f>
        <v>Central</v>
      </c>
      <c r="K42" s="1" t="str">
        <f>_xlfn.XLOOKUP(D42, Account!D$2:D$358, Account!C$2:C$358, "Not found")</f>
        <v>Strategic</v>
      </c>
      <c r="L42" s="1" t="s">
        <v>1004</v>
      </c>
      <c r="M42" s="1" t="str">
        <f>_xlfn.XLOOKUP(E42, Partner!B$2:B$102, Partner!A$2:A$102, "Not found")</f>
        <v>Direct</v>
      </c>
      <c r="N42" t="str">
        <f>_xlfn.XLOOKUP(E42, Partner!B$2:B$102, Partner!C$2:C$102, "Not found")</f>
        <v>No</v>
      </c>
      <c r="O42" t="str">
        <f>_xlfn.XLOOKUP(F42, Product!B$2:B$26, Product!A$2:A$26, "Not found")</f>
        <v>Aqua</v>
      </c>
      <c r="P42" t="str">
        <f>_xlfn.XLOOKUP(C42, 'Sales Stage'!C$2:C$6, 'Sales Stage'!B$2:B$6, "Not found")</f>
        <v>Lead</v>
      </c>
      <c r="Q42" s="5">
        <f>_xlfn.XLOOKUP(C42, 'Sales Stage'!C$2:C$6, 'Sales Stage'!A$2:A$6, "Not found")</f>
        <v>0.1</v>
      </c>
      <c r="R42" t="str">
        <f t="shared" si="0"/>
        <v>Direct</v>
      </c>
      <c r="S42" t="str">
        <f t="shared" si="1"/>
        <v>Open</v>
      </c>
    </row>
    <row r="43" spans="1:19" ht="14.5">
      <c r="A43" s="1">
        <v>369</v>
      </c>
      <c r="B43" s="1" t="str">
        <f>_xlfn.XLOOKUP(A43, Opportunity!B$2:B$486, Opportunity!E$2:E$486, "Not found")</f>
        <v>Small</v>
      </c>
      <c r="C43" s="1">
        <v>1</v>
      </c>
      <c r="D43" s="1">
        <v>288</v>
      </c>
      <c r="E43" s="1">
        <v>22</v>
      </c>
      <c r="F43" s="1">
        <v>9</v>
      </c>
      <c r="G43" s="3">
        <v>1541529</v>
      </c>
      <c r="H43" s="4">
        <v>390.45763888888899</v>
      </c>
      <c r="I43" s="1">
        <v>2015</v>
      </c>
      <c r="J43" s="1" t="str">
        <f>_xlfn.XLOOKUP(D43, Account!D$2:D$358, Account!B$2:B$358, "Not found")</f>
        <v>West</v>
      </c>
      <c r="K43" s="1" t="str">
        <f>_xlfn.XLOOKUP(D43, Account!D$2:D$358, Account!C$2:C$358, "Not found")</f>
        <v>Strategic</v>
      </c>
      <c r="L43" s="1" t="s">
        <v>1004</v>
      </c>
      <c r="M43" s="1" t="str">
        <f>_xlfn.XLOOKUP(E43, Partner!B$2:B$102, Partner!A$2:A$102, "Not found")</f>
        <v>Direct</v>
      </c>
      <c r="N43" t="str">
        <f>_xlfn.XLOOKUP(E43, Partner!B$2:B$102, Partner!C$2:C$102, "Not found")</f>
        <v>No</v>
      </c>
      <c r="O43" t="str">
        <f>_xlfn.XLOOKUP(F43, Product!B$2:B$26, Product!A$2:A$26, "Not found")</f>
        <v>Ignis</v>
      </c>
      <c r="P43" t="str">
        <f>_xlfn.XLOOKUP(C43, 'Sales Stage'!C$2:C$6, 'Sales Stage'!B$2:B$6, "Not found")</f>
        <v>Lead</v>
      </c>
      <c r="Q43" s="5">
        <f>_xlfn.XLOOKUP(C43, 'Sales Stage'!C$2:C$6, 'Sales Stage'!A$2:A$6, "Not found")</f>
        <v>0.1</v>
      </c>
      <c r="R43" t="str">
        <f t="shared" si="0"/>
        <v>Direct</v>
      </c>
      <c r="S43" t="str">
        <f t="shared" si="1"/>
        <v>Open</v>
      </c>
    </row>
    <row r="44" spans="1:19" ht="14.5">
      <c r="A44" s="1">
        <v>420</v>
      </c>
      <c r="B44" s="1" t="str">
        <f>_xlfn.XLOOKUP(A44, Opportunity!B$2:B$486, Opportunity!E$2:E$486, "Not found")</f>
        <v>Medium</v>
      </c>
      <c r="C44" s="1">
        <v>1</v>
      </c>
      <c r="D44" s="1">
        <v>328</v>
      </c>
      <c r="E44" s="1">
        <v>22</v>
      </c>
      <c r="F44" s="1">
        <v>18</v>
      </c>
      <c r="G44" s="3">
        <v>4087361</v>
      </c>
      <c r="H44" s="4">
        <v>416.45763888888899</v>
      </c>
      <c r="I44" s="1">
        <v>2015</v>
      </c>
      <c r="J44" s="1" t="str">
        <f>_xlfn.XLOOKUP(D44, Account!D$2:D$358, Account!B$2:B$358, "Not found")</f>
        <v>West</v>
      </c>
      <c r="K44" s="1" t="str">
        <f>_xlfn.XLOOKUP(D44, Account!D$2:D$358, Account!C$2:C$358, "Not found")</f>
        <v>Large</v>
      </c>
      <c r="L44" s="1" t="s">
        <v>1004</v>
      </c>
      <c r="M44" s="1" t="str">
        <f>_xlfn.XLOOKUP(E44, Partner!B$2:B$102, Partner!A$2:A$102, "Not found")</f>
        <v>Direct</v>
      </c>
      <c r="N44" t="str">
        <f>_xlfn.XLOOKUP(E44, Partner!B$2:B$102, Partner!C$2:C$102, "Not found")</f>
        <v>No</v>
      </c>
      <c r="O44" t="str">
        <f>_xlfn.XLOOKUP(F44, Product!B$2:B$26, Product!A$2:A$26, "Not found")</f>
        <v>Sato</v>
      </c>
      <c r="P44" t="str">
        <f>_xlfn.XLOOKUP(C44, 'Sales Stage'!C$2:C$6, 'Sales Stage'!B$2:B$6, "Not found")</f>
        <v>Lead</v>
      </c>
      <c r="Q44" s="5">
        <f>_xlfn.XLOOKUP(C44, 'Sales Stage'!C$2:C$6, 'Sales Stage'!A$2:A$6, "Not found")</f>
        <v>0.1</v>
      </c>
      <c r="R44" t="str">
        <f t="shared" si="0"/>
        <v>Direct</v>
      </c>
      <c r="S44" t="str">
        <f t="shared" si="1"/>
        <v>Open</v>
      </c>
    </row>
    <row r="45" spans="1:19" ht="14.5">
      <c r="A45" s="1">
        <v>432</v>
      </c>
      <c r="B45" s="1" t="str">
        <f>_xlfn.XLOOKUP(A45, Opportunity!B$2:B$486, Opportunity!E$2:E$486, "Not found")</f>
        <v>Medium</v>
      </c>
      <c r="C45" s="1">
        <v>1</v>
      </c>
      <c r="D45" s="1">
        <v>188</v>
      </c>
      <c r="E45" s="1">
        <v>22</v>
      </c>
      <c r="F45" s="1">
        <v>6</v>
      </c>
      <c r="G45" s="3">
        <v>2599414</v>
      </c>
      <c r="H45" s="4">
        <v>493.45763888888899</v>
      </c>
      <c r="I45" s="1">
        <v>2015</v>
      </c>
      <c r="J45" s="1" t="str">
        <f>_xlfn.XLOOKUP(D45, Account!D$2:D$358, Account!B$2:B$358, "Not found")</f>
        <v>East</v>
      </c>
      <c r="K45" s="1" t="str">
        <f>_xlfn.XLOOKUP(D45, Account!D$2:D$358, Account!C$2:C$358, "Not found")</f>
        <v>Strategic</v>
      </c>
      <c r="L45" s="1" t="s">
        <v>1004</v>
      </c>
      <c r="M45" s="1" t="str">
        <f>_xlfn.XLOOKUP(E45, Partner!B$2:B$102, Partner!A$2:A$102, "Not found")</f>
        <v>Direct</v>
      </c>
      <c r="N45" t="str">
        <f>_xlfn.XLOOKUP(E45, Partner!B$2:B$102, Partner!C$2:C$102, "Not found")</f>
        <v>No</v>
      </c>
      <c r="O45" t="str">
        <f>_xlfn.XLOOKUP(F45, Product!B$2:B$26, Product!A$2:A$26, "Not found")</f>
        <v>Fatum</v>
      </c>
      <c r="P45" t="str">
        <f>_xlfn.XLOOKUP(C45, 'Sales Stage'!C$2:C$6, 'Sales Stage'!B$2:B$6, "Not found")</f>
        <v>Lead</v>
      </c>
      <c r="Q45" s="5">
        <f>_xlfn.XLOOKUP(C45, 'Sales Stage'!C$2:C$6, 'Sales Stage'!A$2:A$6, "Not found")</f>
        <v>0.1</v>
      </c>
      <c r="R45" t="str">
        <f t="shared" si="0"/>
        <v>Direct</v>
      </c>
      <c r="S45" t="str">
        <f t="shared" si="1"/>
        <v>Open</v>
      </c>
    </row>
    <row r="46" spans="1:19" ht="14.5">
      <c r="A46" s="1">
        <v>465</v>
      </c>
      <c r="B46" s="1" t="str">
        <f>_xlfn.XLOOKUP(A46, Opportunity!B$2:B$486, Opportunity!E$2:E$486, "Not found")</f>
        <v>Small</v>
      </c>
      <c r="C46" s="1">
        <v>1</v>
      </c>
      <c r="D46" s="1">
        <v>348</v>
      </c>
      <c r="E46" s="1">
        <v>22</v>
      </c>
      <c r="F46" s="1">
        <v>15</v>
      </c>
      <c r="G46" s="3">
        <v>1422696</v>
      </c>
      <c r="H46" s="4">
        <v>387.45763888888899</v>
      </c>
      <c r="I46" s="1">
        <v>2015</v>
      </c>
      <c r="J46" s="1" t="str">
        <f>_xlfn.XLOOKUP(D46, Account!D$2:D$358, Account!B$2:B$358, "Not found")</f>
        <v>East</v>
      </c>
      <c r="K46" s="1" t="str">
        <f>_xlfn.XLOOKUP(D46, Account!D$2:D$358, Account!C$2:C$358, "Not found")</f>
        <v>Large</v>
      </c>
      <c r="L46" s="1" t="s">
        <v>1004</v>
      </c>
      <c r="M46" s="1" t="str">
        <f>_xlfn.XLOOKUP(E46, Partner!B$2:B$102, Partner!A$2:A$102, "Not found")</f>
        <v>Direct</v>
      </c>
      <c r="N46" t="str">
        <f>_xlfn.XLOOKUP(E46, Partner!B$2:B$102, Partner!C$2:C$102, "Not found")</f>
        <v>No</v>
      </c>
      <c r="O46" t="str">
        <f>_xlfn.XLOOKUP(F46, Product!B$2:B$26, Product!A$2:A$26, "Not found")</f>
        <v>Paratus</v>
      </c>
      <c r="P46" t="str">
        <f>_xlfn.XLOOKUP(C46, 'Sales Stage'!C$2:C$6, 'Sales Stage'!B$2:B$6, "Not found")</f>
        <v>Lead</v>
      </c>
      <c r="Q46" s="5">
        <f>_xlfn.XLOOKUP(C46, 'Sales Stage'!C$2:C$6, 'Sales Stage'!A$2:A$6, "Not found")</f>
        <v>0.1</v>
      </c>
      <c r="R46" t="str">
        <f t="shared" si="0"/>
        <v>Direct</v>
      </c>
      <c r="S46" t="str">
        <f t="shared" si="1"/>
        <v>Open</v>
      </c>
    </row>
    <row r="47" spans="1:19" ht="14.5">
      <c r="A47" s="1">
        <v>315</v>
      </c>
      <c r="B47" s="1" t="str">
        <f>_xlfn.XLOOKUP(A47, Opportunity!B$2:B$486, Opportunity!E$2:E$486, "Not found")</f>
        <v>Medium</v>
      </c>
      <c r="C47" s="1">
        <v>1</v>
      </c>
      <c r="D47" s="1">
        <v>28</v>
      </c>
      <c r="E47" s="1">
        <v>22</v>
      </c>
      <c r="F47" s="1">
        <v>24</v>
      </c>
      <c r="G47" s="3">
        <v>3905866</v>
      </c>
      <c r="H47" s="4">
        <v>432.45763888888899</v>
      </c>
      <c r="I47" s="1">
        <v>2015</v>
      </c>
      <c r="J47" s="1" t="str">
        <f>_xlfn.XLOOKUP(D47, Account!D$2:D$358, Account!B$2:B$358, "Not found")</f>
        <v>East</v>
      </c>
      <c r="K47" s="1" t="str">
        <f>_xlfn.XLOOKUP(D47, Account!D$2:D$358, Account!C$2:C$358, "Not found")</f>
        <v>Large</v>
      </c>
      <c r="L47" s="1" t="s">
        <v>1004</v>
      </c>
      <c r="M47" s="1" t="str">
        <f>_xlfn.XLOOKUP(E47, Partner!B$2:B$102, Partner!A$2:A$102, "Not found")</f>
        <v>Direct</v>
      </c>
      <c r="N47" t="str">
        <f>_xlfn.XLOOKUP(E47, Partner!B$2:B$102, Partner!C$2:C$102, "Not found")</f>
        <v>No</v>
      </c>
      <c r="O47" t="str">
        <f>_xlfn.XLOOKUP(F47, Product!B$2:B$26, Product!A$2:A$26, "Not found")</f>
        <v>Carmen</v>
      </c>
      <c r="P47" t="str">
        <f>_xlfn.XLOOKUP(C47, 'Sales Stage'!C$2:C$6, 'Sales Stage'!B$2:B$6, "Not found")</f>
        <v>Lead</v>
      </c>
      <c r="Q47" s="5">
        <f>_xlfn.XLOOKUP(C47, 'Sales Stage'!C$2:C$6, 'Sales Stage'!A$2:A$6, "Not found")</f>
        <v>0.1</v>
      </c>
      <c r="R47" t="str">
        <f t="shared" si="0"/>
        <v>Direct</v>
      </c>
      <c r="S47" t="str">
        <f t="shared" si="1"/>
        <v>Open</v>
      </c>
    </row>
    <row r="48" spans="1:19" ht="14.5">
      <c r="A48" s="1">
        <v>367</v>
      </c>
      <c r="B48" s="1" t="str">
        <f>_xlfn.XLOOKUP(A48, Opportunity!B$2:B$486, Opportunity!E$2:E$486, "Not found")</f>
        <v>Medium</v>
      </c>
      <c r="C48" s="1">
        <v>1</v>
      </c>
      <c r="D48" s="1">
        <v>287</v>
      </c>
      <c r="E48" s="1">
        <v>22</v>
      </c>
      <c r="F48" s="1">
        <v>18</v>
      </c>
      <c r="G48" s="3">
        <v>3139133</v>
      </c>
      <c r="H48" s="4">
        <v>452.45763888888899</v>
      </c>
      <c r="I48" s="1">
        <v>2015</v>
      </c>
      <c r="J48" s="1" t="str">
        <f>_xlfn.XLOOKUP(D48, Account!D$2:D$358, Account!B$2:B$358, "Not found")</f>
        <v>Central</v>
      </c>
      <c r="K48" s="1" t="str">
        <f>_xlfn.XLOOKUP(D48, Account!D$2:D$358, Account!C$2:C$358, "Not found")</f>
        <v>Strategic</v>
      </c>
      <c r="L48" s="1" t="s">
        <v>1004</v>
      </c>
      <c r="M48" s="1" t="str">
        <f>_xlfn.XLOOKUP(E48, Partner!B$2:B$102, Partner!A$2:A$102, "Not found")</f>
        <v>Direct</v>
      </c>
      <c r="N48" t="str">
        <f>_xlfn.XLOOKUP(E48, Partner!B$2:B$102, Partner!C$2:C$102, "Not found")</f>
        <v>No</v>
      </c>
      <c r="O48" t="str">
        <f>_xlfn.XLOOKUP(F48, Product!B$2:B$26, Product!A$2:A$26, "Not found")</f>
        <v>Sato</v>
      </c>
      <c r="P48" t="str">
        <f>_xlfn.XLOOKUP(C48, 'Sales Stage'!C$2:C$6, 'Sales Stage'!B$2:B$6, "Not found")</f>
        <v>Lead</v>
      </c>
      <c r="Q48" s="5">
        <f>_xlfn.XLOOKUP(C48, 'Sales Stage'!C$2:C$6, 'Sales Stage'!A$2:A$6, "Not found")</f>
        <v>0.1</v>
      </c>
      <c r="R48" t="str">
        <f t="shared" si="0"/>
        <v>Direct</v>
      </c>
      <c r="S48" t="str">
        <f t="shared" si="1"/>
        <v>Open</v>
      </c>
    </row>
    <row r="49" spans="1:19" ht="14.5">
      <c r="A49" s="1">
        <v>396</v>
      </c>
      <c r="B49" s="1" t="str">
        <f>_xlfn.XLOOKUP(A49, Opportunity!B$2:B$486, Opportunity!E$2:E$486, "Not found")</f>
        <v>Small</v>
      </c>
      <c r="C49" s="1">
        <v>1</v>
      </c>
      <c r="D49" s="1">
        <v>309</v>
      </c>
      <c r="E49" s="1">
        <v>22</v>
      </c>
      <c r="F49" s="1">
        <v>11</v>
      </c>
      <c r="G49" s="3">
        <v>657213</v>
      </c>
      <c r="H49" s="4">
        <v>446.45763888888899</v>
      </c>
      <c r="I49" s="1">
        <v>2015</v>
      </c>
      <c r="J49" s="1" t="str">
        <f>_xlfn.XLOOKUP(D49, Account!D$2:D$358, Account!B$2:B$358, "Not found")</f>
        <v>East</v>
      </c>
      <c r="K49" s="1" t="str">
        <f>_xlfn.XLOOKUP(D49, Account!D$2:D$358, Account!C$2:C$358, "Not found")</f>
        <v>Strategic</v>
      </c>
      <c r="L49" s="1" t="s">
        <v>1004</v>
      </c>
      <c r="M49" s="1" t="str">
        <f>_xlfn.XLOOKUP(E49, Partner!B$2:B$102, Partner!A$2:A$102, "Not found")</f>
        <v>Direct</v>
      </c>
      <c r="N49" t="str">
        <f>_xlfn.XLOOKUP(E49, Partner!B$2:B$102, Partner!C$2:C$102, "Not found")</f>
        <v>No</v>
      </c>
      <c r="O49" t="str">
        <f>_xlfn.XLOOKUP(F49, Product!B$2:B$26, Product!A$2:A$26, "Not found")</f>
        <v>Lacuna</v>
      </c>
      <c r="P49" t="str">
        <f>_xlfn.XLOOKUP(C49, 'Sales Stage'!C$2:C$6, 'Sales Stage'!B$2:B$6, "Not found")</f>
        <v>Lead</v>
      </c>
      <c r="Q49" s="5">
        <f>_xlfn.XLOOKUP(C49, 'Sales Stage'!C$2:C$6, 'Sales Stage'!A$2:A$6, "Not found")</f>
        <v>0.1</v>
      </c>
      <c r="R49" t="str">
        <f t="shared" si="0"/>
        <v>Direct</v>
      </c>
      <c r="S49" t="str">
        <f t="shared" si="1"/>
        <v>Open</v>
      </c>
    </row>
    <row r="50" spans="1:19" ht="14.5">
      <c r="A50" s="1">
        <v>398</v>
      </c>
      <c r="B50" s="1" t="str">
        <f>_xlfn.XLOOKUP(A50, Opportunity!B$2:B$486, Opportunity!E$2:E$486, "Not found")</f>
        <v>Medium</v>
      </c>
      <c r="C50" s="1">
        <v>1</v>
      </c>
      <c r="D50" s="1">
        <v>311</v>
      </c>
      <c r="E50" s="1">
        <v>22</v>
      </c>
      <c r="F50" s="1">
        <v>2</v>
      </c>
      <c r="G50" s="3">
        <v>5022767</v>
      </c>
      <c r="H50" s="4">
        <v>422.45763888888899</v>
      </c>
      <c r="I50" s="1">
        <v>2015</v>
      </c>
      <c r="J50" s="1" t="str">
        <f>_xlfn.XLOOKUP(D50, Account!D$2:D$358, Account!B$2:B$358, "Not found")</f>
        <v>East</v>
      </c>
      <c r="K50" s="1" t="str">
        <f>_xlfn.XLOOKUP(D50, Account!D$2:D$358, Account!C$2:C$358, "Not found")</f>
        <v>Strategic</v>
      </c>
      <c r="L50" s="1" t="s">
        <v>1004</v>
      </c>
      <c r="M50" s="1" t="str">
        <f>_xlfn.XLOOKUP(E50, Partner!B$2:B$102, Partner!A$2:A$102, "Not found")</f>
        <v>Direct</v>
      </c>
      <c r="N50" t="str">
        <f>_xlfn.XLOOKUP(E50, Partner!B$2:B$102, Partner!C$2:C$102, "Not found")</f>
        <v>No</v>
      </c>
      <c r="O50" t="str">
        <f>_xlfn.XLOOKUP(F50, Product!B$2:B$26, Product!A$2:A$26, "Not found")</f>
        <v>Basium</v>
      </c>
      <c r="P50" t="str">
        <f>_xlfn.XLOOKUP(C50, 'Sales Stage'!C$2:C$6, 'Sales Stage'!B$2:B$6, "Not found")</f>
        <v>Lead</v>
      </c>
      <c r="Q50" s="5">
        <f>_xlfn.XLOOKUP(C50, 'Sales Stage'!C$2:C$6, 'Sales Stage'!A$2:A$6, "Not found")</f>
        <v>0.1</v>
      </c>
      <c r="R50" t="str">
        <f t="shared" si="0"/>
        <v>Direct</v>
      </c>
      <c r="S50" t="str">
        <f t="shared" si="1"/>
        <v>Open</v>
      </c>
    </row>
    <row r="51" spans="1:19" ht="14.5">
      <c r="A51" s="1">
        <v>427</v>
      </c>
      <c r="B51" s="1" t="str">
        <f>_xlfn.XLOOKUP(A51, Opportunity!B$2:B$486, Opportunity!E$2:E$486, "Not found")</f>
        <v>Medium</v>
      </c>
      <c r="C51" s="1">
        <v>1</v>
      </c>
      <c r="D51" s="1">
        <v>238</v>
      </c>
      <c r="E51" s="1">
        <v>22</v>
      </c>
      <c r="F51" s="1">
        <v>12</v>
      </c>
      <c r="G51" s="3">
        <v>3152735</v>
      </c>
      <c r="H51" s="4">
        <v>395.45763888888899</v>
      </c>
      <c r="I51" s="1">
        <v>2015</v>
      </c>
      <c r="J51" s="1" t="str">
        <f>_xlfn.XLOOKUP(D51, Account!D$2:D$358, Account!B$2:B$358, "Not found")</f>
        <v>Central</v>
      </c>
      <c r="K51" s="1" t="str">
        <f>_xlfn.XLOOKUP(D51, Account!D$2:D$358, Account!C$2:C$358, "Not found")</f>
        <v>Strategic</v>
      </c>
      <c r="L51" s="1" t="s">
        <v>1004</v>
      </c>
      <c r="M51" s="1" t="str">
        <f>_xlfn.XLOOKUP(E51, Partner!B$2:B$102, Partner!A$2:A$102, "Not found")</f>
        <v>Direct</v>
      </c>
      <c r="N51" t="str">
        <f>_xlfn.XLOOKUP(E51, Partner!B$2:B$102, Partner!C$2:C$102, "Not found")</f>
        <v>No</v>
      </c>
      <c r="O51" t="str">
        <f>_xlfn.XLOOKUP(F51, Product!B$2:B$26, Product!A$2:A$26, "Not found")</f>
        <v>Magis</v>
      </c>
      <c r="P51" t="str">
        <f>_xlfn.XLOOKUP(C51, 'Sales Stage'!C$2:C$6, 'Sales Stage'!B$2:B$6, "Not found")</f>
        <v>Lead</v>
      </c>
      <c r="Q51" s="5">
        <f>_xlfn.XLOOKUP(C51, 'Sales Stage'!C$2:C$6, 'Sales Stage'!A$2:A$6, "Not found")</f>
        <v>0.1</v>
      </c>
      <c r="R51" t="str">
        <f t="shared" si="0"/>
        <v>Direct</v>
      </c>
      <c r="S51" t="str">
        <f t="shared" si="1"/>
        <v>Open</v>
      </c>
    </row>
    <row r="52" spans="1:19" ht="14.5">
      <c r="A52" s="1">
        <v>424</v>
      </c>
      <c r="B52" s="1" t="str">
        <f>_xlfn.XLOOKUP(A52, Opportunity!B$2:B$486, Opportunity!E$2:E$486, "Not found")</f>
        <v>Medium</v>
      </c>
      <c r="C52" s="1">
        <v>1</v>
      </c>
      <c r="D52" s="1">
        <v>26</v>
      </c>
      <c r="E52" s="1">
        <v>22</v>
      </c>
      <c r="F52" s="1">
        <v>3</v>
      </c>
      <c r="G52" s="3">
        <v>4226438</v>
      </c>
      <c r="H52" s="4">
        <v>488.45763888888899</v>
      </c>
      <c r="I52" s="1">
        <v>2015</v>
      </c>
      <c r="J52" s="1" t="str">
        <f>_xlfn.XLOOKUP(D52, Account!D$2:D$358, Account!B$2:B$358, "Not found")</f>
        <v>Central</v>
      </c>
      <c r="K52" s="1" t="str">
        <f>_xlfn.XLOOKUP(D52, Account!D$2:D$358, Account!C$2:C$358, "Not found")</f>
        <v>Strategic</v>
      </c>
      <c r="L52" s="1" t="s">
        <v>1004</v>
      </c>
      <c r="M52" s="1" t="str">
        <f>_xlfn.XLOOKUP(E52, Partner!B$2:B$102, Partner!A$2:A$102, "Not found")</f>
        <v>Direct</v>
      </c>
      <c r="N52" t="str">
        <f>_xlfn.XLOOKUP(E52, Partner!B$2:B$102, Partner!C$2:C$102, "Not found")</f>
        <v>No</v>
      </c>
      <c r="O52" t="str">
        <f>_xlfn.XLOOKUP(F52, Product!B$2:B$26, Product!A$2:A$26, "Not found")</f>
        <v>Campana</v>
      </c>
      <c r="P52" t="str">
        <f>_xlfn.XLOOKUP(C52, 'Sales Stage'!C$2:C$6, 'Sales Stage'!B$2:B$6, "Not found")</f>
        <v>Lead</v>
      </c>
      <c r="Q52" s="5">
        <f>_xlfn.XLOOKUP(C52, 'Sales Stage'!C$2:C$6, 'Sales Stage'!A$2:A$6, "Not found")</f>
        <v>0.1</v>
      </c>
      <c r="R52" t="str">
        <f t="shared" si="0"/>
        <v>Direct</v>
      </c>
      <c r="S52" t="str">
        <f t="shared" si="1"/>
        <v>Open</v>
      </c>
    </row>
    <row r="53" spans="1:19" ht="14.5">
      <c r="A53" s="1">
        <v>34</v>
      </c>
      <c r="B53" s="1" t="str">
        <f>_xlfn.XLOOKUP(A53, Opportunity!B$2:B$486, Opportunity!E$2:E$486, "Not found")</f>
        <v>Small</v>
      </c>
      <c r="C53" s="1">
        <v>1</v>
      </c>
      <c r="D53" s="1">
        <v>34</v>
      </c>
      <c r="E53" s="1">
        <v>22</v>
      </c>
      <c r="F53" s="1">
        <v>22</v>
      </c>
      <c r="G53" s="3">
        <v>1671903</v>
      </c>
      <c r="H53" s="4">
        <v>461.45763888888899</v>
      </c>
      <c r="I53" s="1">
        <v>2015</v>
      </c>
      <c r="J53" s="1" t="str">
        <f>_xlfn.XLOOKUP(D53, Account!D$2:D$358, Account!B$2:B$358, "Not found")</f>
        <v>West</v>
      </c>
      <c r="K53" s="1" t="str">
        <f>_xlfn.XLOOKUP(D53, Account!D$2:D$358, Account!C$2:C$358, "Not found")</f>
        <v>Small &amp; Medium</v>
      </c>
      <c r="L53" s="1" t="s">
        <v>1004</v>
      </c>
      <c r="M53" s="1" t="str">
        <f>_xlfn.XLOOKUP(E53, Partner!B$2:B$102, Partner!A$2:A$102, "Not found")</f>
        <v>Direct</v>
      </c>
      <c r="N53" t="str">
        <f>_xlfn.XLOOKUP(E53, Partner!B$2:B$102, Partner!C$2:C$102, "Not found")</f>
        <v>No</v>
      </c>
      <c r="O53" t="str">
        <f>_xlfn.XLOOKUP(F53, Product!B$2:B$26, Product!A$2:A$26, "Not found")</f>
        <v>Aqua</v>
      </c>
      <c r="P53" t="str">
        <f>_xlfn.XLOOKUP(C53, 'Sales Stage'!C$2:C$6, 'Sales Stage'!B$2:B$6, "Not found")</f>
        <v>Lead</v>
      </c>
      <c r="Q53" s="5">
        <f>_xlfn.XLOOKUP(C53, 'Sales Stage'!C$2:C$6, 'Sales Stage'!A$2:A$6, "Not found")</f>
        <v>0.1</v>
      </c>
      <c r="R53" t="str">
        <f t="shared" si="0"/>
        <v>Direct</v>
      </c>
      <c r="S53" t="str">
        <f t="shared" si="1"/>
        <v>Open</v>
      </c>
    </row>
    <row r="54" spans="1:19" ht="14.5">
      <c r="A54" s="1">
        <v>481</v>
      </c>
      <c r="B54" s="1" t="str">
        <f>_xlfn.XLOOKUP(A54, Opportunity!B$2:B$486, Opportunity!E$2:E$486, "Not found")</f>
        <v>Small</v>
      </c>
      <c r="C54" s="1">
        <v>1</v>
      </c>
      <c r="D54" s="1">
        <v>324</v>
      </c>
      <c r="E54" s="1">
        <v>22</v>
      </c>
      <c r="F54" s="1">
        <v>24</v>
      </c>
      <c r="G54" s="3">
        <v>166000</v>
      </c>
      <c r="H54" s="4">
        <v>454.45763888888899</v>
      </c>
      <c r="I54" s="1">
        <v>2015</v>
      </c>
      <c r="J54" s="1" t="str">
        <f>_xlfn.XLOOKUP(D54, Account!D$2:D$358, Account!B$2:B$358, "Not found")</f>
        <v>Central</v>
      </c>
      <c r="K54" s="1" t="str">
        <f>_xlfn.XLOOKUP(D54, Account!D$2:D$358, Account!C$2:C$358, "Not found")</f>
        <v>Strategic</v>
      </c>
      <c r="L54" s="1" t="s">
        <v>1004</v>
      </c>
      <c r="M54" s="1" t="str">
        <f>_xlfn.XLOOKUP(E54, Partner!B$2:B$102, Partner!A$2:A$102, "Not found")</f>
        <v>Direct</v>
      </c>
      <c r="N54" t="str">
        <f>_xlfn.XLOOKUP(E54, Partner!B$2:B$102, Partner!C$2:C$102, "Not found")</f>
        <v>No</v>
      </c>
      <c r="O54" t="str">
        <f>_xlfn.XLOOKUP(F54, Product!B$2:B$26, Product!A$2:A$26, "Not found")</f>
        <v>Carmen</v>
      </c>
      <c r="P54" t="str">
        <f>_xlfn.XLOOKUP(C54, 'Sales Stage'!C$2:C$6, 'Sales Stage'!B$2:B$6, "Not found")</f>
        <v>Lead</v>
      </c>
      <c r="Q54" s="5">
        <f>_xlfn.XLOOKUP(C54, 'Sales Stage'!C$2:C$6, 'Sales Stage'!A$2:A$6, "Not found")</f>
        <v>0.1</v>
      </c>
      <c r="R54" t="str">
        <f t="shared" si="0"/>
        <v>Direct</v>
      </c>
      <c r="S54" t="str">
        <f t="shared" si="1"/>
        <v>Open</v>
      </c>
    </row>
    <row r="55" spans="1:19" ht="14.5">
      <c r="A55" s="1">
        <v>166</v>
      </c>
      <c r="B55" s="1" t="str">
        <f>_xlfn.XLOOKUP(A55, Opportunity!B$2:B$486, Opportunity!E$2:E$486, "Not found")</f>
        <v>Medium</v>
      </c>
      <c r="C55" s="1">
        <v>1</v>
      </c>
      <c r="D55" s="1">
        <v>133</v>
      </c>
      <c r="E55" s="1">
        <v>22</v>
      </c>
      <c r="F55" s="1">
        <v>21</v>
      </c>
      <c r="G55" s="3">
        <v>3861791</v>
      </c>
      <c r="H55" s="4">
        <v>385.45763888888899</v>
      </c>
      <c r="I55" s="1">
        <v>2015</v>
      </c>
      <c r="J55" s="1" t="str">
        <f>_xlfn.XLOOKUP(D55, Account!D$2:D$358, Account!B$2:B$358, "Not found")</f>
        <v>East</v>
      </c>
      <c r="K55" s="1" t="str">
        <f>_xlfn.XLOOKUP(D55, Account!D$2:D$358, Account!C$2:C$358, "Not found")</f>
        <v>Small &amp; Medium</v>
      </c>
      <c r="L55" s="1" t="s">
        <v>1005</v>
      </c>
      <c r="M55" s="1" t="str">
        <f>_xlfn.XLOOKUP(E55, Partner!B$2:B$102, Partner!A$2:A$102, "Not found")</f>
        <v>Direct</v>
      </c>
      <c r="N55" t="str">
        <f>_xlfn.XLOOKUP(E55, Partner!B$2:B$102, Partner!C$2:C$102, "Not found")</f>
        <v>No</v>
      </c>
      <c r="O55" t="str">
        <f>_xlfn.XLOOKUP(F55, Product!B$2:B$26, Product!A$2:A$26, "Not found")</f>
        <v>Vero</v>
      </c>
      <c r="P55" t="str">
        <f>_xlfn.XLOOKUP(C55, 'Sales Stage'!C$2:C$6, 'Sales Stage'!B$2:B$6, "Not found")</f>
        <v>Lead</v>
      </c>
      <c r="Q55" s="5">
        <f>_xlfn.XLOOKUP(C55, 'Sales Stage'!C$2:C$6, 'Sales Stage'!A$2:A$6, "Not found")</f>
        <v>0.1</v>
      </c>
      <c r="R55" t="str">
        <f t="shared" si="0"/>
        <v>Direct</v>
      </c>
      <c r="S55" t="str">
        <f t="shared" si="1"/>
        <v>Open</v>
      </c>
    </row>
    <row r="56" spans="1:19" ht="14.5">
      <c r="A56" s="1">
        <v>170</v>
      </c>
      <c r="B56" s="1" t="str">
        <f>_xlfn.XLOOKUP(A56, Opportunity!B$2:B$486, Opportunity!E$2:E$486, "Not found")</f>
        <v>Large</v>
      </c>
      <c r="C56" s="1">
        <v>1</v>
      </c>
      <c r="D56" s="1">
        <v>137</v>
      </c>
      <c r="E56" s="1">
        <v>22</v>
      </c>
      <c r="F56" s="1">
        <v>16</v>
      </c>
      <c r="G56" s="3">
        <v>5691292</v>
      </c>
      <c r="H56" s="4">
        <v>423.45763888888899</v>
      </c>
      <c r="I56" s="1">
        <v>2015</v>
      </c>
      <c r="J56" s="1" t="str">
        <f>_xlfn.XLOOKUP(D56, Account!D$2:D$358, Account!B$2:B$358, "Not found")</f>
        <v>East</v>
      </c>
      <c r="K56" s="1" t="str">
        <f>_xlfn.XLOOKUP(D56, Account!D$2:D$358, Account!C$2:C$358, "Not found")</f>
        <v>Small &amp; Medium</v>
      </c>
      <c r="L56" s="1" t="s">
        <v>1005</v>
      </c>
      <c r="M56" s="1" t="str">
        <f>_xlfn.XLOOKUP(E56, Partner!B$2:B$102, Partner!A$2:A$102, "Not found")</f>
        <v>Direct</v>
      </c>
      <c r="N56" t="str">
        <f>_xlfn.XLOOKUP(E56, Partner!B$2:B$102, Partner!C$2:C$102, "Not found")</f>
        <v>No</v>
      </c>
      <c r="O56" t="str">
        <f>_xlfn.XLOOKUP(F56, Product!B$2:B$26, Product!A$2:A$26, "Not found")</f>
        <v>Quanti</v>
      </c>
      <c r="P56" t="str">
        <f>_xlfn.XLOOKUP(C56, 'Sales Stage'!C$2:C$6, 'Sales Stage'!B$2:B$6, "Not found")</f>
        <v>Lead</v>
      </c>
      <c r="Q56" s="5">
        <f>_xlfn.XLOOKUP(C56, 'Sales Stage'!C$2:C$6, 'Sales Stage'!A$2:A$6, "Not found")</f>
        <v>0.1</v>
      </c>
      <c r="R56" t="str">
        <f t="shared" si="0"/>
        <v>Direct</v>
      </c>
      <c r="S56" t="str">
        <f t="shared" si="1"/>
        <v>Open</v>
      </c>
    </row>
    <row r="57" spans="1:19" ht="14.5">
      <c r="A57" s="1">
        <v>327</v>
      </c>
      <c r="B57" s="1" t="str">
        <f>_xlfn.XLOOKUP(A57, Opportunity!B$2:B$486, Opportunity!E$2:E$486, "Not found")</f>
        <v>Small</v>
      </c>
      <c r="C57" s="1">
        <v>1</v>
      </c>
      <c r="D57" s="1">
        <v>210</v>
      </c>
      <c r="E57" s="1">
        <v>22</v>
      </c>
      <c r="F57" s="1">
        <v>7</v>
      </c>
      <c r="G57" s="3">
        <v>590086</v>
      </c>
      <c r="H57" s="4">
        <v>423.45763888888899</v>
      </c>
      <c r="I57" s="1">
        <v>2015</v>
      </c>
      <c r="J57" s="1" t="str">
        <f>_xlfn.XLOOKUP(D57, Account!D$2:D$358, Account!B$2:B$358, "Not found")</f>
        <v>Central</v>
      </c>
      <c r="K57" s="1" t="str">
        <f>_xlfn.XLOOKUP(D57, Account!D$2:D$358, Account!C$2:C$358, "Not found")</f>
        <v>Strategic</v>
      </c>
      <c r="L57" s="1" t="s">
        <v>1005</v>
      </c>
      <c r="M57" s="1" t="str">
        <f>_xlfn.XLOOKUP(E57, Partner!B$2:B$102, Partner!A$2:A$102, "Not found")</f>
        <v>Direct</v>
      </c>
      <c r="N57" t="str">
        <f>_xlfn.XLOOKUP(E57, Partner!B$2:B$102, Partner!C$2:C$102, "Not found")</f>
        <v>No</v>
      </c>
      <c r="O57" t="str">
        <f>_xlfn.XLOOKUP(F57, Product!B$2:B$26, Product!A$2:A$26, "Not found")</f>
        <v>Gratus</v>
      </c>
      <c r="P57" t="str">
        <f>_xlfn.XLOOKUP(C57, 'Sales Stage'!C$2:C$6, 'Sales Stage'!B$2:B$6, "Not found")</f>
        <v>Lead</v>
      </c>
      <c r="Q57" s="5">
        <f>_xlfn.XLOOKUP(C57, 'Sales Stage'!C$2:C$6, 'Sales Stage'!A$2:A$6, "Not found")</f>
        <v>0.1</v>
      </c>
      <c r="R57" t="str">
        <f t="shared" si="0"/>
        <v>Direct</v>
      </c>
      <c r="S57" t="str">
        <f t="shared" si="1"/>
        <v>Open</v>
      </c>
    </row>
    <row r="58" spans="1:19" ht="14.5">
      <c r="A58" s="1">
        <v>341</v>
      </c>
      <c r="B58" s="1" t="str">
        <f>_xlfn.XLOOKUP(A58, Opportunity!B$2:B$486, Opportunity!E$2:E$486, "Not found")</f>
        <v>Medium</v>
      </c>
      <c r="C58" s="1">
        <v>1</v>
      </c>
      <c r="D58" s="1">
        <v>264</v>
      </c>
      <c r="E58" s="1">
        <v>22</v>
      </c>
      <c r="F58" s="1">
        <v>13</v>
      </c>
      <c r="G58" s="3">
        <v>3436429</v>
      </c>
      <c r="H58" s="4">
        <v>477.45763888888899</v>
      </c>
      <c r="I58" s="1">
        <v>2015</v>
      </c>
      <c r="J58" s="1" t="str">
        <f>_xlfn.XLOOKUP(D58, Account!D$2:D$358, Account!B$2:B$358, "Not found")</f>
        <v>West</v>
      </c>
      <c r="K58" s="1" t="str">
        <f>_xlfn.XLOOKUP(D58, Account!D$2:D$358, Account!C$2:C$358, "Not found")</f>
        <v>Large</v>
      </c>
      <c r="L58" s="1" t="s">
        <v>1005</v>
      </c>
      <c r="M58" s="1" t="str">
        <f>_xlfn.XLOOKUP(E58, Partner!B$2:B$102, Partner!A$2:A$102, "Not found")</f>
        <v>Direct</v>
      </c>
      <c r="N58" t="str">
        <f>_xlfn.XLOOKUP(E58, Partner!B$2:B$102, Partner!C$2:C$102, "Not found")</f>
        <v>No</v>
      </c>
      <c r="O58" t="str">
        <f>_xlfn.XLOOKUP(F58, Product!B$2:B$26, Product!A$2:A$26, "Not found")</f>
        <v>Nimis</v>
      </c>
      <c r="P58" t="str">
        <f>_xlfn.XLOOKUP(C58, 'Sales Stage'!C$2:C$6, 'Sales Stage'!B$2:B$6, "Not found")</f>
        <v>Lead</v>
      </c>
      <c r="Q58" s="5">
        <f>_xlfn.XLOOKUP(C58, 'Sales Stage'!C$2:C$6, 'Sales Stage'!A$2:A$6, "Not found")</f>
        <v>0.1</v>
      </c>
      <c r="R58" t="str">
        <f t="shared" si="0"/>
        <v>Direct</v>
      </c>
      <c r="S58" t="str">
        <f t="shared" si="1"/>
        <v>Open</v>
      </c>
    </row>
    <row r="59" spans="1:19" ht="14.5">
      <c r="A59" s="1">
        <v>372</v>
      </c>
      <c r="B59" s="1" t="str">
        <f>_xlfn.XLOOKUP(A59, Opportunity!B$2:B$486, Opportunity!E$2:E$486, "Not found")</f>
        <v>Medium</v>
      </c>
      <c r="C59" s="1">
        <v>1</v>
      </c>
      <c r="D59" s="1">
        <v>290</v>
      </c>
      <c r="E59" s="1">
        <v>22</v>
      </c>
      <c r="F59" s="1">
        <v>17</v>
      </c>
      <c r="G59" s="3">
        <v>4370514</v>
      </c>
      <c r="H59" s="4">
        <v>433.45763888888899</v>
      </c>
      <c r="I59" s="1">
        <v>2015</v>
      </c>
      <c r="J59" s="1" t="str">
        <f>_xlfn.XLOOKUP(D59, Account!D$2:D$358, Account!B$2:B$358, "Not found")</f>
        <v>West</v>
      </c>
      <c r="K59" s="1" t="str">
        <f>_xlfn.XLOOKUP(D59, Account!D$2:D$358, Account!C$2:C$358, "Not found")</f>
        <v>Large</v>
      </c>
      <c r="L59" s="1" t="s">
        <v>1005</v>
      </c>
      <c r="M59" s="1" t="str">
        <f>_xlfn.XLOOKUP(E59, Partner!B$2:B$102, Partner!A$2:A$102, "Not found")</f>
        <v>Direct</v>
      </c>
      <c r="N59" t="str">
        <f>_xlfn.XLOOKUP(E59, Partner!B$2:B$102, Partner!C$2:C$102, "Not found")</f>
        <v>No</v>
      </c>
      <c r="O59" t="str">
        <f>_xlfn.XLOOKUP(F59, Product!B$2:B$26, Product!A$2:A$26, "Not found")</f>
        <v>Recolo</v>
      </c>
      <c r="P59" t="str">
        <f>_xlfn.XLOOKUP(C59, 'Sales Stage'!C$2:C$6, 'Sales Stage'!B$2:B$6, "Not found")</f>
        <v>Lead</v>
      </c>
      <c r="Q59" s="5">
        <f>_xlfn.XLOOKUP(C59, 'Sales Stage'!C$2:C$6, 'Sales Stage'!A$2:A$6, "Not found")</f>
        <v>0.1</v>
      </c>
      <c r="R59" t="str">
        <f t="shared" si="0"/>
        <v>Direct</v>
      </c>
      <c r="S59" t="str">
        <f t="shared" si="1"/>
        <v>Open</v>
      </c>
    </row>
    <row r="60" spans="1:19" ht="14.5">
      <c r="A60" s="1">
        <v>433</v>
      </c>
      <c r="B60" s="1" t="str">
        <f>_xlfn.XLOOKUP(A60, Opportunity!B$2:B$486, Opportunity!E$2:E$486, "Not found")</f>
        <v>Small</v>
      </c>
      <c r="C60" s="1">
        <v>1</v>
      </c>
      <c r="D60" s="1">
        <v>282</v>
      </c>
      <c r="E60" s="1">
        <v>22</v>
      </c>
      <c r="F60" s="1">
        <v>10</v>
      </c>
      <c r="G60" s="3">
        <v>200538</v>
      </c>
      <c r="H60" s="4">
        <v>447.45763888888899</v>
      </c>
      <c r="I60" s="1">
        <v>2015</v>
      </c>
      <c r="J60" s="1" t="str">
        <f>_xlfn.XLOOKUP(D60, Account!D$2:D$358, Account!B$2:B$358, "Not found")</f>
        <v>Central</v>
      </c>
      <c r="K60" s="1" t="str">
        <f>_xlfn.XLOOKUP(D60, Account!D$2:D$358, Account!C$2:C$358, "Not found")</f>
        <v>Large</v>
      </c>
      <c r="L60" s="1" t="s">
        <v>1005</v>
      </c>
      <c r="M60" s="1" t="str">
        <f>_xlfn.XLOOKUP(E60, Partner!B$2:B$102, Partner!A$2:A$102, "Not found")</f>
        <v>Direct</v>
      </c>
      <c r="N60" t="str">
        <f>_xlfn.XLOOKUP(E60, Partner!B$2:B$102, Partner!C$2:C$102, "Not found")</f>
        <v>No</v>
      </c>
      <c r="O60" t="str">
        <f>_xlfn.XLOOKUP(F60, Product!B$2:B$26, Product!A$2:A$26, "Not found")</f>
        <v>Juvenis</v>
      </c>
      <c r="P60" t="str">
        <f>_xlfn.XLOOKUP(C60, 'Sales Stage'!C$2:C$6, 'Sales Stage'!B$2:B$6, "Not found")</f>
        <v>Lead</v>
      </c>
      <c r="Q60" s="5">
        <f>_xlfn.XLOOKUP(C60, 'Sales Stage'!C$2:C$6, 'Sales Stage'!A$2:A$6, "Not found")</f>
        <v>0.1</v>
      </c>
      <c r="R60" t="str">
        <f t="shared" si="0"/>
        <v>Direct</v>
      </c>
      <c r="S60" t="str">
        <f t="shared" si="1"/>
        <v>Open</v>
      </c>
    </row>
    <row r="61" spans="1:19" ht="14.5">
      <c r="A61" s="1">
        <v>371</v>
      </c>
      <c r="B61" s="1" t="str">
        <f>_xlfn.XLOOKUP(A61, Opportunity!B$2:B$486, Opportunity!E$2:E$486, "Not found")</f>
        <v>Medium</v>
      </c>
      <c r="C61" s="1">
        <v>1</v>
      </c>
      <c r="D61" s="1">
        <v>289</v>
      </c>
      <c r="E61" s="1">
        <v>22</v>
      </c>
      <c r="F61" s="1">
        <v>9</v>
      </c>
      <c r="G61" s="3">
        <v>5455757</v>
      </c>
      <c r="H61" s="4">
        <v>478.45763888888899</v>
      </c>
      <c r="I61" s="1">
        <v>2015</v>
      </c>
      <c r="J61" s="1" t="str">
        <f>_xlfn.XLOOKUP(D61, Account!D$2:D$358, Account!B$2:B$358, "Not found")</f>
        <v>East</v>
      </c>
      <c r="K61" s="1" t="str">
        <f>_xlfn.XLOOKUP(D61, Account!D$2:D$358, Account!C$2:C$358, "Not found")</f>
        <v>Strategic</v>
      </c>
      <c r="L61" s="1" t="s">
        <v>1005</v>
      </c>
      <c r="M61" s="1" t="str">
        <f>_xlfn.XLOOKUP(E61, Partner!B$2:B$102, Partner!A$2:A$102, "Not found")</f>
        <v>Direct</v>
      </c>
      <c r="N61" t="str">
        <f>_xlfn.XLOOKUP(E61, Partner!B$2:B$102, Partner!C$2:C$102, "Not found")</f>
        <v>No</v>
      </c>
      <c r="O61" t="str">
        <f>_xlfn.XLOOKUP(F61, Product!B$2:B$26, Product!A$2:A$26, "Not found")</f>
        <v>Ignis</v>
      </c>
      <c r="P61" t="str">
        <f>_xlfn.XLOOKUP(C61, 'Sales Stage'!C$2:C$6, 'Sales Stage'!B$2:B$6, "Not found")</f>
        <v>Lead</v>
      </c>
      <c r="Q61" s="5">
        <f>_xlfn.XLOOKUP(C61, 'Sales Stage'!C$2:C$6, 'Sales Stage'!A$2:A$6, "Not found")</f>
        <v>0.1</v>
      </c>
      <c r="R61" t="str">
        <f t="shared" si="0"/>
        <v>Direct</v>
      </c>
      <c r="S61" t="str">
        <f t="shared" si="1"/>
        <v>Open</v>
      </c>
    </row>
    <row r="62" spans="1:19" ht="14.5">
      <c r="A62" s="1">
        <v>302</v>
      </c>
      <c r="B62" s="1" t="str">
        <f>_xlfn.XLOOKUP(A62, Opportunity!B$2:B$486, Opportunity!E$2:E$486, "Not found")</f>
        <v>Large</v>
      </c>
      <c r="C62" s="1">
        <v>1</v>
      </c>
      <c r="D62" s="1">
        <v>238</v>
      </c>
      <c r="E62" s="1">
        <v>22</v>
      </c>
      <c r="F62" s="1">
        <v>17</v>
      </c>
      <c r="G62" s="3">
        <v>1952547</v>
      </c>
      <c r="H62" s="4">
        <v>435.45763888888899</v>
      </c>
      <c r="I62" s="1">
        <v>2015</v>
      </c>
      <c r="J62" s="1" t="str">
        <f>_xlfn.XLOOKUP(D62, Account!D$2:D$358, Account!B$2:B$358, "Not found")</f>
        <v>Central</v>
      </c>
      <c r="K62" s="1" t="str">
        <f>_xlfn.XLOOKUP(D62, Account!D$2:D$358, Account!C$2:C$358, "Not found")</f>
        <v>Strategic</v>
      </c>
      <c r="L62" s="1" t="s">
        <v>1005</v>
      </c>
      <c r="M62" s="1" t="str">
        <f>_xlfn.XLOOKUP(E62, Partner!B$2:B$102, Partner!A$2:A$102, "Not found")</f>
        <v>Direct</v>
      </c>
      <c r="N62" t="str">
        <f>_xlfn.XLOOKUP(E62, Partner!B$2:B$102, Partner!C$2:C$102, "Not found")</f>
        <v>No</v>
      </c>
      <c r="O62" t="str">
        <f>_xlfn.XLOOKUP(F62, Product!B$2:B$26, Product!A$2:A$26, "Not found")</f>
        <v>Recolo</v>
      </c>
      <c r="P62" t="str">
        <f>_xlfn.XLOOKUP(C62, 'Sales Stage'!C$2:C$6, 'Sales Stage'!B$2:B$6, "Not found")</f>
        <v>Lead</v>
      </c>
      <c r="Q62" s="5">
        <f>_xlfn.XLOOKUP(C62, 'Sales Stage'!C$2:C$6, 'Sales Stage'!A$2:A$6, "Not found")</f>
        <v>0.1</v>
      </c>
      <c r="R62" t="str">
        <f t="shared" si="0"/>
        <v>Direct</v>
      </c>
      <c r="S62" t="str">
        <f t="shared" si="1"/>
        <v>Open</v>
      </c>
    </row>
    <row r="63" spans="1:19" ht="14.5">
      <c r="A63" s="1">
        <v>193</v>
      </c>
      <c r="B63" s="1" t="str">
        <f>_xlfn.XLOOKUP(A63, Opportunity!B$2:B$486, Opportunity!E$2:E$486, "Not found")</f>
        <v>Small</v>
      </c>
      <c r="C63" s="1">
        <v>1</v>
      </c>
      <c r="D63" s="1">
        <v>156</v>
      </c>
      <c r="E63" s="1">
        <v>22</v>
      </c>
      <c r="F63" s="1">
        <v>8</v>
      </c>
      <c r="G63" s="3">
        <v>94387</v>
      </c>
      <c r="H63" s="4">
        <v>448.45763888888899</v>
      </c>
      <c r="I63" s="1">
        <v>2015</v>
      </c>
      <c r="J63" s="1" t="str">
        <f>_xlfn.XLOOKUP(D63, Account!D$2:D$358, Account!B$2:B$358, "Not found")</f>
        <v>East</v>
      </c>
      <c r="K63" s="1" t="str">
        <f>_xlfn.XLOOKUP(D63, Account!D$2:D$358, Account!C$2:C$358, "Not found")</f>
        <v>Large</v>
      </c>
      <c r="L63" s="1" t="s">
        <v>1006</v>
      </c>
      <c r="M63" s="1" t="str">
        <f>_xlfn.XLOOKUP(E63, Partner!B$2:B$102, Partner!A$2:A$102, "Not found")</f>
        <v>Direct</v>
      </c>
      <c r="N63" t="str">
        <f>_xlfn.XLOOKUP(E63, Partner!B$2:B$102, Partner!C$2:C$102, "Not found")</f>
        <v>No</v>
      </c>
      <c r="O63" t="str">
        <f>_xlfn.XLOOKUP(F63, Product!B$2:B$26, Product!A$2:A$26, "Not found")</f>
        <v>Habitus</v>
      </c>
      <c r="P63" t="str">
        <f>_xlfn.XLOOKUP(C63, 'Sales Stage'!C$2:C$6, 'Sales Stage'!B$2:B$6, "Not found")</f>
        <v>Lead</v>
      </c>
      <c r="Q63" s="5">
        <f>_xlfn.XLOOKUP(C63, 'Sales Stage'!C$2:C$6, 'Sales Stage'!A$2:A$6, "Not found")</f>
        <v>0.1</v>
      </c>
      <c r="R63" t="str">
        <f t="shared" si="0"/>
        <v>Direct</v>
      </c>
      <c r="S63" t="str">
        <f t="shared" si="1"/>
        <v>Open</v>
      </c>
    </row>
    <row r="64" spans="1:19" ht="14.5">
      <c r="A64" s="1">
        <v>121</v>
      </c>
      <c r="B64" s="1" t="str">
        <f>_xlfn.XLOOKUP(A64, Opportunity!B$2:B$486, Opportunity!E$2:E$486, "Not found")</f>
        <v>Small</v>
      </c>
      <c r="C64" s="1">
        <v>1</v>
      </c>
      <c r="D64" s="1">
        <v>61</v>
      </c>
      <c r="E64" s="1">
        <v>22</v>
      </c>
      <c r="F64" s="1">
        <v>8</v>
      </c>
      <c r="G64" s="3">
        <v>254995</v>
      </c>
      <c r="H64" s="4">
        <v>376.45763888888899</v>
      </c>
      <c r="I64" s="1">
        <v>2015</v>
      </c>
      <c r="J64" s="1" t="str">
        <f>_xlfn.XLOOKUP(D64, Account!D$2:D$358, Account!B$2:B$358, "Not found")</f>
        <v>Central</v>
      </c>
      <c r="K64" s="1" t="str">
        <f>_xlfn.XLOOKUP(D64, Account!D$2:D$358, Account!C$2:C$358, "Not found")</f>
        <v>Large</v>
      </c>
      <c r="L64" s="1" t="s">
        <v>1006</v>
      </c>
      <c r="M64" s="1" t="str">
        <f>_xlfn.XLOOKUP(E64, Partner!B$2:B$102, Partner!A$2:A$102, "Not found")</f>
        <v>Direct</v>
      </c>
      <c r="N64" t="str">
        <f>_xlfn.XLOOKUP(E64, Partner!B$2:B$102, Partner!C$2:C$102, "Not found")</f>
        <v>No</v>
      </c>
      <c r="O64" t="str">
        <f>_xlfn.XLOOKUP(F64, Product!B$2:B$26, Product!A$2:A$26, "Not found")</f>
        <v>Habitus</v>
      </c>
      <c r="P64" t="str">
        <f>_xlfn.XLOOKUP(C64, 'Sales Stage'!C$2:C$6, 'Sales Stage'!B$2:B$6, "Not found")</f>
        <v>Lead</v>
      </c>
      <c r="Q64" s="5">
        <f>_xlfn.XLOOKUP(C64, 'Sales Stage'!C$2:C$6, 'Sales Stage'!A$2:A$6, "Not found")</f>
        <v>0.1</v>
      </c>
      <c r="R64" t="str">
        <f t="shared" si="0"/>
        <v>Direct</v>
      </c>
      <c r="S64" t="str">
        <f t="shared" si="1"/>
        <v>Open</v>
      </c>
    </row>
    <row r="65" spans="1:19" ht="14.5">
      <c r="A65" s="1">
        <v>484</v>
      </c>
      <c r="B65" s="1" t="str">
        <f>_xlfn.XLOOKUP(A65, Opportunity!B$2:B$486, Opportunity!E$2:E$486, "Not found")</f>
        <v>Small</v>
      </c>
      <c r="C65" s="1">
        <v>1</v>
      </c>
      <c r="D65" s="1">
        <v>357</v>
      </c>
      <c r="E65" s="1">
        <v>22</v>
      </c>
      <c r="F65" s="1">
        <v>25</v>
      </c>
      <c r="G65" s="3">
        <v>124080</v>
      </c>
      <c r="H65" s="4">
        <v>434.45763888888899</v>
      </c>
      <c r="I65" s="1">
        <v>2015</v>
      </c>
      <c r="J65" s="1" t="str">
        <f>_xlfn.XLOOKUP(D65, Account!D$2:D$358, Account!B$2:B$358, "Not found")</f>
        <v>East</v>
      </c>
      <c r="K65" s="1" t="str">
        <f>_xlfn.XLOOKUP(D65, Account!D$2:D$358, Account!C$2:C$358, "Not found")</f>
        <v>Strategic</v>
      </c>
      <c r="L65" s="1" t="s">
        <v>1006</v>
      </c>
      <c r="M65" s="1" t="str">
        <f>_xlfn.XLOOKUP(E65, Partner!B$2:B$102, Partner!A$2:A$102, "Not found")</f>
        <v>Direct</v>
      </c>
      <c r="N65" t="str">
        <f>_xlfn.XLOOKUP(E65, Partner!B$2:B$102, Partner!C$2:C$102, "Not found")</f>
        <v>No</v>
      </c>
      <c r="O65" t="str">
        <f>_xlfn.XLOOKUP(F65, Product!B$2:B$26, Product!A$2:A$26, "Not found")</f>
        <v>Maximus</v>
      </c>
      <c r="P65" t="str">
        <f>_xlfn.XLOOKUP(C65, 'Sales Stage'!C$2:C$6, 'Sales Stage'!B$2:B$6, "Not found")</f>
        <v>Lead</v>
      </c>
      <c r="Q65" s="5">
        <f>_xlfn.XLOOKUP(C65, 'Sales Stage'!C$2:C$6, 'Sales Stage'!A$2:A$6, "Not found")</f>
        <v>0.1</v>
      </c>
      <c r="R65" t="str">
        <f t="shared" si="0"/>
        <v>Direct</v>
      </c>
      <c r="S65" t="str">
        <f t="shared" si="1"/>
        <v>Open</v>
      </c>
    </row>
    <row r="66" spans="1:19" ht="14.5">
      <c r="A66" s="1">
        <v>148</v>
      </c>
      <c r="B66" s="1" t="str">
        <f>_xlfn.XLOOKUP(A66, Opportunity!B$2:B$486, Opportunity!E$2:E$486, "Not found")</f>
        <v>Small</v>
      </c>
      <c r="C66" s="1">
        <v>1</v>
      </c>
      <c r="D66" s="1">
        <v>117</v>
      </c>
      <c r="E66" s="1">
        <v>22</v>
      </c>
      <c r="F66" s="1">
        <v>12</v>
      </c>
      <c r="G66" s="3">
        <v>2169281</v>
      </c>
      <c r="H66" s="4">
        <v>374.45763888888899</v>
      </c>
      <c r="I66" s="1">
        <v>2015</v>
      </c>
      <c r="J66" s="1" t="str">
        <f>_xlfn.XLOOKUP(D66, Account!D$2:D$358, Account!B$2:B$358, "Not found")</f>
        <v>East</v>
      </c>
      <c r="K66" s="1" t="str">
        <f>_xlfn.XLOOKUP(D66, Account!D$2:D$358, Account!C$2:C$358, "Not found")</f>
        <v>Strategic</v>
      </c>
      <c r="L66" s="1" t="s">
        <v>1006</v>
      </c>
      <c r="M66" s="1" t="str">
        <f>_xlfn.XLOOKUP(E66, Partner!B$2:B$102, Partner!A$2:A$102, "Not found")</f>
        <v>Direct</v>
      </c>
      <c r="N66" t="str">
        <f>_xlfn.XLOOKUP(E66, Partner!B$2:B$102, Partner!C$2:C$102, "Not found")</f>
        <v>No</v>
      </c>
      <c r="O66" t="str">
        <f>_xlfn.XLOOKUP(F66, Product!B$2:B$26, Product!A$2:A$26, "Not found")</f>
        <v>Magis</v>
      </c>
      <c r="P66" t="str">
        <f>_xlfn.XLOOKUP(C66, 'Sales Stage'!C$2:C$6, 'Sales Stage'!B$2:B$6, "Not found")</f>
        <v>Lead</v>
      </c>
      <c r="Q66" s="5">
        <f>_xlfn.XLOOKUP(C66, 'Sales Stage'!C$2:C$6, 'Sales Stage'!A$2:A$6, "Not found")</f>
        <v>0.1</v>
      </c>
      <c r="R66" t="str">
        <f t="shared" si="0"/>
        <v>Direct</v>
      </c>
      <c r="S66" t="str">
        <f t="shared" si="1"/>
        <v>Open</v>
      </c>
    </row>
    <row r="67" spans="1:19" ht="14.5">
      <c r="A67" s="1">
        <v>119</v>
      </c>
      <c r="B67" s="1" t="str">
        <f>_xlfn.XLOOKUP(A67, Opportunity!B$2:B$486, Opportunity!E$2:E$486, "Not found")</f>
        <v>Small</v>
      </c>
      <c r="C67" s="1">
        <v>1</v>
      </c>
      <c r="D67" s="1">
        <v>100</v>
      </c>
      <c r="E67" s="1">
        <v>22</v>
      </c>
      <c r="F67" s="1">
        <v>20</v>
      </c>
      <c r="G67" s="3">
        <v>2381416</v>
      </c>
      <c r="H67" s="4">
        <v>365.45763888888899</v>
      </c>
      <c r="I67" s="1">
        <v>2015</v>
      </c>
      <c r="J67" s="1" t="str">
        <f>_xlfn.XLOOKUP(D67, Account!D$2:D$358, Account!B$2:B$358, "Not found")</f>
        <v>Central</v>
      </c>
      <c r="K67" s="1" t="str">
        <f>_xlfn.XLOOKUP(D67, Account!D$2:D$358, Account!C$2:C$358, "Not found")</f>
        <v>Strategic</v>
      </c>
      <c r="L67" s="1" t="s">
        <v>1006</v>
      </c>
      <c r="M67" s="1" t="str">
        <f>_xlfn.XLOOKUP(E67, Partner!B$2:B$102, Partner!A$2:A$102, "Not found")</f>
        <v>Direct</v>
      </c>
      <c r="N67" t="str">
        <f>_xlfn.XLOOKUP(E67, Partner!B$2:B$102, Partner!C$2:C$102, "Not found")</f>
        <v>No</v>
      </c>
      <c r="O67" t="str">
        <f>_xlfn.XLOOKUP(F67, Product!B$2:B$26, Product!A$2:A$26, "Not found")</f>
        <v>Umbra</v>
      </c>
      <c r="P67" t="str">
        <f>_xlfn.XLOOKUP(C67, 'Sales Stage'!C$2:C$6, 'Sales Stage'!B$2:B$6, "Not found")</f>
        <v>Lead</v>
      </c>
      <c r="Q67" s="5">
        <f>_xlfn.XLOOKUP(C67, 'Sales Stage'!C$2:C$6, 'Sales Stage'!A$2:A$6, "Not found")</f>
        <v>0.1</v>
      </c>
      <c r="R67" t="str">
        <f t="shared" ref="R67:R130" si="2">IF(N67="Yes", "Partner", "Direct")</f>
        <v>Direct</v>
      </c>
      <c r="S67" t="str">
        <f t="shared" ref="S67:S130" si="3">IF(Q67&gt;=0.8, "Closed", "Open")</f>
        <v>Open</v>
      </c>
    </row>
    <row r="68" spans="1:19" ht="14.5">
      <c r="A68" s="1">
        <v>47</v>
      </c>
      <c r="B68" s="1" t="str">
        <f>_xlfn.XLOOKUP(A68, Opportunity!B$2:B$486, Opportunity!E$2:E$486, "Not found")</f>
        <v>Medium</v>
      </c>
      <c r="C68" s="1">
        <v>1</v>
      </c>
      <c r="D68" s="1">
        <v>44</v>
      </c>
      <c r="E68" s="1">
        <v>22</v>
      </c>
      <c r="F68" s="1">
        <v>7</v>
      </c>
      <c r="G68" s="3">
        <v>3247209</v>
      </c>
      <c r="H68" s="4">
        <v>418.45763888888899</v>
      </c>
      <c r="I68" s="1">
        <v>2015</v>
      </c>
      <c r="J68" s="1" t="str">
        <f>_xlfn.XLOOKUP(D68, Account!D$2:D$358, Account!B$2:B$358, "Not found")</f>
        <v>West</v>
      </c>
      <c r="K68" s="1" t="str">
        <f>_xlfn.XLOOKUP(D68, Account!D$2:D$358, Account!C$2:C$358, "Not found")</f>
        <v>Strategic</v>
      </c>
      <c r="L68" s="1" t="s">
        <v>1007</v>
      </c>
      <c r="M68" s="1" t="str">
        <f>_xlfn.XLOOKUP(E68, Partner!B$2:B$102, Partner!A$2:A$102, "Not found")</f>
        <v>Direct</v>
      </c>
      <c r="N68" t="str">
        <f>_xlfn.XLOOKUP(E68, Partner!B$2:B$102, Partner!C$2:C$102, "Not found")</f>
        <v>No</v>
      </c>
      <c r="O68" t="str">
        <f>_xlfn.XLOOKUP(F68, Product!B$2:B$26, Product!A$2:A$26, "Not found")</f>
        <v>Gratus</v>
      </c>
      <c r="P68" t="str">
        <f>_xlfn.XLOOKUP(C68, 'Sales Stage'!C$2:C$6, 'Sales Stage'!B$2:B$6, "Not found")</f>
        <v>Lead</v>
      </c>
      <c r="Q68" s="5">
        <f>_xlfn.XLOOKUP(C68, 'Sales Stage'!C$2:C$6, 'Sales Stage'!A$2:A$6, "Not found")</f>
        <v>0.1</v>
      </c>
      <c r="R68" t="str">
        <f t="shared" si="2"/>
        <v>Direct</v>
      </c>
      <c r="S68" t="str">
        <f t="shared" si="3"/>
        <v>Open</v>
      </c>
    </row>
    <row r="69" spans="1:19" ht="14.5">
      <c r="A69" s="1">
        <v>165</v>
      </c>
      <c r="B69" s="1" t="str">
        <f>_xlfn.XLOOKUP(A69, Opportunity!B$2:B$486, Opportunity!E$2:E$486, "Not found")</f>
        <v>Medium</v>
      </c>
      <c r="C69" s="1">
        <v>1</v>
      </c>
      <c r="D69" s="1">
        <v>132</v>
      </c>
      <c r="E69" s="1">
        <v>22</v>
      </c>
      <c r="F69" s="1">
        <v>15</v>
      </c>
      <c r="G69" s="3">
        <v>2675623</v>
      </c>
      <c r="H69" s="4">
        <v>378.45763888888899</v>
      </c>
      <c r="I69" s="1">
        <v>2015</v>
      </c>
      <c r="J69" s="1" t="str">
        <f>_xlfn.XLOOKUP(D69, Account!D$2:D$358, Account!B$2:B$358, "Not found")</f>
        <v>East</v>
      </c>
      <c r="K69" s="1" t="str">
        <f>_xlfn.XLOOKUP(D69, Account!D$2:D$358, Account!C$2:C$358, "Not found")</f>
        <v>Small &amp; Medium</v>
      </c>
      <c r="L69" s="1" t="s">
        <v>1007</v>
      </c>
      <c r="M69" s="1" t="str">
        <f>_xlfn.XLOOKUP(E69, Partner!B$2:B$102, Partner!A$2:A$102, "Not found")</f>
        <v>Direct</v>
      </c>
      <c r="N69" t="str">
        <f>_xlfn.XLOOKUP(E69, Partner!B$2:B$102, Partner!C$2:C$102, "Not found")</f>
        <v>No</v>
      </c>
      <c r="O69" t="str">
        <f>_xlfn.XLOOKUP(F69, Product!B$2:B$26, Product!A$2:A$26, "Not found")</f>
        <v>Paratus</v>
      </c>
      <c r="P69" t="str">
        <f>_xlfn.XLOOKUP(C69, 'Sales Stage'!C$2:C$6, 'Sales Stage'!B$2:B$6, "Not found")</f>
        <v>Lead</v>
      </c>
      <c r="Q69" s="5">
        <f>_xlfn.XLOOKUP(C69, 'Sales Stage'!C$2:C$6, 'Sales Stage'!A$2:A$6, "Not found")</f>
        <v>0.1</v>
      </c>
      <c r="R69" t="str">
        <f t="shared" si="2"/>
        <v>Direct</v>
      </c>
      <c r="S69" t="str">
        <f t="shared" si="3"/>
        <v>Open</v>
      </c>
    </row>
    <row r="70" spans="1:19" ht="14.5">
      <c r="A70" s="1">
        <v>93</v>
      </c>
      <c r="B70" s="1" t="str">
        <f>_xlfn.XLOOKUP(A70, Opportunity!B$2:B$486, Opportunity!E$2:E$486, "Not found")</f>
        <v>Medium</v>
      </c>
      <c r="C70" s="1">
        <v>1</v>
      </c>
      <c r="D70" s="1">
        <v>81</v>
      </c>
      <c r="E70" s="1">
        <v>22</v>
      </c>
      <c r="F70" s="1">
        <v>21</v>
      </c>
      <c r="G70" s="3">
        <v>2540740</v>
      </c>
      <c r="H70" s="4">
        <v>378.45763888888899</v>
      </c>
      <c r="I70" s="1">
        <v>2015</v>
      </c>
      <c r="J70" s="1" t="str">
        <f>_xlfn.XLOOKUP(D70, Account!D$2:D$358, Account!B$2:B$358, "Not found")</f>
        <v>Central</v>
      </c>
      <c r="K70" s="1" t="str">
        <f>_xlfn.XLOOKUP(D70, Account!D$2:D$358, Account!C$2:C$358, "Not found")</f>
        <v>Strategic</v>
      </c>
      <c r="L70" s="1" t="s">
        <v>1007</v>
      </c>
      <c r="M70" s="1" t="str">
        <f>_xlfn.XLOOKUP(E70, Partner!B$2:B$102, Partner!A$2:A$102, "Not found")</f>
        <v>Direct</v>
      </c>
      <c r="N70" t="str">
        <f>_xlfn.XLOOKUP(E70, Partner!B$2:B$102, Partner!C$2:C$102, "Not found")</f>
        <v>No</v>
      </c>
      <c r="O70" t="str">
        <f>_xlfn.XLOOKUP(F70, Product!B$2:B$26, Product!A$2:A$26, "Not found")</f>
        <v>Vero</v>
      </c>
      <c r="P70" t="str">
        <f>_xlfn.XLOOKUP(C70, 'Sales Stage'!C$2:C$6, 'Sales Stage'!B$2:B$6, "Not found")</f>
        <v>Lead</v>
      </c>
      <c r="Q70" s="5">
        <f>_xlfn.XLOOKUP(C70, 'Sales Stage'!C$2:C$6, 'Sales Stage'!A$2:A$6, "Not found")</f>
        <v>0.1</v>
      </c>
      <c r="R70" t="str">
        <f t="shared" si="2"/>
        <v>Direct</v>
      </c>
      <c r="S70" t="str">
        <f t="shared" si="3"/>
        <v>Open</v>
      </c>
    </row>
    <row r="71" spans="1:19" ht="14.5">
      <c r="A71" s="1">
        <v>69</v>
      </c>
      <c r="B71" s="1" t="str">
        <f>_xlfn.XLOOKUP(A71, Opportunity!B$2:B$486, Opportunity!E$2:E$486, "Not found")</f>
        <v>Large</v>
      </c>
      <c r="C71" s="1">
        <v>1</v>
      </c>
      <c r="D71" s="1">
        <v>11</v>
      </c>
      <c r="E71" s="1">
        <v>22</v>
      </c>
      <c r="F71" s="1">
        <v>25</v>
      </c>
      <c r="G71" s="3">
        <v>6668135</v>
      </c>
      <c r="H71" s="4">
        <v>602.45763888888905</v>
      </c>
      <c r="I71" s="1">
        <v>2015</v>
      </c>
      <c r="J71" s="1" t="str">
        <f>_xlfn.XLOOKUP(D71, Account!D$2:D$358, Account!B$2:B$358, "Not found")</f>
        <v>East</v>
      </c>
      <c r="K71" s="1" t="str">
        <f>_xlfn.XLOOKUP(D71, Account!D$2:D$358, Account!C$2:C$358, "Not found")</f>
        <v>Strategic</v>
      </c>
      <c r="L71" s="1" t="s">
        <v>1008</v>
      </c>
      <c r="M71" s="1" t="str">
        <f>_xlfn.XLOOKUP(E71, Partner!B$2:B$102, Partner!A$2:A$102, "Not found")</f>
        <v>Direct</v>
      </c>
      <c r="N71" t="str">
        <f>_xlfn.XLOOKUP(E71, Partner!B$2:B$102, Partner!C$2:C$102, "Not found")</f>
        <v>No</v>
      </c>
      <c r="O71" t="str">
        <f>_xlfn.XLOOKUP(F71, Product!B$2:B$26, Product!A$2:A$26, "Not found")</f>
        <v>Maximus</v>
      </c>
      <c r="P71" t="str">
        <f>_xlfn.XLOOKUP(C71, 'Sales Stage'!C$2:C$6, 'Sales Stage'!B$2:B$6, "Not found")</f>
        <v>Lead</v>
      </c>
      <c r="Q71" s="5">
        <f>_xlfn.XLOOKUP(C71, 'Sales Stage'!C$2:C$6, 'Sales Stage'!A$2:A$6, "Not found")</f>
        <v>0.1</v>
      </c>
      <c r="R71" t="str">
        <f t="shared" si="2"/>
        <v>Direct</v>
      </c>
      <c r="S71" t="str">
        <f t="shared" si="3"/>
        <v>Open</v>
      </c>
    </row>
    <row r="72" spans="1:19" ht="14.5">
      <c r="A72" s="1">
        <v>145</v>
      </c>
      <c r="B72" s="1" t="str">
        <f>_xlfn.XLOOKUP(A72, Opportunity!B$2:B$486, Opportunity!E$2:E$486, "Not found")</f>
        <v>Medium</v>
      </c>
      <c r="C72" s="1">
        <v>1</v>
      </c>
      <c r="D72" s="1">
        <v>115</v>
      </c>
      <c r="E72" s="1">
        <v>22</v>
      </c>
      <c r="F72" s="1">
        <v>2</v>
      </c>
      <c r="G72" s="3">
        <v>4780670</v>
      </c>
      <c r="H72" s="4">
        <v>494.45763888888899</v>
      </c>
      <c r="I72" s="1">
        <v>2015</v>
      </c>
      <c r="J72" s="1" t="str">
        <f>_xlfn.XLOOKUP(D72, Account!D$2:D$358, Account!B$2:B$358, "Not found")</f>
        <v>West</v>
      </c>
      <c r="K72" s="1" t="str">
        <f>_xlfn.XLOOKUP(D72, Account!D$2:D$358, Account!C$2:C$358, "Not found")</f>
        <v>Large</v>
      </c>
      <c r="L72" s="1" t="s">
        <v>1008</v>
      </c>
      <c r="M72" s="1" t="str">
        <f>_xlfn.XLOOKUP(E72, Partner!B$2:B$102, Partner!A$2:A$102, "Not found")</f>
        <v>Direct</v>
      </c>
      <c r="N72" t="str">
        <f>_xlfn.XLOOKUP(E72, Partner!B$2:B$102, Partner!C$2:C$102, "Not found")</f>
        <v>No</v>
      </c>
      <c r="O72" t="str">
        <f>_xlfn.XLOOKUP(F72, Product!B$2:B$26, Product!A$2:A$26, "Not found")</f>
        <v>Basium</v>
      </c>
      <c r="P72" t="str">
        <f>_xlfn.XLOOKUP(C72, 'Sales Stage'!C$2:C$6, 'Sales Stage'!B$2:B$6, "Not found")</f>
        <v>Lead</v>
      </c>
      <c r="Q72" s="5">
        <f>_xlfn.XLOOKUP(C72, 'Sales Stage'!C$2:C$6, 'Sales Stage'!A$2:A$6, "Not found")</f>
        <v>0.1</v>
      </c>
      <c r="R72" t="str">
        <f t="shared" si="2"/>
        <v>Direct</v>
      </c>
      <c r="S72" t="str">
        <f t="shared" si="3"/>
        <v>Open</v>
      </c>
    </row>
    <row r="73" spans="1:19" ht="14.5">
      <c r="A73" s="1">
        <v>211</v>
      </c>
      <c r="B73" s="1" t="str">
        <f>_xlfn.XLOOKUP(A73, Opportunity!B$2:B$486, Opportunity!E$2:E$486, "Not found")</f>
        <v>Small</v>
      </c>
      <c r="C73" s="1">
        <v>1</v>
      </c>
      <c r="D73" s="1">
        <v>167</v>
      </c>
      <c r="E73" s="1">
        <v>22</v>
      </c>
      <c r="F73" s="1">
        <v>25</v>
      </c>
      <c r="G73" s="3">
        <v>199253</v>
      </c>
      <c r="H73" s="4">
        <v>510.45763888888899</v>
      </c>
      <c r="I73" s="1">
        <v>2015</v>
      </c>
      <c r="J73" s="1" t="str">
        <f>_xlfn.XLOOKUP(D73, Account!D$2:D$358, Account!B$2:B$358, "Not found")</f>
        <v>West</v>
      </c>
      <c r="K73" s="1" t="str">
        <f>_xlfn.XLOOKUP(D73, Account!D$2:D$358, Account!C$2:C$358, "Not found")</f>
        <v>Strategic</v>
      </c>
      <c r="L73" s="1" t="s">
        <v>1008</v>
      </c>
      <c r="M73" s="1" t="str">
        <f>_xlfn.XLOOKUP(E73, Partner!B$2:B$102, Partner!A$2:A$102, "Not found")</f>
        <v>Direct</v>
      </c>
      <c r="N73" t="str">
        <f>_xlfn.XLOOKUP(E73, Partner!B$2:B$102, Partner!C$2:C$102, "Not found")</f>
        <v>No</v>
      </c>
      <c r="O73" t="str">
        <f>_xlfn.XLOOKUP(F73, Product!B$2:B$26, Product!A$2:A$26, "Not found")</f>
        <v>Maximus</v>
      </c>
      <c r="P73" t="str">
        <f>_xlfn.XLOOKUP(C73, 'Sales Stage'!C$2:C$6, 'Sales Stage'!B$2:B$6, "Not found")</f>
        <v>Lead</v>
      </c>
      <c r="Q73" s="5">
        <f>_xlfn.XLOOKUP(C73, 'Sales Stage'!C$2:C$6, 'Sales Stage'!A$2:A$6, "Not found")</f>
        <v>0.1</v>
      </c>
      <c r="R73" t="str">
        <f t="shared" si="2"/>
        <v>Direct</v>
      </c>
      <c r="S73" t="str">
        <f t="shared" si="3"/>
        <v>Open</v>
      </c>
    </row>
    <row r="74" spans="1:19" ht="14.5">
      <c r="A74" s="1">
        <v>328</v>
      </c>
      <c r="B74" s="1" t="str">
        <f>_xlfn.XLOOKUP(A74, Opportunity!B$2:B$486, Opportunity!E$2:E$486, "Not found")</f>
        <v>Large</v>
      </c>
      <c r="C74" s="1">
        <v>1</v>
      </c>
      <c r="D74" s="1">
        <v>253</v>
      </c>
      <c r="E74" s="1">
        <v>22</v>
      </c>
      <c r="F74" s="1">
        <v>18</v>
      </c>
      <c r="G74" s="3">
        <v>5929669</v>
      </c>
      <c r="H74" s="4">
        <v>724.45763888888905</v>
      </c>
      <c r="I74" s="1">
        <v>2015</v>
      </c>
      <c r="J74" s="1" t="str">
        <f>_xlfn.XLOOKUP(D74, Account!D$2:D$358, Account!B$2:B$358, "Not found")</f>
        <v>West</v>
      </c>
      <c r="K74" s="1" t="str">
        <f>_xlfn.XLOOKUP(D74, Account!D$2:D$358, Account!C$2:C$358, "Not found")</f>
        <v>Large</v>
      </c>
      <c r="L74" s="1" t="s">
        <v>1008</v>
      </c>
      <c r="M74" s="1" t="str">
        <f>_xlfn.XLOOKUP(E74, Partner!B$2:B$102, Partner!A$2:A$102, "Not found")</f>
        <v>Direct</v>
      </c>
      <c r="N74" t="str">
        <f>_xlfn.XLOOKUP(E74, Partner!B$2:B$102, Partner!C$2:C$102, "Not found")</f>
        <v>No</v>
      </c>
      <c r="O74" t="str">
        <f>_xlfn.XLOOKUP(F74, Product!B$2:B$26, Product!A$2:A$26, "Not found")</f>
        <v>Sato</v>
      </c>
      <c r="P74" t="str">
        <f>_xlfn.XLOOKUP(C74, 'Sales Stage'!C$2:C$6, 'Sales Stage'!B$2:B$6, "Not found")</f>
        <v>Lead</v>
      </c>
      <c r="Q74" s="5">
        <f>_xlfn.XLOOKUP(C74, 'Sales Stage'!C$2:C$6, 'Sales Stage'!A$2:A$6, "Not found")</f>
        <v>0.1</v>
      </c>
      <c r="R74" t="str">
        <f t="shared" si="2"/>
        <v>Direct</v>
      </c>
      <c r="S74" t="str">
        <f t="shared" si="3"/>
        <v>Open</v>
      </c>
    </row>
    <row r="75" spans="1:19" ht="14.5">
      <c r="A75" s="1">
        <v>379</v>
      </c>
      <c r="B75" s="1" t="str">
        <f>_xlfn.XLOOKUP(A75, Opportunity!B$2:B$486, Opportunity!E$2:E$486, "Not found")</f>
        <v>Small</v>
      </c>
      <c r="C75" s="1">
        <v>1</v>
      </c>
      <c r="D75" s="1">
        <v>294</v>
      </c>
      <c r="E75" s="1">
        <v>22</v>
      </c>
      <c r="F75" s="1">
        <v>2</v>
      </c>
      <c r="G75" s="3">
        <v>2043333</v>
      </c>
      <c r="H75" s="4">
        <v>460.45763888888899</v>
      </c>
      <c r="I75" s="1">
        <v>2015</v>
      </c>
      <c r="J75" s="1" t="str">
        <f>_xlfn.XLOOKUP(D75, Account!D$2:D$358, Account!B$2:B$358, "Not found")</f>
        <v>Central</v>
      </c>
      <c r="K75" s="1" t="str">
        <f>_xlfn.XLOOKUP(D75, Account!D$2:D$358, Account!C$2:C$358, "Not found")</f>
        <v>Small &amp; Medium</v>
      </c>
      <c r="L75" s="1" t="s">
        <v>1008</v>
      </c>
      <c r="M75" s="1" t="str">
        <f>_xlfn.XLOOKUP(E75, Partner!B$2:B$102, Partner!A$2:A$102, "Not found")</f>
        <v>Direct</v>
      </c>
      <c r="N75" t="str">
        <f>_xlfn.XLOOKUP(E75, Partner!B$2:B$102, Partner!C$2:C$102, "Not found")</f>
        <v>No</v>
      </c>
      <c r="O75" t="str">
        <f>_xlfn.XLOOKUP(F75, Product!B$2:B$26, Product!A$2:A$26, "Not found")</f>
        <v>Basium</v>
      </c>
      <c r="P75" t="str">
        <f>_xlfn.XLOOKUP(C75, 'Sales Stage'!C$2:C$6, 'Sales Stage'!B$2:B$6, "Not found")</f>
        <v>Lead</v>
      </c>
      <c r="Q75" s="5">
        <f>_xlfn.XLOOKUP(C75, 'Sales Stage'!C$2:C$6, 'Sales Stage'!A$2:A$6, "Not found")</f>
        <v>0.1</v>
      </c>
      <c r="R75" t="str">
        <f t="shared" si="2"/>
        <v>Direct</v>
      </c>
      <c r="S75" t="str">
        <f t="shared" si="3"/>
        <v>Open</v>
      </c>
    </row>
    <row r="76" spans="1:19" ht="14.5">
      <c r="A76" s="1">
        <v>381</v>
      </c>
      <c r="B76" s="1" t="str">
        <f>_xlfn.XLOOKUP(A76, Opportunity!B$2:B$486, Opportunity!E$2:E$486, "Not found")</f>
        <v>Medium</v>
      </c>
      <c r="C76" s="1">
        <v>1</v>
      </c>
      <c r="D76" s="1">
        <v>223</v>
      </c>
      <c r="E76" s="1">
        <v>22</v>
      </c>
      <c r="F76" s="1">
        <v>3</v>
      </c>
      <c r="G76" s="3">
        <v>4249685</v>
      </c>
      <c r="H76" s="4">
        <v>395.45763888888899</v>
      </c>
      <c r="I76" s="1">
        <v>2015</v>
      </c>
      <c r="J76" s="1" t="str">
        <f>_xlfn.XLOOKUP(D76, Account!D$2:D$358, Account!B$2:B$358, "Not found")</f>
        <v>Central</v>
      </c>
      <c r="K76" s="1" t="str">
        <f>_xlfn.XLOOKUP(D76, Account!D$2:D$358, Account!C$2:C$358, "Not found")</f>
        <v>Small &amp; Medium</v>
      </c>
      <c r="L76" s="1" t="s">
        <v>1008</v>
      </c>
      <c r="M76" s="1" t="str">
        <f>_xlfn.XLOOKUP(E76, Partner!B$2:B$102, Partner!A$2:A$102, "Not found")</f>
        <v>Direct</v>
      </c>
      <c r="N76" t="str">
        <f>_xlfn.XLOOKUP(E76, Partner!B$2:B$102, Partner!C$2:C$102, "Not found")</f>
        <v>No</v>
      </c>
      <c r="O76" t="str">
        <f>_xlfn.XLOOKUP(F76, Product!B$2:B$26, Product!A$2:A$26, "Not found")</f>
        <v>Campana</v>
      </c>
      <c r="P76" t="str">
        <f>_xlfn.XLOOKUP(C76, 'Sales Stage'!C$2:C$6, 'Sales Stage'!B$2:B$6, "Not found")</f>
        <v>Lead</v>
      </c>
      <c r="Q76" s="5">
        <f>_xlfn.XLOOKUP(C76, 'Sales Stage'!C$2:C$6, 'Sales Stage'!A$2:A$6, "Not found")</f>
        <v>0.1</v>
      </c>
      <c r="R76" t="str">
        <f t="shared" si="2"/>
        <v>Direct</v>
      </c>
      <c r="S76" t="str">
        <f t="shared" si="3"/>
        <v>Open</v>
      </c>
    </row>
    <row r="77" spans="1:19" ht="14.5">
      <c r="A77" s="1">
        <v>407</v>
      </c>
      <c r="B77" s="1" t="str">
        <f>_xlfn.XLOOKUP(A77, Opportunity!B$2:B$486, Opportunity!E$2:E$486, "Not found")</f>
        <v>Small</v>
      </c>
      <c r="C77" s="1">
        <v>1</v>
      </c>
      <c r="D77" s="1">
        <v>318</v>
      </c>
      <c r="E77" s="1">
        <v>22</v>
      </c>
      <c r="F77" s="1">
        <v>23</v>
      </c>
      <c r="G77" s="3">
        <v>495875</v>
      </c>
      <c r="H77" s="4">
        <v>387.45763888888899</v>
      </c>
      <c r="I77" s="1">
        <v>2015</v>
      </c>
      <c r="J77" s="1" t="str">
        <f>_xlfn.XLOOKUP(D77, Account!D$2:D$358, Account!B$2:B$358, "Not found")</f>
        <v>East</v>
      </c>
      <c r="K77" s="1" t="str">
        <f>_xlfn.XLOOKUP(D77, Account!D$2:D$358, Account!C$2:C$358, "Not found")</f>
        <v>Small &amp; Medium</v>
      </c>
      <c r="L77" s="1" t="s">
        <v>1008</v>
      </c>
      <c r="M77" s="1" t="str">
        <f>_xlfn.XLOOKUP(E77, Partner!B$2:B$102, Partner!A$2:A$102, "Not found")</f>
        <v>Direct</v>
      </c>
      <c r="N77" t="str">
        <f>_xlfn.XLOOKUP(E77, Partner!B$2:B$102, Partner!C$2:C$102, "Not found")</f>
        <v>No</v>
      </c>
      <c r="O77" t="str">
        <f>_xlfn.XLOOKUP(F77, Product!B$2:B$26, Product!A$2:A$26, "Not found")</f>
        <v>Bellus</v>
      </c>
      <c r="P77" t="str">
        <f>_xlfn.XLOOKUP(C77, 'Sales Stage'!C$2:C$6, 'Sales Stage'!B$2:B$6, "Not found")</f>
        <v>Lead</v>
      </c>
      <c r="Q77" s="5">
        <f>_xlfn.XLOOKUP(C77, 'Sales Stage'!C$2:C$6, 'Sales Stage'!A$2:A$6, "Not found")</f>
        <v>0.1</v>
      </c>
      <c r="R77" t="str">
        <f t="shared" si="2"/>
        <v>Direct</v>
      </c>
      <c r="S77" t="str">
        <f t="shared" si="3"/>
        <v>Open</v>
      </c>
    </row>
    <row r="78" spans="1:19" ht="14.5">
      <c r="A78" s="1">
        <v>408</v>
      </c>
      <c r="B78" s="1" t="str">
        <f>_xlfn.XLOOKUP(A78, Opportunity!B$2:B$486, Opportunity!E$2:E$486, "Not found")</f>
        <v>Medium</v>
      </c>
      <c r="C78" s="1">
        <v>1</v>
      </c>
      <c r="D78" s="1">
        <v>319</v>
      </c>
      <c r="E78" s="1">
        <v>22</v>
      </c>
      <c r="F78" s="1">
        <v>7</v>
      </c>
      <c r="G78" s="3">
        <v>4826813</v>
      </c>
      <c r="H78" s="4">
        <v>725.45763888888905</v>
      </c>
      <c r="I78" s="1">
        <v>2015</v>
      </c>
      <c r="J78" s="1" t="str">
        <f>_xlfn.XLOOKUP(D78, Account!D$2:D$358, Account!B$2:B$358, "Not found")</f>
        <v>East</v>
      </c>
      <c r="K78" s="1" t="str">
        <f>_xlfn.XLOOKUP(D78, Account!D$2:D$358, Account!C$2:C$358, "Not found")</f>
        <v>Small &amp; Medium</v>
      </c>
      <c r="L78" s="1" t="s">
        <v>1008</v>
      </c>
      <c r="M78" s="1" t="str">
        <f>_xlfn.XLOOKUP(E78, Partner!B$2:B$102, Partner!A$2:A$102, "Not found")</f>
        <v>Direct</v>
      </c>
      <c r="N78" t="str">
        <f>_xlfn.XLOOKUP(E78, Partner!B$2:B$102, Partner!C$2:C$102, "Not found")</f>
        <v>No</v>
      </c>
      <c r="O78" t="str">
        <f>_xlfn.XLOOKUP(F78, Product!B$2:B$26, Product!A$2:A$26, "Not found")</f>
        <v>Gratus</v>
      </c>
      <c r="P78" t="str">
        <f>_xlfn.XLOOKUP(C78, 'Sales Stage'!C$2:C$6, 'Sales Stage'!B$2:B$6, "Not found")</f>
        <v>Lead</v>
      </c>
      <c r="Q78" s="5">
        <f>_xlfn.XLOOKUP(C78, 'Sales Stage'!C$2:C$6, 'Sales Stage'!A$2:A$6, "Not found")</f>
        <v>0.1</v>
      </c>
      <c r="R78" t="str">
        <f t="shared" si="2"/>
        <v>Direct</v>
      </c>
      <c r="S78" t="str">
        <f t="shared" si="3"/>
        <v>Open</v>
      </c>
    </row>
    <row r="79" spans="1:19" ht="14.5">
      <c r="A79" s="1">
        <v>409</v>
      </c>
      <c r="B79" s="1" t="str">
        <f>_xlfn.XLOOKUP(A79, Opportunity!B$2:B$486, Opportunity!E$2:E$486, "Not found")</f>
        <v>Medium</v>
      </c>
      <c r="C79" s="1">
        <v>1</v>
      </c>
      <c r="D79" s="1">
        <v>320</v>
      </c>
      <c r="E79" s="1">
        <v>22</v>
      </c>
      <c r="F79" s="1">
        <v>5</v>
      </c>
      <c r="G79" s="3">
        <v>5007213</v>
      </c>
      <c r="H79" s="4">
        <v>400.45763888888899</v>
      </c>
      <c r="I79" s="1">
        <v>2015</v>
      </c>
      <c r="J79" s="1" t="str">
        <f>_xlfn.XLOOKUP(D79, Account!D$2:D$358, Account!B$2:B$358, "Not found")</f>
        <v>Central</v>
      </c>
      <c r="K79" s="1" t="str">
        <f>_xlfn.XLOOKUP(D79, Account!D$2:D$358, Account!C$2:C$358, "Not found")</f>
        <v>Small &amp; Medium</v>
      </c>
      <c r="L79" s="1" t="s">
        <v>1008</v>
      </c>
      <c r="M79" s="1" t="str">
        <f>_xlfn.XLOOKUP(E79, Partner!B$2:B$102, Partner!A$2:A$102, "Not found")</f>
        <v>Direct</v>
      </c>
      <c r="N79" t="str">
        <f>_xlfn.XLOOKUP(E79, Partner!B$2:B$102, Partner!C$2:C$102, "Not found")</f>
        <v>No</v>
      </c>
      <c r="O79" t="str">
        <f>_xlfn.XLOOKUP(F79, Product!B$2:B$26, Product!A$2:A$26, "Not found")</f>
        <v>Eligo</v>
      </c>
      <c r="P79" t="str">
        <f>_xlfn.XLOOKUP(C79, 'Sales Stage'!C$2:C$6, 'Sales Stage'!B$2:B$6, "Not found")</f>
        <v>Lead</v>
      </c>
      <c r="Q79" s="5">
        <f>_xlfn.XLOOKUP(C79, 'Sales Stage'!C$2:C$6, 'Sales Stage'!A$2:A$6, "Not found")</f>
        <v>0.1</v>
      </c>
      <c r="R79" t="str">
        <f t="shared" si="2"/>
        <v>Direct</v>
      </c>
      <c r="S79" t="str">
        <f t="shared" si="3"/>
        <v>Open</v>
      </c>
    </row>
    <row r="80" spans="1:19" ht="14.5">
      <c r="A80" s="1">
        <v>134</v>
      </c>
      <c r="B80" s="1" t="str">
        <f>_xlfn.XLOOKUP(A80, Opportunity!B$2:B$486, Opportunity!E$2:E$486, "Not found")</f>
        <v>Medium</v>
      </c>
      <c r="C80" s="1">
        <v>1</v>
      </c>
      <c r="D80" s="1">
        <v>110</v>
      </c>
      <c r="E80" s="1">
        <v>22</v>
      </c>
      <c r="F80" s="1">
        <v>17</v>
      </c>
      <c r="G80" s="3">
        <v>3249174</v>
      </c>
      <c r="H80" s="4">
        <v>632.45763888888905</v>
      </c>
      <c r="I80" s="1">
        <v>2015</v>
      </c>
      <c r="J80" s="1" t="str">
        <f>_xlfn.XLOOKUP(D80, Account!D$2:D$358, Account!B$2:B$358, "Not found")</f>
        <v>West</v>
      </c>
      <c r="K80" s="1" t="str">
        <f>_xlfn.XLOOKUP(D80, Account!D$2:D$358, Account!C$2:C$358, "Not found")</f>
        <v>Strategic</v>
      </c>
      <c r="L80" s="1" t="s">
        <v>1008</v>
      </c>
      <c r="M80" s="1" t="str">
        <f>_xlfn.XLOOKUP(E80, Partner!B$2:B$102, Partner!A$2:A$102, "Not found")</f>
        <v>Direct</v>
      </c>
      <c r="N80" t="str">
        <f>_xlfn.XLOOKUP(E80, Partner!B$2:B$102, Partner!C$2:C$102, "Not found")</f>
        <v>No</v>
      </c>
      <c r="O80" t="str">
        <f>_xlfn.XLOOKUP(F80, Product!B$2:B$26, Product!A$2:A$26, "Not found")</f>
        <v>Recolo</v>
      </c>
      <c r="P80" t="str">
        <f>_xlfn.XLOOKUP(C80, 'Sales Stage'!C$2:C$6, 'Sales Stage'!B$2:B$6, "Not found")</f>
        <v>Lead</v>
      </c>
      <c r="Q80" s="5">
        <f>_xlfn.XLOOKUP(C80, 'Sales Stage'!C$2:C$6, 'Sales Stage'!A$2:A$6, "Not found")</f>
        <v>0.1</v>
      </c>
      <c r="R80" t="str">
        <f t="shared" si="2"/>
        <v>Direct</v>
      </c>
      <c r="S80" t="str">
        <f t="shared" si="3"/>
        <v>Open</v>
      </c>
    </row>
    <row r="81" spans="1:19" ht="14.5">
      <c r="A81" s="1">
        <v>295</v>
      </c>
      <c r="B81" s="1" t="str">
        <f>_xlfn.XLOOKUP(A81, Opportunity!B$2:B$486, Opportunity!E$2:E$486, "Not found")</f>
        <v>Medium</v>
      </c>
      <c r="C81" s="1">
        <v>1</v>
      </c>
      <c r="D81" s="1">
        <v>110</v>
      </c>
      <c r="E81" s="1">
        <v>22</v>
      </c>
      <c r="F81" s="1">
        <v>22</v>
      </c>
      <c r="G81" s="3">
        <v>4263304</v>
      </c>
      <c r="H81" s="4">
        <v>574.45763888888905</v>
      </c>
      <c r="I81" s="1">
        <v>2015</v>
      </c>
      <c r="J81" s="1" t="str">
        <f>_xlfn.XLOOKUP(D81, Account!D$2:D$358, Account!B$2:B$358, "Not found")</f>
        <v>West</v>
      </c>
      <c r="K81" s="1" t="str">
        <f>_xlfn.XLOOKUP(D81, Account!D$2:D$358, Account!C$2:C$358, "Not found")</f>
        <v>Strategic</v>
      </c>
      <c r="L81" s="1" t="s">
        <v>1008</v>
      </c>
      <c r="M81" s="1" t="str">
        <f>_xlfn.XLOOKUP(E81, Partner!B$2:B$102, Partner!A$2:A$102, "Not found")</f>
        <v>Direct</v>
      </c>
      <c r="N81" t="str">
        <f>_xlfn.XLOOKUP(E81, Partner!B$2:B$102, Partner!C$2:C$102, "Not found")</f>
        <v>No</v>
      </c>
      <c r="O81" t="str">
        <f>_xlfn.XLOOKUP(F81, Product!B$2:B$26, Product!A$2:A$26, "Not found")</f>
        <v>Aqua</v>
      </c>
      <c r="P81" t="str">
        <f>_xlfn.XLOOKUP(C81, 'Sales Stage'!C$2:C$6, 'Sales Stage'!B$2:B$6, "Not found")</f>
        <v>Lead</v>
      </c>
      <c r="Q81" s="5">
        <f>_xlfn.XLOOKUP(C81, 'Sales Stage'!C$2:C$6, 'Sales Stage'!A$2:A$6, "Not found")</f>
        <v>0.1</v>
      </c>
      <c r="R81" t="str">
        <f t="shared" si="2"/>
        <v>Direct</v>
      </c>
      <c r="S81" t="str">
        <f t="shared" si="3"/>
        <v>Open</v>
      </c>
    </row>
    <row r="82" spans="1:19" ht="14.5">
      <c r="A82" s="1">
        <v>42</v>
      </c>
      <c r="B82" s="1" t="str">
        <f>_xlfn.XLOOKUP(A82, Opportunity!B$2:B$486, Opportunity!E$2:E$486, "Not found")</f>
        <v>Large</v>
      </c>
      <c r="C82" s="1">
        <v>1</v>
      </c>
      <c r="D82" s="1">
        <v>39</v>
      </c>
      <c r="E82" s="1">
        <v>22</v>
      </c>
      <c r="F82" s="1">
        <v>13</v>
      </c>
      <c r="G82" s="3">
        <v>6433642</v>
      </c>
      <c r="H82" s="4">
        <v>538.45763888888905</v>
      </c>
      <c r="I82" s="1">
        <v>2015</v>
      </c>
      <c r="J82" s="1" t="str">
        <f>_xlfn.XLOOKUP(D82, Account!D$2:D$358, Account!B$2:B$358, "Not found")</f>
        <v>West</v>
      </c>
      <c r="K82" s="1" t="str">
        <f>_xlfn.XLOOKUP(D82, Account!D$2:D$358, Account!C$2:C$358, "Not found")</f>
        <v>Large</v>
      </c>
      <c r="L82" s="1" t="s">
        <v>1008</v>
      </c>
      <c r="M82" s="1" t="str">
        <f>_xlfn.XLOOKUP(E82, Partner!B$2:B$102, Partner!A$2:A$102, "Not found")</f>
        <v>Direct</v>
      </c>
      <c r="N82" t="str">
        <f>_xlfn.XLOOKUP(E82, Partner!B$2:B$102, Partner!C$2:C$102, "Not found")</f>
        <v>No</v>
      </c>
      <c r="O82" t="str">
        <f>_xlfn.XLOOKUP(F82, Product!B$2:B$26, Product!A$2:A$26, "Not found")</f>
        <v>Nimis</v>
      </c>
      <c r="P82" t="str">
        <f>_xlfn.XLOOKUP(C82, 'Sales Stage'!C$2:C$6, 'Sales Stage'!B$2:B$6, "Not found")</f>
        <v>Lead</v>
      </c>
      <c r="Q82" s="5">
        <f>_xlfn.XLOOKUP(C82, 'Sales Stage'!C$2:C$6, 'Sales Stage'!A$2:A$6, "Not found")</f>
        <v>0.1</v>
      </c>
      <c r="R82" t="str">
        <f t="shared" si="2"/>
        <v>Direct</v>
      </c>
      <c r="S82" t="str">
        <f t="shared" si="3"/>
        <v>Open</v>
      </c>
    </row>
    <row r="83" spans="1:19" ht="14.5">
      <c r="A83" s="1">
        <v>53</v>
      </c>
      <c r="B83" s="1" t="str">
        <f>_xlfn.XLOOKUP(A83, Opportunity!B$2:B$486, Opportunity!E$2:E$486, "Not found")</f>
        <v>Small</v>
      </c>
      <c r="C83" s="1">
        <v>1</v>
      </c>
      <c r="D83" s="1">
        <v>49</v>
      </c>
      <c r="E83" s="1">
        <v>22</v>
      </c>
      <c r="F83" s="1">
        <v>19</v>
      </c>
      <c r="G83" s="3">
        <v>2138793</v>
      </c>
      <c r="H83" s="4">
        <v>394.45763888888899</v>
      </c>
      <c r="I83" s="1">
        <v>2015</v>
      </c>
      <c r="J83" s="1" t="str">
        <f>_xlfn.XLOOKUP(D83, Account!D$2:D$358, Account!B$2:B$358, "Not found")</f>
        <v>Central</v>
      </c>
      <c r="K83" s="1" t="str">
        <f>_xlfn.XLOOKUP(D83, Account!D$2:D$358, Account!C$2:C$358, "Not found")</f>
        <v>Large</v>
      </c>
      <c r="L83" s="1" t="s">
        <v>1008</v>
      </c>
      <c r="M83" s="1" t="str">
        <f>_xlfn.XLOOKUP(E83, Partner!B$2:B$102, Partner!A$2:A$102, "Not found")</f>
        <v>Direct</v>
      </c>
      <c r="N83" t="str">
        <f>_xlfn.XLOOKUP(E83, Partner!B$2:B$102, Partner!C$2:C$102, "Not found")</f>
        <v>No</v>
      </c>
      <c r="O83" t="str">
        <f>_xlfn.XLOOKUP(F83, Product!B$2:B$26, Product!A$2:A$26, "Not found")</f>
        <v>Talus</v>
      </c>
      <c r="P83" t="str">
        <f>_xlfn.XLOOKUP(C83, 'Sales Stage'!C$2:C$6, 'Sales Stage'!B$2:B$6, "Not found")</f>
        <v>Lead</v>
      </c>
      <c r="Q83" s="5">
        <f>_xlfn.XLOOKUP(C83, 'Sales Stage'!C$2:C$6, 'Sales Stage'!A$2:A$6, "Not found")</f>
        <v>0.1</v>
      </c>
      <c r="R83" t="str">
        <f t="shared" si="2"/>
        <v>Direct</v>
      </c>
      <c r="S83" t="str">
        <f t="shared" si="3"/>
        <v>Open</v>
      </c>
    </row>
    <row r="84" spans="1:19" ht="14.5">
      <c r="A84" s="1">
        <v>206</v>
      </c>
      <c r="B84" s="1" t="str">
        <f>_xlfn.XLOOKUP(A84, Opportunity!B$2:B$486, Opportunity!E$2:E$486, "Not found")</f>
        <v>Small</v>
      </c>
      <c r="C84" s="1">
        <v>1</v>
      </c>
      <c r="D84" s="1">
        <v>103</v>
      </c>
      <c r="E84" s="1">
        <v>22</v>
      </c>
      <c r="F84" s="1">
        <v>17</v>
      </c>
      <c r="G84" s="3">
        <v>61254</v>
      </c>
      <c r="H84" s="4">
        <v>382.45763888888899</v>
      </c>
      <c r="I84" s="1">
        <v>2015</v>
      </c>
      <c r="J84" s="1" t="str">
        <f>_xlfn.XLOOKUP(D84, Account!D$2:D$358, Account!B$2:B$358, "Not found")</f>
        <v>West</v>
      </c>
      <c r="K84" s="1" t="str">
        <f>_xlfn.XLOOKUP(D84, Account!D$2:D$358, Account!C$2:C$358, "Not found")</f>
        <v>Strategic</v>
      </c>
      <c r="L84" s="1" t="s">
        <v>1008</v>
      </c>
      <c r="M84" s="1" t="str">
        <f>_xlfn.XLOOKUP(E84, Partner!B$2:B$102, Partner!A$2:A$102, "Not found")</f>
        <v>Direct</v>
      </c>
      <c r="N84" t="str">
        <f>_xlfn.XLOOKUP(E84, Partner!B$2:B$102, Partner!C$2:C$102, "Not found")</f>
        <v>No</v>
      </c>
      <c r="O84" t="str">
        <f>_xlfn.XLOOKUP(F84, Product!B$2:B$26, Product!A$2:A$26, "Not found")</f>
        <v>Recolo</v>
      </c>
      <c r="P84" t="str">
        <f>_xlfn.XLOOKUP(C84, 'Sales Stage'!C$2:C$6, 'Sales Stage'!B$2:B$6, "Not found")</f>
        <v>Lead</v>
      </c>
      <c r="Q84" s="5">
        <f>_xlfn.XLOOKUP(C84, 'Sales Stage'!C$2:C$6, 'Sales Stage'!A$2:A$6, "Not found")</f>
        <v>0.1</v>
      </c>
      <c r="R84" t="str">
        <f t="shared" si="2"/>
        <v>Direct</v>
      </c>
      <c r="S84" t="str">
        <f t="shared" si="3"/>
        <v>Open</v>
      </c>
    </row>
    <row r="85" spans="1:19" ht="14.5">
      <c r="A85" s="1">
        <v>392</v>
      </c>
      <c r="B85" s="1" t="str">
        <f>_xlfn.XLOOKUP(A85, Opportunity!B$2:B$486, Opportunity!E$2:E$486, "Not found")</f>
        <v>Small</v>
      </c>
      <c r="C85" s="1">
        <v>1</v>
      </c>
      <c r="D85" s="1">
        <v>305</v>
      </c>
      <c r="E85" s="1">
        <v>22</v>
      </c>
      <c r="F85" s="1">
        <v>11</v>
      </c>
      <c r="G85" s="3">
        <v>65932</v>
      </c>
      <c r="H85" s="4">
        <v>401.45763888888899</v>
      </c>
      <c r="I85" s="1">
        <v>2015</v>
      </c>
      <c r="J85" s="1" t="str">
        <f>_xlfn.XLOOKUP(D85, Account!D$2:D$358, Account!B$2:B$358, "Not found")</f>
        <v>Central</v>
      </c>
      <c r="K85" s="1" t="str">
        <f>_xlfn.XLOOKUP(D85, Account!D$2:D$358, Account!C$2:C$358, "Not found")</f>
        <v>Strategic</v>
      </c>
      <c r="L85" s="1" t="s">
        <v>1008</v>
      </c>
      <c r="M85" s="1" t="str">
        <f>_xlfn.XLOOKUP(E85, Partner!B$2:B$102, Partner!A$2:A$102, "Not found")</f>
        <v>Direct</v>
      </c>
      <c r="N85" t="str">
        <f>_xlfn.XLOOKUP(E85, Partner!B$2:B$102, Partner!C$2:C$102, "Not found")</f>
        <v>No</v>
      </c>
      <c r="O85" t="str">
        <f>_xlfn.XLOOKUP(F85, Product!B$2:B$26, Product!A$2:A$26, "Not found")</f>
        <v>Lacuna</v>
      </c>
      <c r="P85" t="str">
        <f>_xlfn.XLOOKUP(C85, 'Sales Stage'!C$2:C$6, 'Sales Stage'!B$2:B$6, "Not found")</f>
        <v>Lead</v>
      </c>
      <c r="Q85" s="5">
        <f>_xlfn.XLOOKUP(C85, 'Sales Stage'!C$2:C$6, 'Sales Stage'!A$2:A$6, "Not found")</f>
        <v>0.1</v>
      </c>
      <c r="R85" t="str">
        <f t="shared" si="2"/>
        <v>Direct</v>
      </c>
      <c r="S85" t="str">
        <f t="shared" si="3"/>
        <v>Open</v>
      </c>
    </row>
    <row r="86" spans="1:19" ht="14.5">
      <c r="A86" s="1">
        <v>66</v>
      </c>
      <c r="B86" s="1" t="str">
        <f>_xlfn.XLOOKUP(A86, Opportunity!B$2:B$486, Opportunity!E$2:E$486, "Not found")</f>
        <v>Medium</v>
      </c>
      <c r="C86" s="1">
        <v>1</v>
      </c>
      <c r="D86" s="1">
        <v>57</v>
      </c>
      <c r="E86" s="1">
        <v>22</v>
      </c>
      <c r="F86" s="1">
        <v>21</v>
      </c>
      <c r="G86" s="3">
        <v>2847321</v>
      </c>
      <c r="H86" s="4">
        <v>554.45763888888905</v>
      </c>
      <c r="I86" s="1">
        <v>2015</v>
      </c>
      <c r="J86" s="1" t="str">
        <f>_xlfn.XLOOKUP(D86, Account!D$2:D$358, Account!B$2:B$358, "Not found")</f>
        <v>Central</v>
      </c>
      <c r="K86" s="1" t="str">
        <f>_xlfn.XLOOKUP(D86, Account!D$2:D$358, Account!C$2:C$358, "Not found")</f>
        <v>Large</v>
      </c>
      <c r="L86" s="1" t="s">
        <v>1008</v>
      </c>
      <c r="M86" s="1" t="str">
        <f>_xlfn.XLOOKUP(E86, Partner!B$2:B$102, Partner!A$2:A$102, "Not found")</f>
        <v>Direct</v>
      </c>
      <c r="N86" t="str">
        <f>_xlfn.XLOOKUP(E86, Partner!B$2:B$102, Partner!C$2:C$102, "Not found")</f>
        <v>No</v>
      </c>
      <c r="O86" t="str">
        <f>_xlfn.XLOOKUP(F86, Product!B$2:B$26, Product!A$2:A$26, "Not found")</f>
        <v>Vero</v>
      </c>
      <c r="P86" t="str">
        <f>_xlfn.XLOOKUP(C86, 'Sales Stage'!C$2:C$6, 'Sales Stage'!B$2:B$6, "Not found")</f>
        <v>Lead</v>
      </c>
      <c r="Q86" s="5">
        <f>_xlfn.XLOOKUP(C86, 'Sales Stage'!C$2:C$6, 'Sales Stage'!A$2:A$6, "Not found")</f>
        <v>0.1</v>
      </c>
      <c r="R86" t="str">
        <f t="shared" si="2"/>
        <v>Direct</v>
      </c>
      <c r="S86" t="str">
        <f t="shared" si="3"/>
        <v>Open</v>
      </c>
    </row>
    <row r="87" spans="1:19" ht="14.5">
      <c r="A87" s="1">
        <v>329</v>
      </c>
      <c r="B87" s="1" t="str">
        <f>_xlfn.XLOOKUP(A87, Opportunity!B$2:B$486, Opportunity!E$2:E$486, "Not found")</f>
        <v>Medium</v>
      </c>
      <c r="C87" s="1">
        <v>1</v>
      </c>
      <c r="D87" s="1">
        <v>254</v>
      </c>
      <c r="E87" s="1">
        <v>22</v>
      </c>
      <c r="F87" s="1">
        <v>14</v>
      </c>
      <c r="G87" s="3">
        <v>2532027</v>
      </c>
      <c r="H87" s="4">
        <v>600.45763888888905</v>
      </c>
      <c r="I87" s="1">
        <v>2015</v>
      </c>
      <c r="J87" s="1" t="str">
        <f>_xlfn.XLOOKUP(D87, Account!D$2:D$358, Account!B$2:B$358, "Not found")</f>
        <v>West</v>
      </c>
      <c r="K87" s="1" t="str">
        <f>_xlfn.XLOOKUP(D87, Account!D$2:D$358, Account!C$2:C$358, "Not found")</f>
        <v>Large</v>
      </c>
      <c r="L87" s="1" t="s">
        <v>1008</v>
      </c>
      <c r="M87" s="1" t="str">
        <f>_xlfn.XLOOKUP(E87, Partner!B$2:B$102, Partner!A$2:A$102, "Not found")</f>
        <v>Direct</v>
      </c>
      <c r="N87" t="str">
        <f>_xlfn.XLOOKUP(E87, Partner!B$2:B$102, Partner!C$2:C$102, "Not found")</f>
        <v>No</v>
      </c>
      <c r="O87" t="str">
        <f>_xlfn.XLOOKUP(F87, Product!B$2:B$26, Product!A$2:A$26, "Not found")</f>
        <v>Omins</v>
      </c>
      <c r="P87" t="str">
        <f>_xlfn.XLOOKUP(C87, 'Sales Stage'!C$2:C$6, 'Sales Stage'!B$2:B$6, "Not found")</f>
        <v>Lead</v>
      </c>
      <c r="Q87" s="5">
        <f>_xlfn.XLOOKUP(C87, 'Sales Stage'!C$2:C$6, 'Sales Stage'!A$2:A$6, "Not found")</f>
        <v>0.1</v>
      </c>
      <c r="R87" t="str">
        <f t="shared" si="2"/>
        <v>Direct</v>
      </c>
      <c r="S87" t="str">
        <f t="shared" si="3"/>
        <v>Open</v>
      </c>
    </row>
    <row r="88" spans="1:19" ht="14.5">
      <c r="A88" s="1">
        <v>218</v>
      </c>
      <c r="B88" s="1" t="str">
        <f>_xlfn.XLOOKUP(A88, Opportunity!B$2:B$486, Opportunity!E$2:E$486, "Not found")</f>
        <v>Large</v>
      </c>
      <c r="C88" s="1">
        <v>1</v>
      </c>
      <c r="D88" s="1">
        <v>61</v>
      </c>
      <c r="E88" s="1">
        <v>22</v>
      </c>
      <c r="F88" s="1">
        <v>24</v>
      </c>
      <c r="G88" s="3">
        <v>6203732</v>
      </c>
      <c r="H88" s="4">
        <v>436.45763888888899</v>
      </c>
      <c r="I88" s="1">
        <v>2015</v>
      </c>
      <c r="J88" s="1" t="str">
        <f>_xlfn.XLOOKUP(D88, Account!D$2:D$358, Account!B$2:B$358, "Not found")</f>
        <v>Central</v>
      </c>
      <c r="K88" s="1" t="str">
        <f>_xlfn.XLOOKUP(D88, Account!D$2:D$358, Account!C$2:C$358, "Not found")</f>
        <v>Large</v>
      </c>
      <c r="L88" s="1" t="s">
        <v>1001</v>
      </c>
      <c r="M88" s="1" t="str">
        <f>_xlfn.XLOOKUP(E88, Partner!B$2:B$102, Partner!A$2:A$102, "Not found")</f>
        <v>Direct</v>
      </c>
      <c r="N88" t="str">
        <f>_xlfn.XLOOKUP(E88, Partner!B$2:B$102, Partner!C$2:C$102, "Not found")</f>
        <v>No</v>
      </c>
      <c r="O88" t="str">
        <f>_xlfn.XLOOKUP(F88, Product!B$2:B$26, Product!A$2:A$26, "Not found")</f>
        <v>Carmen</v>
      </c>
      <c r="P88" t="str">
        <f>_xlfn.XLOOKUP(C88, 'Sales Stage'!C$2:C$6, 'Sales Stage'!B$2:B$6, "Not found")</f>
        <v>Lead</v>
      </c>
      <c r="Q88" s="5">
        <f>_xlfn.XLOOKUP(C88, 'Sales Stage'!C$2:C$6, 'Sales Stage'!A$2:A$6, "Not found")</f>
        <v>0.1</v>
      </c>
      <c r="R88" t="str">
        <f t="shared" si="2"/>
        <v>Direct</v>
      </c>
      <c r="S88" t="str">
        <f t="shared" si="3"/>
        <v>Open</v>
      </c>
    </row>
    <row r="89" spans="1:19" ht="14.5">
      <c r="A89" s="1">
        <v>473</v>
      </c>
      <c r="B89" s="1" t="str">
        <f>_xlfn.XLOOKUP(A89, Opportunity!B$2:B$486, Opportunity!E$2:E$486, "Not found")</f>
        <v>Medium</v>
      </c>
      <c r="C89" s="1">
        <v>1</v>
      </c>
      <c r="D89" s="1">
        <v>352</v>
      </c>
      <c r="E89" s="1">
        <v>22</v>
      </c>
      <c r="F89" s="1">
        <v>19</v>
      </c>
      <c r="G89" s="3">
        <v>4001896</v>
      </c>
      <c r="H89" s="4">
        <v>549.45763888888905</v>
      </c>
      <c r="I89" s="1">
        <v>2015</v>
      </c>
      <c r="J89" s="1" t="str">
        <f>_xlfn.XLOOKUP(D89, Account!D$2:D$358, Account!B$2:B$358, "Not found")</f>
        <v>Central</v>
      </c>
      <c r="K89" s="1" t="str">
        <f>_xlfn.XLOOKUP(D89, Account!D$2:D$358, Account!C$2:C$358, "Not found")</f>
        <v>Strategic</v>
      </c>
      <c r="L89" s="1" t="s">
        <v>1001</v>
      </c>
      <c r="M89" s="1" t="str">
        <f>_xlfn.XLOOKUP(E89, Partner!B$2:B$102, Partner!A$2:A$102, "Not found")</f>
        <v>Direct</v>
      </c>
      <c r="N89" t="str">
        <f>_xlfn.XLOOKUP(E89, Partner!B$2:B$102, Partner!C$2:C$102, "Not found")</f>
        <v>No</v>
      </c>
      <c r="O89" t="str">
        <f>_xlfn.XLOOKUP(F89, Product!B$2:B$26, Product!A$2:A$26, "Not found")</f>
        <v>Talus</v>
      </c>
      <c r="P89" t="str">
        <f>_xlfn.XLOOKUP(C89, 'Sales Stage'!C$2:C$6, 'Sales Stage'!B$2:B$6, "Not found")</f>
        <v>Lead</v>
      </c>
      <c r="Q89" s="5">
        <f>_xlfn.XLOOKUP(C89, 'Sales Stage'!C$2:C$6, 'Sales Stage'!A$2:A$6, "Not found")</f>
        <v>0.1</v>
      </c>
      <c r="R89" t="str">
        <f t="shared" si="2"/>
        <v>Direct</v>
      </c>
      <c r="S89" t="str">
        <f t="shared" si="3"/>
        <v>Open</v>
      </c>
    </row>
    <row r="90" spans="1:19" ht="14.5">
      <c r="A90" s="1">
        <v>415</v>
      </c>
      <c r="B90" s="1" t="str">
        <f>_xlfn.XLOOKUP(A90, Opportunity!B$2:B$486, Opportunity!E$2:E$486, "Not found")</f>
        <v>Small</v>
      </c>
      <c r="C90" s="1">
        <v>1</v>
      </c>
      <c r="D90" s="1">
        <v>324</v>
      </c>
      <c r="E90" s="1">
        <v>22</v>
      </c>
      <c r="F90" s="1">
        <v>18</v>
      </c>
      <c r="G90" s="3">
        <v>648356</v>
      </c>
      <c r="H90" s="4">
        <v>519.45763888888905</v>
      </c>
      <c r="I90" s="1">
        <v>2015</v>
      </c>
      <c r="J90" s="1" t="str">
        <f>_xlfn.XLOOKUP(D90, Account!D$2:D$358, Account!B$2:B$358, "Not found")</f>
        <v>Central</v>
      </c>
      <c r="K90" s="1" t="str">
        <f>_xlfn.XLOOKUP(D90, Account!D$2:D$358, Account!C$2:C$358, "Not found")</f>
        <v>Strategic</v>
      </c>
      <c r="L90" s="1" t="s">
        <v>1001</v>
      </c>
      <c r="M90" s="1" t="str">
        <f>_xlfn.XLOOKUP(E90, Partner!B$2:B$102, Partner!A$2:A$102, "Not found")</f>
        <v>Direct</v>
      </c>
      <c r="N90" t="str">
        <f>_xlfn.XLOOKUP(E90, Partner!B$2:B$102, Partner!C$2:C$102, "Not found")</f>
        <v>No</v>
      </c>
      <c r="O90" t="str">
        <f>_xlfn.XLOOKUP(F90, Product!B$2:B$26, Product!A$2:A$26, "Not found")</f>
        <v>Sato</v>
      </c>
      <c r="P90" t="str">
        <f>_xlfn.XLOOKUP(C90, 'Sales Stage'!C$2:C$6, 'Sales Stage'!B$2:B$6, "Not found")</f>
        <v>Lead</v>
      </c>
      <c r="Q90" s="5">
        <f>_xlfn.XLOOKUP(C90, 'Sales Stage'!C$2:C$6, 'Sales Stage'!A$2:A$6, "Not found")</f>
        <v>0.1</v>
      </c>
      <c r="R90" t="str">
        <f t="shared" si="2"/>
        <v>Direct</v>
      </c>
      <c r="S90" t="str">
        <f t="shared" si="3"/>
        <v>Open</v>
      </c>
    </row>
    <row r="91" spans="1:19" ht="14.5">
      <c r="A91" s="1">
        <v>74</v>
      </c>
      <c r="B91" s="1" t="str">
        <f>_xlfn.XLOOKUP(A91, Opportunity!B$2:B$486, Opportunity!E$2:E$486, "Not found")</f>
        <v>Medium</v>
      </c>
      <c r="C91" s="1">
        <v>1</v>
      </c>
      <c r="D91" s="1">
        <v>62</v>
      </c>
      <c r="E91" s="1">
        <v>22</v>
      </c>
      <c r="F91" s="1">
        <v>9</v>
      </c>
      <c r="G91" s="3">
        <v>2558630</v>
      </c>
      <c r="H91" s="4">
        <v>367.45763888888899</v>
      </c>
      <c r="I91" s="1">
        <v>2015</v>
      </c>
      <c r="J91" s="1" t="str">
        <f>_xlfn.XLOOKUP(D91, Account!D$2:D$358, Account!B$2:B$358, "Not found")</f>
        <v>Central</v>
      </c>
      <c r="K91" s="1" t="str">
        <f>_xlfn.XLOOKUP(D91, Account!D$2:D$358, Account!C$2:C$358, "Not found")</f>
        <v>Strategic</v>
      </c>
      <c r="L91" s="1" t="s">
        <v>1001</v>
      </c>
      <c r="M91" s="1" t="str">
        <f>_xlfn.XLOOKUP(E91, Partner!B$2:B$102, Partner!A$2:A$102, "Not found")</f>
        <v>Direct</v>
      </c>
      <c r="N91" t="str">
        <f>_xlfn.XLOOKUP(E91, Partner!B$2:B$102, Partner!C$2:C$102, "Not found")</f>
        <v>No</v>
      </c>
      <c r="O91" t="str">
        <f>_xlfn.XLOOKUP(F91, Product!B$2:B$26, Product!A$2:A$26, "Not found")</f>
        <v>Ignis</v>
      </c>
      <c r="P91" t="str">
        <f>_xlfn.XLOOKUP(C91, 'Sales Stage'!C$2:C$6, 'Sales Stage'!B$2:B$6, "Not found")</f>
        <v>Lead</v>
      </c>
      <c r="Q91" s="5">
        <f>_xlfn.XLOOKUP(C91, 'Sales Stage'!C$2:C$6, 'Sales Stage'!A$2:A$6, "Not found")</f>
        <v>0.1</v>
      </c>
      <c r="R91" t="str">
        <f t="shared" si="2"/>
        <v>Direct</v>
      </c>
      <c r="S91" t="str">
        <f t="shared" si="3"/>
        <v>Open</v>
      </c>
    </row>
    <row r="92" spans="1:19" ht="14.5">
      <c r="A92" s="1">
        <v>65</v>
      </c>
      <c r="B92" s="1" t="str">
        <f>_xlfn.XLOOKUP(A92, Opportunity!B$2:B$486, Opportunity!E$2:E$486, "Not found")</f>
        <v>Medium</v>
      </c>
      <c r="C92" s="1">
        <v>1</v>
      </c>
      <c r="D92" s="1">
        <v>56</v>
      </c>
      <c r="E92" s="1">
        <v>22</v>
      </c>
      <c r="F92" s="1">
        <v>10</v>
      </c>
      <c r="G92" s="3">
        <v>4517628</v>
      </c>
      <c r="H92" s="4">
        <v>568.45763888888905</v>
      </c>
      <c r="I92" s="1">
        <v>2015</v>
      </c>
      <c r="J92" s="1" t="str">
        <f>_xlfn.XLOOKUP(D92, Account!D$2:D$358, Account!B$2:B$358, "Not found")</f>
        <v>West</v>
      </c>
      <c r="K92" s="1" t="str">
        <f>_xlfn.XLOOKUP(D92, Account!D$2:D$358, Account!C$2:C$358, "Not found")</f>
        <v>Small &amp; Medium</v>
      </c>
      <c r="L92" s="1" t="s">
        <v>1001</v>
      </c>
      <c r="M92" s="1" t="str">
        <f>_xlfn.XLOOKUP(E92, Partner!B$2:B$102, Partner!A$2:A$102, "Not found")</f>
        <v>Direct</v>
      </c>
      <c r="N92" t="str">
        <f>_xlfn.XLOOKUP(E92, Partner!B$2:B$102, Partner!C$2:C$102, "Not found")</f>
        <v>No</v>
      </c>
      <c r="O92" t="str">
        <f>_xlfn.XLOOKUP(F92, Product!B$2:B$26, Product!A$2:A$26, "Not found")</f>
        <v>Juvenis</v>
      </c>
      <c r="P92" t="str">
        <f>_xlfn.XLOOKUP(C92, 'Sales Stage'!C$2:C$6, 'Sales Stage'!B$2:B$6, "Not found")</f>
        <v>Lead</v>
      </c>
      <c r="Q92" s="5">
        <f>_xlfn.XLOOKUP(C92, 'Sales Stage'!C$2:C$6, 'Sales Stage'!A$2:A$6, "Not found")</f>
        <v>0.1</v>
      </c>
      <c r="R92" t="str">
        <f t="shared" si="2"/>
        <v>Direct</v>
      </c>
      <c r="S92" t="str">
        <f t="shared" si="3"/>
        <v>Open</v>
      </c>
    </row>
    <row r="93" spans="1:19" ht="14.5">
      <c r="A93" s="1">
        <v>78</v>
      </c>
      <c r="B93" s="1" t="str">
        <f>_xlfn.XLOOKUP(A93, Opportunity!B$2:B$486, Opportunity!E$2:E$486, "Not found")</f>
        <v>Small</v>
      </c>
      <c r="C93" s="1">
        <v>1</v>
      </c>
      <c r="D93" s="1">
        <v>66</v>
      </c>
      <c r="E93" s="1">
        <v>22</v>
      </c>
      <c r="F93" s="1">
        <v>8</v>
      </c>
      <c r="G93" s="3">
        <v>448423</v>
      </c>
      <c r="H93" s="4">
        <v>647.45763888888905</v>
      </c>
      <c r="I93" s="1">
        <v>2015</v>
      </c>
      <c r="J93" s="1" t="str">
        <f>_xlfn.XLOOKUP(D93, Account!D$2:D$358, Account!B$2:B$358, "Not found")</f>
        <v>Central</v>
      </c>
      <c r="K93" s="1" t="str">
        <f>_xlfn.XLOOKUP(D93, Account!D$2:D$358, Account!C$2:C$358, "Not found")</f>
        <v>Small &amp; Medium</v>
      </c>
      <c r="L93" s="1" t="s">
        <v>1001</v>
      </c>
      <c r="M93" s="1" t="str">
        <f>_xlfn.XLOOKUP(E93, Partner!B$2:B$102, Partner!A$2:A$102, "Not found")</f>
        <v>Direct</v>
      </c>
      <c r="N93" t="str">
        <f>_xlfn.XLOOKUP(E93, Partner!B$2:B$102, Partner!C$2:C$102, "Not found")</f>
        <v>No</v>
      </c>
      <c r="O93" t="str">
        <f>_xlfn.XLOOKUP(F93, Product!B$2:B$26, Product!A$2:A$26, "Not found")</f>
        <v>Habitus</v>
      </c>
      <c r="P93" t="str">
        <f>_xlfn.XLOOKUP(C93, 'Sales Stage'!C$2:C$6, 'Sales Stage'!B$2:B$6, "Not found")</f>
        <v>Lead</v>
      </c>
      <c r="Q93" s="5">
        <f>_xlfn.XLOOKUP(C93, 'Sales Stage'!C$2:C$6, 'Sales Stage'!A$2:A$6, "Not found")</f>
        <v>0.1</v>
      </c>
      <c r="R93" t="str">
        <f t="shared" si="2"/>
        <v>Direct</v>
      </c>
      <c r="S93" t="str">
        <f t="shared" si="3"/>
        <v>Open</v>
      </c>
    </row>
    <row r="94" spans="1:19" ht="14.5">
      <c r="A94" s="1">
        <v>323</v>
      </c>
      <c r="B94" s="1" t="str">
        <f>_xlfn.XLOOKUP(A94, Opportunity!B$2:B$486, Opportunity!E$2:E$486, "Not found")</f>
        <v>Small</v>
      </c>
      <c r="C94" s="1">
        <v>1</v>
      </c>
      <c r="D94" s="1">
        <v>250</v>
      </c>
      <c r="E94" s="1">
        <v>22</v>
      </c>
      <c r="F94" s="1">
        <v>10</v>
      </c>
      <c r="G94" s="3">
        <v>2135704</v>
      </c>
      <c r="H94" s="4">
        <v>625.45763888888905</v>
      </c>
      <c r="I94" s="1">
        <v>2015</v>
      </c>
      <c r="J94" s="1" t="str">
        <f>_xlfn.XLOOKUP(D94, Account!D$2:D$358, Account!B$2:B$358, "Not found")</f>
        <v>East</v>
      </c>
      <c r="K94" s="1" t="str">
        <f>_xlfn.XLOOKUP(D94, Account!D$2:D$358, Account!C$2:C$358, "Not found")</f>
        <v>Strategic</v>
      </c>
      <c r="L94" s="1" t="s">
        <v>1001</v>
      </c>
      <c r="M94" s="1" t="str">
        <f>_xlfn.XLOOKUP(E94, Partner!B$2:B$102, Partner!A$2:A$102, "Not found")</f>
        <v>Direct</v>
      </c>
      <c r="N94" t="str">
        <f>_xlfn.XLOOKUP(E94, Partner!B$2:B$102, Partner!C$2:C$102, "Not found")</f>
        <v>No</v>
      </c>
      <c r="O94" t="str">
        <f>_xlfn.XLOOKUP(F94, Product!B$2:B$26, Product!A$2:A$26, "Not found")</f>
        <v>Juvenis</v>
      </c>
      <c r="P94" t="str">
        <f>_xlfn.XLOOKUP(C94, 'Sales Stage'!C$2:C$6, 'Sales Stage'!B$2:B$6, "Not found")</f>
        <v>Lead</v>
      </c>
      <c r="Q94" s="5">
        <f>_xlfn.XLOOKUP(C94, 'Sales Stage'!C$2:C$6, 'Sales Stage'!A$2:A$6, "Not found")</f>
        <v>0.1</v>
      </c>
      <c r="R94" t="str">
        <f t="shared" si="2"/>
        <v>Direct</v>
      </c>
      <c r="S94" t="str">
        <f t="shared" si="3"/>
        <v>Open</v>
      </c>
    </row>
    <row r="95" spans="1:19" ht="14.5">
      <c r="A95" s="1">
        <v>411</v>
      </c>
      <c r="B95" s="1" t="str">
        <f>_xlfn.XLOOKUP(A95, Opportunity!B$2:B$486, Opportunity!E$2:E$486, "Not found")</f>
        <v>Large</v>
      </c>
      <c r="C95" s="1">
        <v>1</v>
      </c>
      <c r="D95" s="1">
        <v>110</v>
      </c>
      <c r="E95" s="1">
        <v>22</v>
      </c>
      <c r="F95" s="1">
        <v>2</v>
      </c>
      <c r="G95" s="3">
        <v>6949790</v>
      </c>
      <c r="H95" s="4">
        <v>568.45763888888905</v>
      </c>
      <c r="I95" s="1">
        <v>2015</v>
      </c>
      <c r="J95" s="1" t="str">
        <f>_xlfn.XLOOKUP(D95, Account!D$2:D$358, Account!B$2:B$358, "Not found")</f>
        <v>West</v>
      </c>
      <c r="K95" s="1" t="str">
        <f>_xlfn.XLOOKUP(D95, Account!D$2:D$358, Account!C$2:C$358, "Not found")</f>
        <v>Strategic</v>
      </c>
      <c r="L95" s="1" t="s">
        <v>1001</v>
      </c>
      <c r="M95" s="1" t="str">
        <f>_xlfn.XLOOKUP(E95, Partner!B$2:B$102, Partner!A$2:A$102, "Not found")</f>
        <v>Direct</v>
      </c>
      <c r="N95" t="str">
        <f>_xlfn.XLOOKUP(E95, Partner!B$2:B$102, Partner!C$2:C$102, "Not found")</f>
        <v>No</v>
      </c>
      <c r="O95" t="str">
        <f>_xlfn.XLOOKUP(F95, Product!B$2:B$26, Product!A$2:A$26, "Not found")</f>
        <v>Basium</v>
      </c>
      <c r="P95" t="str">
        <f>_xlfn.XLOOKUP(C95, 'Sales Stage'!C$2:C$6, 'Sales Stage'!B$2:B$6, "Not found")</f>
        <v>Lead</v>
      </c>
      <c r="Q95" s="5">
        <f>_xlfn.XLOOKUP(C95, 'Sales Stage'!C$2:C$6, 'Sales Stage'!A$2:A$6, "Not found")</f>
        <v>0.1</v>
      </c>
      <c r="R95" t="str">
        <f t="shared" si="2"/>
        <v>Direct</v>
      </c>
      <c r="S95" t="str">
        <f t="shared" si="3"/>
        <v>Open</v>
      </c>
    </row>
    <row r="96" spans="1:19" ht="14.5">
      <c r="A96" s="1">
        <v>485</v>
      </c>
      <c r="B96" s="1" t="str">
        <f>_xlfn.XLOOKUP(A96, Opportunity!B$2:B$486, Opportunity!E$2:E$486, "Not found")</f>
        <v>Small</v>
      </c>
      <c r="C96" s="1">
        <v>1</v>
      </c>
      <c r="D96" s="1">
        <v>100</v>
      </c>
      <c r="E96" s="1">
        <v>22</v>
      </c>
      <c r="F96" s="1">
        <v>3</v>
      </c>
      <c r="G96" s="3">
        <v>165120</v>
      </c>
      <c r="H96" s="4">
        <v>404.45763888888899</v>
      </c>
      <c r="I96" s="1">
        <v>2015</v>
      </c>
      <c r="J96" s="1" t="str">
        <f>_xlfn.XLOOKUP(D96, Account!D$2:D$358, Account!B$2:B$358, "Not found")</f>
        <v>Central</v>
      </c>
      <c r="K96" s="1" t="str">
        <f>_xlfn.XLOOKUP(D96, Account!D$2:D$358, Account!C$2:C$358, "Not found")</f>
        <v>Strategic</v>
      </c>
      <c r="L96" s="1" t="s">
        <v>1009</v>
      </c>
      <c r="M96" s="1" t="str">
        <f>_xlfn.XLOOKUP(E96, Partner!B$2:B$102, Partner!A$2:A$102, "Not found")</f>
        <v>Direct</v>
      </c>
      <c r="N96" t="str">
        <f>_xlfn.XLOOKUP(E96, Partner!B$2:B$102, Partner!C$2:C$102, "Not found")</f>
        <v>No</v>
      </c>
      <c r="O96" t="str">
        <f>_xlfn.XLOOKUP(F96, Product!B$2:B$26, Product!A$2:A$26, "Not found")</f>
        <v>Campana</v>
      </c>
      <c r="P96" t="str">
        <f>_xlfn.XLOOKUP(C96, 'Sales Stage'!C$2:C$6, 'Sales Stage'!B$2:B$6, "Not found")</f>
        <v>Lead</v>
      </c>
      <c r="Q96" s="5">
        <f>_xlfn.XLOOKUP(C96, 'Sales Stage'!C$2:C$6, 'Sales Stage'!A$2:A$6, "Not found")</f>
        <v>0.1</v>
      </c>
      <c r="R96" t="str">
        <f t="shared" si="2"/>
        <v>Direct</v>
      </c>
      <c r="S96" t="str">
        <f t="shared" si="3"/>
        <v>Open</v>
      </c>
    </row>
    <row r="97" spans="1:19" ht="14.5">
      <c r="A97" s="1">
        <v>88</v>
      </c>
      <c r="B97" s="1" t="str">
        <f>_xlfn.XLOOKUP(A97, Opportunity!B$2:B$486, Opportunity!E$2:E$486, "Not found")</f>
        <v>Large</v>
      </c>
      <c r="C97" s="1">
        <v>1</v>
      </c>
      <c r="D97" s="1">
        <v>76</v>
      </c>
      <c r="E97" s="1">
        <v>22</v>
      </c>
      <c r="F97" s="1">
        <v>17</v>
      </c>
      <c r="G97" s="3">
        <v>7329776</v>
      </c>
      <c r="H97" s="4">
        <v>411.29166666666401</v>
      </c>
      <c r="I97" s="1">
        <v>2015</v>
      </c>
      <c r="J97" s="1" t="str">
        <f>_xlfn.XLOOKUP(D97, Account!D$2:D$358, Account!B$2:B$358, "Not found")</f>
        <v>East</v>
      </c>
      <c r="K97" s="1" t="str">
        <f>_xlfn.XLOOKUP(D97, Account!D$2:D$358, Account!C$2:C$358, "Not found")</f>
        <v>Large</v>
      </c>
      <c r="L97" s="1" t="s">
        <v>1002</v>
      </c>
      <c r="M97" s="1" t="str">
        <f>_xlfn.XLOOKUP(E97, Partner!B$2:B$102, Partner!A$2:A$102, "Not found")</f>
        <v>Direct</v>
      </c>
      <c r="N97" t="str">
        <f>_xlfn.XLOOKUP(E97, Partner!B$2:B$102, Partner!C$2:C$102, "Not found")</f>
        <v>No</v>
      </c>
      <c r="O97" t="str">
        <f>_xlfn.XLOOKUP(F97, Product!B$2:B$26, Product!A$2:A$26, "Not found")</f>
        <v>Recolo</v>
      </c>
      <c r="P97" t="str">
        <f>_xlfn.XLOOKUP(C97, 'Sales Stage'!C$2:C$6, 'Sales Stage'!B$2:B$6, "Not found")</f>
        <v>Lead</v>
      </c>
      <c r="Q97" s="5">
        <f>_xlfn.XLOOKUP(C97, 'Sales Stage'!C$2:C$6, 'Sales Stage'!A$2:A$6, "Not found")</f>
        <v>0.1</v>
      </c>
      <c r="R97" t="str">
        <f t="shared" si="2"/>
        <v>Direct</v>
      </c>
      <c r="S97" t="str">
        <f t="shared" si="3"/>
        <v>Open</v>
      </c>
    </row>
    <row r="98" spans="1:19" ht="14.5">
      <c r="A98" s="1">
        <v>96</v>
      </c>
      <c r="B98" s="1" t="str">
        <f>_xlfn.XLOOKUP(A98, Opportunity!B$2:B$486, Opportunity!E$2:E$486, "Not found")</f>
        <v>Medium</v>
      </c>
      <c r="C98" s="1">
        <v>1</v>
      </c>
      <c r="D98" s="1">
        <v>84</v>
      </c>
      <c r="E98" s="1">
        <v>22</v>
      </c>
      <c r="F98" s="1">
        <v>3</v>
      </c>
      <c r="G98" s="3">
        <v>4419265</v>
      </c>
      <c r="H98" s="4">
        <v>565.29166666666401</v>
      </c>
      <c r="I98" s="1">
        <v>2015</v>
      </c>
      <c r="J98" s="1" t="str">
        <f>_xlfn.XLOOKUP(D98, Account!D$2:D$358, Account!B$2:B$358, "Not found")</f>
        <v>Central</v>
      </c>
      <c r="K98" s="1" t="str">
        <f>_xlfn.XLOOKUP(D98, Account!D$2:D$358, Account!C$2:C$358, "Not found")</f>
        <v>Large</v>
      </c>
      <c r="L98" s="1" t="s">
        <v>1002</v>
      </c>
      <c r="M98" s="1" t="str">
        <f>_xlfn.XLOOKUP(E98, Partner!B$2:B$102, Partner!A$2:A$102, "Not found")</f>
        <v>Direct</v>
      </c>
      <c r="N98" t="str">
        <f>_xlfn.XLOOKUP(E98, Partner!B$2:B$102, Partner!C$2:C$102, "Not found")</f>
        <v>No</v>
      </c>
      <c r="O98" t="str">
        <f>_xlfn.XLOOKUP(F98, Product!B$2:B$26, Product!A$2:A$26, "Not found")</f>
        <v>Campana</v>
      </c>
      <c r="P98" t="str">
        <f>_xlfn.XLOOKUP(C98, 'Sales Stage'!C$2:C$6, 'Sales Stage'!B$2:B$6, "Not found")</f>
        <v>Lead</v>
      </c>
      <c r="Q98" s="5">
        <f>_xlfn.XLOOKUP(C98, 'Sales Stage'!C$2:C$6, 'Sales Stage'!A$2:A$6, "Not found")</f>
        <v>0.1</v>
      </c>
      <c r="R98" t="str">
        <f t="shared" si="2"/>
        <v>Direct</v>
      </c>
      <c r="S98" t="str">
        <f t="shared" si="3"/>
        <v>Open</v>
      </c>
    </row>
    <row r="99" spans="1:19" ht="14.5">
      <c r="A99" s="1">
        <v>450</v>
      </c>
      <c r="B99" s="1" t="str">
        <f>_xlfn.XLOOKUP(A99, Opportunity!B$2:B$486, Opportunity!E$2:E$486, "Not found")</f>
        <v>Medium</v>
      </c>
      <c r="C99" s="1">
        <v>1</v>
      </c>
      <c r="D99" s="1">
        <v>344</v>
      </c>
      <c r="E99" s="1">
        <v>22</v>
      </c>
      <c r="F99" s="1">
        <v>6</v>
      </c>
      <c r="G99" s="3">
        <v>4216969</v>
      </c>
      <c r="H99" s="4">
        <v>534.25</v>
      </c>
      <c r="I99" s="1">
        <v>2015</v>
      </c>
      <c r="J99" s="1" t="str">
        <f>_xlfn.XLOOKUP(D99, Account!D$2:D$358, Account!B$2:B$358, "Not found")</f>
        <v>East</v>
      </c>
      <c r="K99" s="1" t="str">
        <f>_xlfn.XLOOKUP(D99, Account!D$2:D$358, Account!C$2:C$358, "Not found")</f>
        <v>Small &amp; Medium</v>
      </c>
      <c r="L99" s="1" t="s">
        <v>1010</v>
      </c>
      <c r="M99" s="1" t="str">
        <f>_xlfn.XLOOKUP(E99, Partner!B$2:B$102, Partner!A$2:A$102, "Not found")</f>
        <v>Direct</v>
      </c>
      <c r="N99" t="str">
        <f>_xlfn.XLOOKUP(E99, Partner!B$2:B$102, Partner!C$2:C$102, "Not found")</f>
        <v>No</v>
      </c>
      <c r="O99" t="str">
        <f>_xlfn.XLOOKUP(F99, Product!B$2:B$26, Product!A$2:A$26, "Not found")</f>
        <v>Fatum</v>
      </c>
      <c r="P99" t="str">
        <f>_xlfn.XLOOKUP(C99, 'Sales Stage'!C$2:C$6, 'Sales Stage'!B$2:B$6, "Not found")</f>
        <v>Lead</v>
      </c>
      <c r="Q99" s="5">
        <f>_xlfn.XLOOKUP(C99, 'Sales Stage'!C$2:C$6, 'Sales Stage'!A$2:A$6, "Not found")</f>
        <v>0.1</v>
      </c>
      <c r="R99" t="str">
        <f t="shared" si="2"/>
        <v>Direct</v>
      </c>
      <c r="S99" t="str">
        <f t="shared" si="3"/>
        <v>Open</v>
      </c>
    </row>
    <row r="100" spans="1:19" ht="14.5">
      <c r="A100" s="1">
        <v>441</v>
      </c>
      <c r="B100" s="1" t="str">
        <f>_xlfn.XLOOKUP(A100, Opportunity!B$2:B$486, Opportunity!E$2:E$486, "Not found")</f>
        <v>Medium</v>
      </c>
      <c r="C100" s="1">
        <v>1</v>
      </c>
      <c r="D100" s="1">
        <v>338</v>
      </c>
      <c r="E100" s="1">
        <v>22</v>
      </c>
      <c r="F100" s="1">
        <v>13</v>
      </c>
      <c r="G100" s="3">
        <v>4360148</v>
      </c>
      <c r="H100" s="4">
        <v>406.33333333333599</v>
      </c>
      <c r="I100" s="1">
        <v>2015</v>
      </c>
      <c r="J100" s="1" t="str">
        <f>_xlfn.XLOOKUP(D100, Account!D$2:D$358, Account!B$2:B$358, "Not found")</f>
        <v>East</v>
      </c>
      <c r="K100" s="1" t="str">
        <f>_xlfn.XLOOKUP(D100, Account!D$2:D$358, Account!C$2:C$358, "Not found")</f>
        <v>Small &amp; Medium</v>
      </c>
      <c r="L100" s="1" t="s">
        <v>1010</v>
      </c>
      <c r="M100" s="1" t="str">
        <f>_xlfn.XLOOKUP(E100, Partner!B$2:B$102, Partner!A$2:A$102, "Not found")</f>
        <v>Direct</v>
      </c>
      <c r="N100" t="str">
        <f>_xlfn.XLOOKUP(E100, Partner!B$2:B$102, Partner!C$2:C$102, "Not found")</f>
        <v>No</v>
      </c>
      <c r="O100" t="str">
        <f>_xlfn.XLOOKUP(F100, Product!B$2:B$26, Product!A$2:A$26, "Not found")</f>
        <v>Nimis</v>
      </c>
      <c r="P100" t="str">
        <f>_xlfn.XLOOKUP(C100, 'Sales Stage'!C$2:C$6, 'Sales Stage'!B$2:B$6, "Not found")</f>
        <v>Lead</v>
      </c>
      <c r="Q100" s="5">
        <f>_xlfn.XLOOKUP(C100, 'Sales Stage'!C$2:C$6, 'Sales Stage'!A$2:A$6, "Not found")</f>
        <v>0.1</v>
      </c>
      <c r="R100" t="str">
        <f t="shared" si="2"/>
        <v>Direct</v>
      </c>
      <c r="S100" t="str">
        <f t="shared" si="3"/>
        <v>Open</v>
      </c>
    </row>
    <row r="101" spans="1:19" ht="14.5">
      <c r="A101" s="1">
        <v>87</v>
      </c>
      <c r="B101" s="1" t="str">
        <f>_xlfn.XLOOKUP(A101, Opportunity!B$2:B$486, Opportunity!E$2:E$486, "Not found")</f>
        <v>Small</v>
      </c>
      <c r="C101" s="1">
        <v>1</v>
      </c>
      <c r="D101" s="1">
        <v>75</v>
      </c>
      <c r="E101" s="1">
        <v>22</v>
      </c>
      <c r="F101" s="1">
        <v>18</v>
      </c>
      <c r="G101" s="3">
        <v>664119</v>
      </c>
      <c r="H101" s="4">
        <v>488.33333333333599</v>
      </c>
      <c r="I101" s="1">
        <v>2015</v>
      </c>
      <c r="J101" s="1" t="str">
        <f>_xlfn.XLOOKUP(D101, Account!D$2:D$358, Account!B$2:B$358, "Not found")</f>
        <v>East</v>
      </c>
      <c r="K101" s="1" t="str">
        <f>_xlfn.XLOOKUP(D101, Account!D$2:D$358, Account!C$2:C$358, "Not found")</f>
        <v>Large</v>
      </c>
      <c r="L101" s="1" t="s">
        <v>1010</v>
      </c>
      <c r="M101" s="1" t="str">
        <f>_xlfn.XLOOKUP(E101, Partner!B$2:B$102, Partner!A$2:A$102, "Not found")</f>
        <v>Direct</v>
      </c>
      <c r="N101" t="str">
        <f>_xlfn.XLOOKUP(E101, Partner!B$2:B$102, Partner!C$2:C$102, "Not found")</f>
        <v>No</v>
      </c>
      <c r="O101" t="str">
        <f>_xlfn.XLOOKUP(F101, Product!B$2:B$26, Product!A$2:A$26, "Not found")</f>
        <v>Sato</v>
      </c>
      <c r="P101" t="str">
        <f>_xlfn.XLOOKUP(C101, 'Sales Stage'!C$2:C$6, 'Sales Stage'!B$2:B$6, "Not found")</f>
        <v>Lead</v>
      </c>
      <c r="Q101" s="5">
        <f>_xlfn.XLOOKUP(C101, 'Sales Stage'!C$2:C$6, 'Sales Stage'!A$2:A$6, "Not found")</f>
        <v>0.1</v>
      </c>
      <c r="R101" t="str">
        <f t="shared" si="2"/>
        <v>Direct</v>
      </c>
      <c r="S101" t="str">
        <f t="shared" si="3"/>
        <v>Open</v>
      </c>
    </row>
    <row r="102" spans="1:19" ht="14.5">
      <c r="A102" s="1">
        <v>230</v>
      </c>
      <c r="B102" s="1" t="str">
        <f>_xlfn.XLOOKUP(A102, Opportunity!B$2:B$486, Opportunity!E$2:E$486, "Not found")</f>
        <v>Small</v>
      </c>
      <c r="C102" s="1">
        <v>2</v>
      </c>
      <c r="D102" s="1">
        <v>182</v>
      </c>
      <c r="E102" s="1">
        <v>22</v>
      </c>
      <c r="F102" s="1">
        <v>11</v>
      </c>
      <c r="G102" s="3">
        <v>747030</v>
      </c>
      <c r="H102" s="4">
        <v>542.45763888888905</v>
      </c>
      <c r="I102" s="1">
        <v>2015</v>
      </c>
      <c r="J102" s="1" t="str">
        <f>_xlfn.XLOOKUP(D102, Account!D$2:D$358, Account!B$2:B$358, "Not found")</f>
        <v>Central</v>
      </c>
      <c r="K102" s="1" t="str">
        <f>_xlfn.XLOOKUP(D102, Account!D$2:D$358, Account!C$2:C$358, "Not found")</f>
        <v>Small &amp; Medium</v>
      </c>
      <c r="L102" s="1" t="s">
        <v>1002</v>
      </c>
      <c r="M102" s="1" t="str">
        <f>_xlfn.XLOOKUP(E102, Partner!B$2:B$102, Partner!A$2:A$102, "Not found")</f>
        <v>Direct</v>
      </c>
      <c r="N102" t="str">
        <f>_xlfn.XLOOKUP(E102, Partner!B$2:B$102, Partner!C$2:C$102, "Not found")</f>
        <v>No</v>
      </c>
      <c r="O102" t="str">
        <f>_xlfn.XLOOKUP(F102, Product!B$2:B$26, Product!A$2:A$26, "Not found")</f>
        <v>Lacuna</v>
      </c>
      <c r="P102" t="str">
        <f>_xlfn.XLOOKUP(C102, 'Sales Stage'!C$2:C$6, 'Sales Stage'!B$2:B$6, "Not found")</f>
        <v>Qualify</v>
      </c>
      <c r="Q102" s="5">
        <f>_xlfn.XLOOKUP(C102, 'Sales Stage'!C$2:C$6, 'Sales Stage'!A$2:A$6, "Not found")</f>
        <v>0.2</v>
      </c>
      <c r="R102" t="str">
        <f t="shared" si="2"/>
        <v>Direct</v>
      </c>
      <c r="S102" t="str">
        <f t="shared" si="3"/>
        <v>Open</v>
      </c>
    </row>
    <row r="103" spans="1:19" ht="14.5">
      <c r="A103" s="1">
        <v>240</v>
      </c>
      <c r="B103" s="1" t="str">
        <f>_xlfn.XLOOKUP(A103, Opportunity!B$2:B$486, Opportunity!E$2:E$486, "Not found")</f>
        <v>Small</v>
      </c>
      <c r="C103" s="1">
        <v>2</v>
      </c>
      <c r="D103" s="1">
        <v>191</v>
      </c>
      <c r="E103" s="1">
        <v>22</v>
      </c>
      <c r="F103" s="1">
        <v>6</v>
      </c>
      <c r="G103" s="3">
        <v>1301968</v>
      </c>
      <c r="H103" s="4">
        <v>457.45763888888899</v>
      </c>
      <c r="I103" s="1">
        <v>2015</v>
      </c>
      <c r="J103" s="1" t="str">
        <f>_xlfn.XLOOKUP(D103, Account!D$2:D$358, Account!B$2:B$358, "Not found")</f>
        <v>Central</v>
      </c>
      <c r="K103" s="1" t="str">
        <f>_xlfn.XLOOKUP(D103, Account!D$2:D$358, Account!C$2:C$358, "Not found")</f>
        <v>Large</v>
      </c>
      <c r="L103" s="1" t="s">
        <v>1002</v>
      </c>
      <c r="M103" s="1" t="str">
        <f>_xlfn.XLOOKUP(E103, Partner!B$2:B$102, Partner!A$2:A$102, "Not found")</f>
        <v>Direct</v>
      </c>
      <c r="N103" t="str">
        <f>_xlfn.XLOOKUP(E103, Partner!B$2:B$102, Partner!C$2:C$102, "Not found")</f>
        <v>No</v>
      </c>
      <c r="O103" t="str">
        <f>_xlfn.XLOOKUP(F103, Product!B$2:B$26, Product!A$2:A$26, "Not found")</f>
        <v>Fatum</v>
      </c>
      <c r="P103" t="str">
        <f>_xlfn.XLOOKUP(C103, 'Sales Stage'!C$2:C$6, 'Sales Stage'!B$2:B$6, "Not found")</f>
        <v>Qualify</v>
      </c>
      <c r="Q103" s="5">
        <f>_xlfn.XLOOKUP(C103, 'Sales Stage'!C$2:C$6, 'Sales Stage'!A$2:A$6, "Not found")</f>
        <v>0.2</v>
      </c>
      <c r="R103" t="str">
        <f t="shared" si="2"/>
        <v>Direct</v>
      </c>
      <c r="S103" t="str">
        <f t="shared" si="3"/>
        <v>Open</v>
      </c>
    </row>
    <row r="104" spans="1:19" ht="14.5">
      <c r="A104" s="1">
        <v>241</v>
      </c>
      <c r="B104" s="1" t="str">
        <f>_xlfn.XLOOKUP(A104, Opportunity!B$2:B$486, Opportunity!E$2:E$486, "Not found")</f>
        <v>Medium</v>
      </c>
      <c r="C104" s="1">
        <v>2</v>
      </c>
      <c r="D104" s="1">
        <v>192</v>
      </c>
      <c r="E104" s="1">
        <v>22</v>
      </c>
      <c r="F104" s="1">
        <v>23</v>
      </c>
      <c r="G104" s="3">
        <v>3740355</v>
      </c>
      <c r="H104" s="4">
        <v>396.45763888888899</v>
      </c>
      <c r="I104" s="1">
        <v>2015</v>
      </c>
      <c r="J104" s="1" t="str">
        <f>_xlfn.XLOOKUP(D104, Account!D$2:D$358, Account!B$2:B$358, "Not found")</f>
        <v>Central</v>
      </c>
      <c r="K104" s="1" t="str">
        <f>_xlfn.XLOOKUP(D104, Account!D$2:D$358, Account!C$2:C$358, "Not found")</f>
        <v>Large</v>
      </c>
      <c r="L104" s="1" t="s">
        <v>1002</v>
      </c>
      <c r="M104" s="1" t="str">
        <f>_xlfn.XLOOKUP(E104, Partner!B$2:B$102, Partner!A$2:A$102, "Not found")</f>
        <v>Direct</v>
      </c>
      <c r="N104" t="str">
        <f>_xlfn.XLOOKUP(E104, Partner!B$2:B$102, Partner!C$2:C$102, "Not found")</f>
        <v>No</v>
      </c>
      <c r="O104" t="str">
        <f>_xlfn.XLOOKUP(F104, Product!B$2:B$26, Product!A$2:A$26, "Not found")</f>
        <v>Bellus</v>
      </c>
      <c r="P104" t="str">
        <f>_xlfn.XLOOKUP(C104, 'Sales Stage'!C$2:C$6, 'Sales Stage'!B$2:B$6, "Not found")</f>
        <v>Qualify</v>
      </c>
      <c r="Q104" s="5">
        <f>_xlfn.XLOOKUP(C104, 'Sales Stage'!C$2:C$6, 'Sales Stage'!A$2:A$6, "Not found")</f>
        <v>0.2</v>
      </c>
      <c r="R104" t="str">
        <f t="shared" si="2"/>
        <v>Direct</v>
      </c>
      <c r="S104" t="str">
        <f t="shared" si="3"/>
        <v>Open</v>
      </c>
    </row>
    <row r="105" spans="1:19" ht="14.5">
      <c r="A105" s="1">
        <v>266</v>
      </c>
      <c r="B105" s="1" t="str">
        <f>_xlfn.XLOOKUP(A105, Opportunity!B$2:B$486, Opportunity!E$2:E$486, "Not found")</f>
        <v>Medium</v>
      </c>
      <c r="C105" s="1">
        <v>2</v>
      </c>
      <c r="D105" s="1">
        <v>211</v>
      </c>
      <c r="E105" s="1">
        <v>22</v>
      </c>
      <c r="F105" s="1">
        <v>17</v>
      </c>
      <c r="G105" s="3">
        <v>3005639</v>
      </c>
      <c r="H105" s="4">
        <v>414.45763888888899</v>
      </c>
      <c r="I105" s="1">
        <v>2015</v>
      </c>
      <c r="J105" s="1" t="str">
        <f>_xlfn.XLOOKUP(D105, Account!D$2:D$358, Account!B$2:B$358, "Not found")</f>
        <v>West</v>
      </c>
      <c r="K105" s="1" t="str">
        <f>_xlfn.XLOOKUP(D105, Account!D$2:D$358, Account!C$2:C$358, "Not found")</f>
        <v>Large</v>
      </c>
      <c r="L105" s="1" t="s">
        <v>1003</v>
      </c>
      <c r="M105" s="1" t="str">
        <f>_xlfn.XLOOKUP(E105, Partner!B$2:B$102, Partner!A$2:A$102, "Not found")</f>
        <v>Direct</v>
      </c>
      <c r="N105" t="str">
        <f>_xlfn.XLOOKUP(E105, Partner!B$2:B$102, Partner!C$2:C$102, "Not found")</f>
        <v>No</v>
      </c>
      <c r="O105" t="str">
        <f>_xlfn.XLOOKUP(F105, Product!B$2:B$26, Product!A$2:A$26, "Not found")</f>
        <v>Recolo</v>
      </c>
      <c r="P105" t="str">
        <f>_xlfn.XLOOKUP(C105, 'Sales Stage'!C$2:C$6, 'Sales Stage'!B$2:B$6, "Not found")</f>
        <v>Qualify</v>
      </c>
      <c r="Q105" s="5">
        <f>_xlfn.XLOOKUP(C105, 'Sales Stage'!C$2:C$6, 'Sales Stage'!A$2:A$6, "Not found")</f>
        <v>0.2</v>
      </c>
      <c r="R105" t="str">
        <f t="shared" si="2"/>
        <v>Direct</v>
      </c>
      <c r="S105" t="str">
        <f t="shared" si="3"/>
        <v>Open</v>
      </c>
    </row>
    <row r="106" spans="1:19" ht="14.5">
      <c r="A106" s="1">
        <v>348</v>
      </c>
      <c r="B106" s="1" t="str">
        <f>_xlfn.XLOOKUP(A106, Opportunity!B$2:B$486, Opportunity!E$2:E$486, "Not found")</f>
        <v>Small</v>
      </c>
      <c r="C106" s="1">
        <v>2</v>
      </c>
      <c r="D106" s="1">
        <v>270</v>
      </c>
      <c r="E106" s="1">
        <v>22</v>
      </c>
      <c r="F106" s="1">
        <v>4</v>
      </c>
      <c r="G106" s="3">
        <v>2200700</v>
      </c>
      <c r="H106" s="4">
        <v>453.45763888888899</v>
      </c>
      <c r="I106" s="1">
        <v>2015</v>
      </c>
      <c r="J106" s="1" t="str">
        <f>_xlfn.XLOOKUP(D106, Account!D$2:D$358, Account!B$2:B$358, "Not found")</f>
        <v>East</v>
      </c>
      <c r="K106" s="1" t="str">
        <f>_xlfn.XLOOKUP(D106, Account!D$2:D$358, Account!C$2:C$358, "Not found")</f>
        <v>Strategic</v>
      </c>
      <c r="L106" s="1" t="s">
        <v>1003</v>
      </c>
      <c r="M106" s="1" t="str">
        <f>_xlfn.XLOOKUP(E106, Partner!B$2:B$102, Partner!A$2:A$102, "Not found")</f>
        <v>Direct</v>
      </c>
      <c r="N106" t="str">
        <f>_xlfn.XLOOKUP(E106, Partner!B$2:B$102, Partner!C$2:C$102, "Not found")</f>
        <v>No</v>
      </c>
      <c r="O106" t="str">
        <f>_xlfn.XLOOKUP(F106, Product!B$2:B$26, Product!A$2:A$26, "Not found")</f>
        <v>Decimus</v>
      </c>
      <c r="P106" t="str">
        <f>_xlfn.XLOOKUP(C106, 'Sales Stage'!C$2:C$6, 'Sales Stage'!B$2:B$6, "Not found")</f>
        <v>Qualify</v>
      </c>
      <c r="Q106" s="5">
        <f>_xlfn.XLOOKUP(C106, 'Sales Stage'!C$2:C$6, 'Sales Stage'!A$2:A$6, "Not found")</f>
        <v>0.2</v>
      </c>
      <c r="R106" t="str">
        <f t="shared" si="2"/>
        <v>Direct</v>
      </c>
      <c r="S106" t="str">
        <f t="shared" si="3"/>
        <v>Open</v>
      </c>
    </row>
    <row r="107" spans="1:19" ht="14.5">
      <c r="A107" s="1">
        <v>349</v>
      </c>
      <c r="B107" s="1" t="str">
        <f>_xlfn.XLOOKUP(A107, Opportunity!B$2:B$486, Opportunity!E$2:E$486, "Not found")</f>
        <v>Medium</v>
      </c>
      <c r="C107" s="1">
        <v>2</v>
      </c>
      <c r="D107" s="1">
        <v>271</v>
      </c>
      <c r="E107" s="1">
        <v>22</v>
      </c>
      <c r="F107" s="1">
        <v>10</v>
      </c>
      <c r="G107" s="3">
        <v>2630698</v>
      </c>
      <c r="H107" s="4">
        <v>427.45763888888899</v>
      </c>
      <c r="I107" s="1">
        <v>2015</v>
      </c>
      <c r="J107" s="1" t="str">
        <f>_xlfn.XLOOKUP(D107, Account!D$2:D$358, Account!B$2:B$358, "Not found")</f>
        <v>East</v>
      </c>
      <c r="K107" s="1" t="str">
        <f>_xlfn.XLOOKUP(D107, Account!D$2:D$358, Account!C$2:C$358, "Not found")</f>
        <v>Strategic</v>
      </c>
      <c r="L107" s="1" t="s">
        <v>1003</v>
      </c>
      <c r="M107" s="1" t="str">
        <f>_xlfn.XLOOKUP(E107, Partner!B$2:B$102, Partner!A$2:A$102, "Not found")</f>
        <v>Direct</v>
      </c>
      <c r="N107" t="str">
        <f>_xlfn.XLOOKUP(E107, Partner!B$2:B$102, Partner!C$2:C$102, "Not found")</f>
        <v>No</v>
      </c>
      <c r="O107" t="str">
        <f>_xlfn.XLOOKUP(F107, Product!B$2:B$26, Product!A$2:A$26, "Not found")</f>
        <v>Juvenis</v>
      </c>
      <c r="P107" t="str">
        <f>_xlfn.XLOOKUP(C107, 'Sales Stage'!C$2:C$6, 'Sales Stage'!B$2:B$6, "Not found")</f>
        <v>Qualify</v>
      </c>
      <c r="Q107" s="5">
        <f>_xlfn.XLOOKUP(C107, 'Sales Stage'!C$2:C$6, 'Sales Stage'!A$2:A$6, "Not found")</f>
        <v>0.2</v>
      </c>
      <c r="R107" t="str">
        <f t="shared" si="2"/>
        <v>Direct</v>
      </c>
      <c r="S107" t="str">
        <f t="shared" si="3"/>
        <v>Open</v>
      </c>
    </row>
    <row r="108" spans="1:19" ht="14.5">
      <c r="A108" s="1">
        <v>351</v>
      </c>
      <c r="B108" s="1" t="str">
        <f>_xlfn.XLOOKUP(A108, Opportunity!B$2:B$486, Opportunity!E$2:E$486, "Not found")</f>
        <v>Large</v>
      </c>
      <c r="C108" s="1">
        <v>2</v>
      </c>
      <c r="D108" s="1">
        <v>273</v>
      </c>
      <c r="E108" s="1">
        <v>22</v>
      </c>
      <c r="F108" s="1">
        <v>8</v>
      </c>
      <c r="G108" s="3">
        <v>6552164</v>
      </c>
      <c r="H108" s="4">
        <v>533.45763888888905</v>
      </c>
      <c r="I108" s="1">
        <v>2015</v>
      </c>
      <c r="J108" s="1" t="str">
        <f>_xlfn.XLOOKUP(D108, Account!D$2:D$358, Account!B$2:B$358, "Not found")</f>
        <v>East</v>
      </c>
      <c r="K108" s="1" t="str">
        <f>_xlfn.XLOOKUP(D108, Account!D$2:D$358, Account!C$2:C$358, "Not found")</f>
        <v>Strategic</v>
      </c>
      <c r="L108" s="1" t="s">
        <v>1003</v>
      </c>
      <c r="M108" s="1" t="str">
        <f>_xlfn.XLOOKUP(E108, Partner!B$2:B$102, Partner!A$2:A$102, "Not found")</f>
        <v>Direct</v>
      </c>
      <c r="N108" t="str">
        <f>_xlfn.XLOOKUP(E108, Partner!B$2:B$102, Partner!C$2:C$102, "Not found")</f>
        <v>No</v>
      </c>
      <c r="O108" t="str">
        <f>_xlfn.XLOOKUP(F108, Product!B$2:B$26, Product!A$2:A$26, "Not found")</f>
        <v>Habitus</v>
      </c>
      <c r="P108" t="str">
        <f>_xlfn.XLOOKUP(C108, 'Sales Stage'!C$2:C$6, 'Sales Stage'!B$2:B$6, "Not found")</f>
        <v>Qualify</v>
      </c>
      <c r="Q108" s="5">
        <f>_xlfn.XLOOKUP(C108, 'Sales Stage'!C$2:C$6, 'Sales Stage'!A$2:A$6, "Not found")</f>
        <v>0.2</v>
      </c>
      <c r="R108" t="str">
        <f t="shared" si="2"/>
        <v>Direct</v>
      </c>
      <c r="S108" t="str">
        <f t="shared" si="3"/>
        <v>Open</v>
      </c>
    </row>
    <row r="109" spans="1:19" ht="14.5">
      <c r="A109" s="1">
        <v>352</v>
      </c>
      <c r="B109" s="1" t="str">
        <f>_xlfn.XLOOKUP(A109, Opportunity!B$2:B$486, Opportunity!E$2:E$486, "Not found")</f>
        <v>Small</v>
      </c>
      <c r="C109" s="1">
        <v>2</v>
      </c>
      <c r="D109" s="1">
        <v>274</v>
      </c>
      <c r="E109" s="1">
        <v>22</v>
      </c>
      <c r="F109" s="1">
        <v>16</v>
      </c>
      <c r="G109" s="3">
        <v>565035</v>
      </c>
      <c r="H109" s="4">
        <v>446.45763888888899</v>
      </c>
      <c r="I109" s="1">
        <v>2015</v>
      </c>
      <c r="J109" s="1" t="str">
        <f>_xlfn.XLOOKUP(D109, Account!D$2:D$358, Account!B$2:B$358, "Not found")</f>
        <v>East</v>
      </c>
      <c r="K109" s="1" t="str">
        <f>_xlfn.XLOOKUP(D109, Account!D$2:D$358, Account!C$2:C$358, "Not found")</f>
        <v>Strategic</v>
      </c>
      <c r="L109" s="1" t="s">
        <v>1003</v>
      </c>
      <c r="M109" s="1" t="str">
        <f>_xlfn.XLOOKUP(E109, Partner!B$2:B$102, Partner!A$2:A$102, "Not found")</f>
        <v>Direct</v>
      </c>
      <c r="N109" t="str">
        <f>_xlfn.XLOOKUP(E109, Partner!B$2:B$102, Partner!C$2:C$102, "Not found")</f>
        <v>No</v>
      </c>
      <c r="O109" t="str">
        <f>_xlfn.XLOOKUP(F109, Product!B$2:B$26, Product!A$2:A$26, "Not found")</f>
        <v>Quanti</v>
      </c>
      <c r="P109" t="str">
        <f>_xlfn.XLOOKUP(C109, 'Sales Stage'!C$2:C$6, 'Sales Stage'!B$2:B$6, "Not found")</f>
        <v>Qualify</v>
      </c>
      <c r="Q109" s="5">
        <f>_xlfn.XLOOKUP(C109, 'Sales Stage'!C$2:C$6, 'Sales Stage'!A$2:A$6, "Not found")</f>
        <v>0.2</v>
      </c>
      <c r="R109" t="str">
        <f t="shared" si="2"/>
        <v>Direct</v>
      </c>
      <c r="S109" t="str">
        <f t="shared" si="3"/>
        <v>Open</v>
      </c>
    </row>
    <row r="110" spans="1:19" ht="14.5">
      <c r="A110" s="1">
        <v>354</v>
      </c>
      <c r="B110" s="1" t="str">
        <f>_xlfn.XLOOKUP(A110, Opportunity!B$2:B$486, Opportunity!E$2:E$486, "Not found")</f>
        <v>Medium</v>
      </c>
      <c r="C110" s="1">
        <v>3</v>
      </c>
      <c r="D110" s="1">
        <v>276</v>
      </c>
      <c r="E110" s="1">
        <v>22</v>
      </c>
      <c r="F110" s="1">
        <v>4</v>
      </c>
      <c r="G110" s="3">
        <v>4338832</v>
      </c>
      <c r="H110" s="4">
        <v>476.45763888888899</v>
      </c>
      <c r="I110" s="1">
        <v>2015</v>
      </c>
      <c r="J110" s="1" t="str">
        <f>_xlfn.XLOOKUP(D110, Account!D$2:D$358, Account!B$2:B$358, "Not found")</f>
        <v>East</v>
      </c>
      <c r="K110" s="1" t="str">
        <f>_xlfn.XLOOKUP(D110, Account!D$2:D$358, Account!C$2:C$358, "Not found")</f>
        <v>Large</v>
      </c>
      <c r="L110" s="1" t="s">
        <v>1003</v>
      </c>
      <c r="M110" s="1" t="str">
        <f>_xlfn.XLOOKUP(E110, Partner!B$2:B$102, Partner!A$2:A$102, "Not found")</f>
        <v>Direct</v>
      </c>
      <c r="N110" t="str">
        <f>_xlfn.XLOOKUP(E110, Partner!B$2:B$102, Partner!C$2:C$102, "Not found")</f>
        <v>No</v>
      </c>
      <c r="O110" t="str">
        <f>_xlfn.XLOOKUP(F110, Product!B$2:B$26, Product!A$2:A$26, "Not found")</f>
        <v>Decimus</v>
      </c>
      <c r="P110" t="str">
        <f>_xlfn.XLOOKUP(C110, 'Sales Stage'!C$2:C$6, 'Sales Stage'!B$2:B$6, "Not found")</f>
        <v>Solution</v>
      </c>
      <c r="Q110" s="5">
        <f>_xlfn.XLOOKUP(C110, 'Sales Stage'!C$2:C$6, 'Sales Stage'!A$2:A$6, "Not found")</f>
        <v>0.4</v>
      </c>
      <c r="R110" t="str">
        <f t="shared" si="2"/>
        <v>Direct</v>
      </c>
      <c r="S110" t="str">
        <f t="shared" si="3"/>
        <v>Open</v>
      </c>
    </row>
    <row r="111" spans="1:19" ht="14.5">
      <c r="A111" s="1">
        <v>378</v>
      </c>
      <c r="B111" s="1" t="str">
        <f>_xlfn.XLOOKUP(A111, Opportunity!B$2:B$486, Opportunity!E$2:E$486, "Not found")</f>
        <v>Small</v>
      </c>
      <c r="C111" s="1">
        <v>3</v>
      </c>
      <c r="D111" s="1">
        <v>70</v>
      </c>
      <c r="E111" s="1">
        <v>22</v>
      </c>
      <c r="F111" s="1">
        <v>1</v>
      </c>
      <c r="G111" s="3">
        <v>1446339</v>
      </c>
      <c r="H111" s="4">
        <v>500.45763888888899</v>
      </c>
      <c r="I111" s="1">
        <v>2015</v>
      </c>
      <c r="J111" s="1" t="str">
        <f>_xlfn.XLOOKUP(D111, Account!D$2:D$358, Account!B$2:B$358, "Not found")</f>
        <v>West</v>
      </c>
      <c r="K111" s="1" t="str">
        <f>_xlfn.XLOOKUP(D111, Account!D$2:D$358, Account!C$2:C$358, "Not found")</f>
        <v>Large</v>
      </c>
      <c r="L111" s="1" t="s">
        <v>1003</v>
      </c>
      <c r="M111" s="1" t="str">
        <f>_xlfn.XLOOKUP(E111, Partner!B$2:B$102, Partner!A$2:A$102, "Not found")</f>
        <v>Direct</v>
      </c>
      <c r="N111" t="str">
        <f>_xlfn.XLOOKUP(E111, Partner!B$2:B$102, Partner!C$2:C$102, "Not found")</f>
        <v>No</v>
      </c>
      <c r="O111" t="str">
        <f>_xlfn.XLOOKUP(F111, Product!B$2:B$26, Product!A$2:A$26, "Not found")</f>
        <v>Abbas</v>
      </c>
      <c r="P111" t="str">
        <f>_xlfn.XLOOKUP(C111, 'Sales Stage'!C$2:C$6, 'Sales Stage'!B$2:B$6, "Not found")</f>
        <v>Solution</v>
      </c>
      <c r="Q111" s="5">
        <f>_xlfn.XLOOKUP(C111, 'Sales Stage'!C$2:C$6, 'Sales Stage'!A$2:A$6, "Not found")</f>
        <v>0.4</v>
      </c>
      <c r="R111" t="str">
        <f t="shared" si="2"/>
        <v>Direct</v>
      </c>
      <c r="S111" t="str">
        <f t="shared" si="3"/>
        <v>Open</v>
      </c>
    </row>
    <row r="112" spans="1:19" ht="14.5">
      <c r="A112" s="1">
        <v>405</v>
      </c>
      <c r="B112" s="1" t="str">
        <f>_xlfn.XLOOKUP(A112, Opportunity!B$2:B$486, Opportunity!E$2:E$486, "Not found")</f>
        <v>Large</v>
      </c>
      <c r="C112" s="1">
        <v>3</v>
      </c>
      <c r="D112" s="1">
        <v>316</v>
      </c>
      <c r="E112" s="1">
        <v>22</v>
      </c>
      <c r="F112" s="1">
        <v>9</v>
      </c>
      <c r="G112" s="3">
        <v>8286539</v>
      </c>
      <c r="H112" s="4">
        <v>441.45763888888899</v>
      </c>
      <c r="I112" s="1">
        <v>2015</v>
      </c>
      <c r="J112" s="1" t="str">
        <f>_xlfn.XLOOKUP(D112, Account!D$2:D$358, Account!B$2:B$358, "Not found")</f>
        <v>East</v>
      </c>
      <c r="K112" s="1" t="str">
        <f>_xlfn.XLOOKUP(D112, Account!D$2:D$358, Account!C$2:C$358, "Not found")</f>
        <v>Strategic</v>
      </c>
      <c r="L112" s="1" t="s">
        <v>1003</v>
      </c>
      <c r="M112" s="1" t="str">
        <f>_xlfn.XLOOKUP(E112, Partner!B$2:B$102, Partner!A$2:A$102, "Not found")</f>
        <v>Direct</v>
      </c>
      <c r="N112" t="str">
        <f>_xlfn.XLOOKUP(E112, Partner!B$2:B$102, Partner!C$2:C$102, "Not found")</f>
        <v>No</v>
      </c>
      <c r="O112" t="str">
        <f>_xlfn.XLOOKUP(F112, Product!B$2:B$26, Product!A$2:A$26, "Not found")</f>
        <v>Ignis</v>
      </c>
      <c r="P112" t="str">
        <f>_xlfn.XLOOKUP(C112, 'Sales Stage'!C$2:C$6, 'Sales Stage'!B$2:B$6, "Not found")</f>
        <v>Solution</v>
      </c>
      <c r="Q112" s="5">
        <f>_xlfn.XLOOKUP(C112, 'Sales Stage'!C$2:C$6, 'Sales Stage'!A$2:A$6, "Not found")</f>
        <v>0.4</v>
      </c>
      <c r="R112" t="str">
        <f t="shared" si="2"/>
        <v>Direct</v>
      </c>
      <c r="S112" t="str">
        <f t="shared" si="3"/>
        <v>Open</v>
      </c>
    </row>
    <row r="113" spans="1:19" ht="14.5">
      <c r="A113" s="1">
        <v>413</v>
      </c>
      <c r="B113" s="1" t="str">
        <f>_xlfn.XLOOKUP(A113, Opportunity!B$2:B$486, Opportunity!E$2:E$486, "Not found")</f>
        <v>Small</v>
      </c>
      <c r="C113" s="1">
        <v>3</v>
      </c>
      <c r="D113" s="1">
        <v>220</v>
      </c>
      <c r="E113" s="1">
        <v>22</v>
      </c>
      <c r="F113" s="1">
        <v>8</v>
      </c>
      <c r="G113" s="3">
        <v>1286738</v>
      </c>
      <c r="H113" s="4">
        <v>540.45763888888905</v>
      </c>
      <c r="I113" s="1">
        <v>2015</v>
      </c>
      <c r="J113" s="1" t="str">
        <f>_xlfn.XLOOKUP(D113, Account!D$2:D$358, Account!B$2:B$358, "Not found")</f>
        <v>East</v>
      </c>
      <c r="K113" s="1" t="str">
        <f>_xlfn.XLOOKUP(D113, Account!D$2:D$358, Account!C$2:C$358, "Not found")</f>
        <v>Strategic</v>
      </c>
      <c r="L113" s="1" t="s">
        <v>1003</v>
      </c>
      <c r="M113" s="1" t="str">
        <f>_xlfn.XLOOKUP(E113, Partner!B$2:B$102, Partner!A$2:A$102, "Not found")</f>
        <v>Direct</v>
      </c>
      <c r="N113" t="str">
        <f>_xlfn.XLOOKUP(E113, Partner!B$2:B$102, Partner!C$2:C$102, "Not found")</f>
        <v>No</v>
      </c>
      <c r="O113" t="str">
        <f>_xlfn.XLOOKUP(F113, Product!B$2:B$26, Product!A$2:A$26, "Not found")</f>
        <v>Habitus</v>
      </c>
      <c r="P113" t="str">
        <f>_xlfn.XLOOKUP(C113, 'Sales Stage'!C$2:C$6, 'Sales Stage'!B$2:B$6, "Not found")</f>
        <v>Solution</v>
      </c>
      <c r="Q113" s="5">
        <f>_xlfn.XLOOKUP(C113, 'Sales Stage'!C$2:C$6, 'Sales Stage'!A$2:A$6, "Not found")</f>
        <v>0.4</v>
      </c>
      <c r="R113" t="str">
        <f t="shared" si="2"/>
        <v>Direct</v>
      </c>
      <c r="S113" t="str">
        <f t="shared" si="3"/>
        <v>Open</v>
      </c>
    </row>
    <row r="114" spans="1:19" ht="14.5">
      <c r="A114" s="1">
        <v>344</v>
      </c>
      <c r="B114" s="1" t="str">
        <f>_xlfn.XLOOKUP(A114, Opportunity!B$2:B$486, Opportunity!E$2:E$486, "Not found")</f>
        <v>Medium</v>
      </c>
      <c r="C114" s="1">
        <v>2</v>
      </c>
      <c r="D114" s="1">
        <v>267</v>
      </c>
      <c r="E114" s="1">
        <v>22</v>
      </c>
      <c r="F114" s="1">
        <v>24</v>
      </c>
      <c r="G114" s="3">
        <v>3700117</v>
      </c>
      <c r="H114" s="4">
        <v>516.45763888888905</v>
      </c>
      <c r="I114" s="1">
        <v>2015</v>
      </c>
      <c r="J114" s="1" t="str">
        <f>_xlfn.XLOOKUP(D114, Account!D$2:D$358, Account!B$2:B$358, "Not found")</f>
        <v>East</v>
      </c>
      <c r="K114" s="1" t="str">
        <f>_xlfn.XLOOKUP(D114, Account!D$2:D$358, Account!C$2:C$358, "Not found")</f>
        <v>Strategic</v>
      </c>
      <c r="L114" s="1" t="s">
        <v>1003</v>
      </c>
      <c r="M114" s="1" t="str">
        <f>_xlfn.XLOOKUP(E114, Partner!B$2:B$102, Partner!A$2:A$102, "Not found")</f>
        <v>Direct</v>
      </c>
      <c r="N114" t="str">
        <f>_xlfn.XLOOKUP(E114, Partner!B$2:B$102, Partner!C$2:C$102, "Not found")</f>
        <v>No</v>
      </c>
      <c r="O114" t="str">
        <f>_xlfn.XLOOKUP(F114, Product!B$2:B$26, Product!A$2:A$26, "Not found")</f>
        <v>Carmen</v>
      </c>
      <c r="P114" t="str">
        <f>_xlfn.XLOOKUP(C114, 'Sales Stage'!C$2:C$6, 'Sales Stage'!B$2:B$6, "Not found")</f>
        <v>Qualify</v>
      </c>
      <c r="Q114" s="5">
        <f>_xlfn.XLOOKUP(C114, 'Sales Stage'!C$2:C$6, 'Sales Stage'!A$2:A$6, "Not found")</f>
        <v>0.2</v>
      </c>
      <c r="R114" t="str">
        <f t="shared" si="2"/>
        <v>Direct</v>
      </c>
      <c r="S114" t="str">
        <f t="shared" si="3"/>
        <v>Open</v>
      </c>
    </row>
    <row r="115" spans="1:19" ht="14.5">
      <c r="A115" s="1">
        <v>382</v>
      </c>
      <c r="B115" s="1" t="str">
        <f>_xlfn.XLOOKUP(A115, Opportunity!B$2:B$486, Opportunity!E$2:E$486, "Not found")</f>
        <v>Small</v>
      </c>
      <c r="C115" s="1">
        <v>3</v>
      </c>
      <c r="D115" s="1">
        <v>296</v>
      </c>
      <c r="E115" s="1">
        <v>22</v>
      </c>
      <c r="F115" s="1">
        <v>7</v>
      </c>
      <c r="G115" s="3">
        <v>740103</v>
      </c>
      <c r="H115" s="4">
        <v>544.45763888888905</v>
      </c>
      <c r="I115" s="1">
        <v>2015</v>
      </c>
      <c r="J115" s="1" t="str">
        <f>_xlfn.XLOOKUP(D115, Account!D$2:D$358, Account!B$2:B$358, "Not found")</f>
        <v>East</v>
      </c>
      <c r="K115" s="1" t="str">
        <f>_xlfn.XLOOKUP(D115, Account!D$2:D$358, Account!C$2:C$358, "Not found")</f>
        <v>Large</v>
      </c>
      <c r="L115" s="1" t="s">
        <v>1003</v>
      </c>
      <c r="M115" s="1" t="str">
        <f>_xlfn.XLOOKUP(E115, Partner!B$2:B$102, Partner!A$2:A$102, "Not found")</f>
        <v>Direct</v>
      </c>
      <c r="N115" t="str">
        <f>_xlfn.XLOOKUP(E115, Partner!B$2:B$102, Partner!C$2:C$102, "Not found")</f>
        <v>No</v>
      </c>
      <c r="O115" t="str">
        <f>_xlfn.XLOOKUP(F115, Product!B$2:B$26, Product!A$2:A$26, "Not found")</f>
        <v>Gratus</v>
      </c>
      <c r="P115" t="str">
        <f>_xlfn.XLOOKUP(C115, 'Sales Stage'!C$2:C$6, 'Sales Stage'!B$2:B$6, "Not found")</f>
        <v>Solution</v>
      </c>
      <c r="Q115" s="5">
        <f>_xlfn.XLOOKUP(C115, 'Sales Stage'!C$2:C$6, 'Sales Stage'!A$2:A$6, "Not found")</f>
        <v>0.4</v>
      </c>
      <c r="R115" t="str">
        <f t="shared" si="2"/>
        <v>Direct</v>
      </c>
      <c r="S115" t="str">
        <f t="shared" si="3"/>
        <v>Open</v>
      </c>
    </row>
    <row r="116" spans="1:19" ht="14.5">
      <c r="A116" s="1">
        <v>385</v>
      </c>
      <c r="B116" s="1" t="str">
        <f>_xlfn.XLOOKUP(A116, Opportunity!B$2:B$486, Opportunity!E$2:E$486, "Not found")</f>
        <v>Medium</v>
      </c>
      <c r="C116" s="1">
        <v>2</v>
      </c>
      <c r="D116" s="1">
        <v>299</v>
      </c>
      <c r="E116" s="1">
        <v>22</v>
      </c>
      <c r="F116" s="1">
        <v>10</v>
      </c>
      <c r="G116" s="3">
        <v>4415130</v>
      </c>
      <c r="H116" s="4">
        <v>446.45763888888899</v>
      </c>
      <c r="I116" s="1">
        <v>2015</v>
      </c>
      <c r="J116" s="1" t="str">
        <f>_xlfn.XLOOKUP(D116, Account!D$2:D$358, Account!B$2:B$358, "Not found")</f>
        <v>East</v>
      </c>
      <c r="K116" s="1" t="str">
        <f>_xlfn.XLOOKUP(D116, Account!D$2:D$358, Account!C$2:C$358, "Not found")</f>
        <v>Strategic</v>
      </c>
      <c r="L116" s="1" t="s">
        <v>1003</v>
      </c>
      <c r="M116" s="1" t="str">
        <f>_xlfn.XLOOKUP(E116, Partner!B$2:B$102, Partner!A$2:A$102, "Not found")</f>
        <v>Direct</v>
      </c>
      <c r="N116" t="str">
        <f>_xlfn.XLOOKUP(E116, Partner!B$2:B$102, Partner!C$2:C$102, "Not found")</f>
        <v>No</v>
      </c>
      <c r="O116" t="str">
        <f>_xlfn.XLOOKUP(F116, Product!B$2:B$26, Product!A$2:A$26, "Not found")</f>
        <v>Juvenis</v>
      </c>
      <c r="P116" t="str">
        <f>_xlfn.XLOOKUP(C116, 'Sales Stage'!C$2:C$6, 'Sales Stage'!B$2:B$6, "Not found")</f>
        <v>Qualify</v>
      </c>
      <c r="Q116" s="5">
        <f>_xlfn.XLOOKUP(C116, 'Sales Stage'!C$2:C$6, 'Sales Stage'!A$2:A$6, "Not found")</f>
        <v>0.2</v>
      </c>
      <c r="R116" t="str">
        <f t="shared" si="2"/>
        <v>Direct</v>
      </c>
      <c r="S116" t="str">
        <f t="shared" si="3"/>
        <v>Open</v>
      </c>
    </row>
    <row r="117" spans="1:19" ht="14.5">
      <c r="A117" s="1">
        <v>387</v>
      </c>
      <c r="B117" s="1" t="str">
        <f>_xlfn.XLOOKUP(A117, Opportunity!B$2:B$486, Opportunity!E$2:E$486, "Not found")</f>
        <v>Medium</v>
      </c>
      <c r="C117" s="1">
        <v>2</v>
      </c>
      <c r="D117" s="1">
        <v>246</v>
      </c>
      <c r="E117" s="1">
        <v>22</v>
      </c>
      <c r="F117" s="1">
        <v>25</v>
      </c>
      <c r="G117" s="3">
        <v>4915845</v>
      </c>
      <c r="H117" s="4">
        <v>528.45763888888905</v>
      </c>
      <c r="I117" s="1">
        <v>2015</v>
      </c>
      <c r="J117" s="1" t="str">
        <f>_xlfn.XLOOKUP(D117, Account!D$2:D$358, Account!B$2:B$358, "Not found")</f>
        <v>East</v>
      </c>
      <c r="K117" s="1" t="str">
        <f>_xlfn.XLOOKUP(D117, Account!D$2:D$358, Account!C$2:C$358, "Not found")</f>
        <v>Strategic</v>
      </c>
      <c r="L117" s="1" t="s">
        <v>1003</v>
      </c>
      <c r="M117" s="1" t="str">
        <f>_xlfn.XLOOKUP(E117, Partner!B$2:B$102, Partner!A$2:A$102, "Not found")</f>
        <v>Direct</v>
      </c>
      <c r="N117" t="str">
        <f>_xlfn.XLOOKUP(E117, Partner!B$2:B$102, Partner!C$2:C$102, "Not found")</f>
        <v>No</v>
      </c>
      <c r="O117" t="str">
        <f>_xlfn.XLOOKUP(F117, Product!B$2:B$26, Product!A$2:A$26, "Not found")</f>
        <v>Maximus</v>
      </c>
      <c r="P117" t="str">
        <f>_xlfn.XLOOKUP(C117, 'Sales Stage'!C$2:C$6, 'Sales Stage'!B$2:B$6, "Not found")</f>
        <v>Qualify</v>
      </c>
      <c r="Q117" s="5">
        <f>_xlfn.XLOOKUP(C117, 'Sales Stage'!C$2:C$6, 'Sales Stage'!A$2:A$6, "Not found")</f>
        <v>0.2</v>
      </c>
      <c r="R117" t="str">
        <f t="shared" si="2"/>
        <v>Direct</v>
      </c>
      <c r="S117" t="str">
        <f t="shared" si="3"/>
        <v>Open</v>
      </c>
    </row>
    <row r="118" spans="1:19" ht="14.5">
      <c r="A118" s="1">
        <v>388</v>
      </c>
      <c r="B118" s="1" t="str">
        <f>_xlfn.XLOOKUP(A118, Opportunity!B$2:B$486, Opportunity!E$2:E$486, "Not found")</f>
        <v>Large</v>
      </c>
      <c r="C118" s="1">
        <v>2</v>
      </c>
      <c r="D118" s="1">
        <v>301</v>
      </c>
      <c r="E118" s="1">
        <v>22</v>
      </c>
      <c r="F118" s="1">
        <v>23</v>
      </c>
      <c r="G118" s="3">
        <v>5672615</v>
      </c>
      <c r="H118" s="4">
        <v>529.45763888888905</v>
      </c>
      <c r="I118" s="1">
        <v>2015</v>
      </c>
      <c r="J118" s="1" t="str">
        <f>_xlfn.XLOOKUP(D118, Account!D$2:D$358, Account!B$2:B$358, "Not found")</f>
        <v>West</v>
      </c>
      <c r="K118" s="1" t="str">
        <f>_xlfn.XLOOKUP(D118, Account!D$2:D$358, Account!C$2:C$358, "Not found")</f>
        <v>Large</v>
      </c>
      <c r="L118" s="1" t="s">
        <v>1003</v>
      </c>
      <c r="M118" s="1" t="str">
        <f>_xlfn.XLOOKUP(E118, Partner!B$2:B$102, Partner!A$2:A$102, "Not found")</f>
        <v>Direct</v>
      </c>
      <c r="N118" t="str">
        <f>_xlfn.XLOOKUP(E118, Partner!B$2:B$102, Partner!C$2:C$102, "Not found")</f>
        <v>No</v>
      </c>
      <c r="O118" t="str">
        <f>_xlfn.XLOOKUP(F118, Product!B$2:B$26, Product!A$2:A$26, "Not found")</f>
        <v>Bellus</v>
      </c>
      <c r="P118" t="str">
        <f>_xlfn.XLOOKUP(C118, 'Sales Stage'!C$2:C$6, 'Sales Stage'!B$2:B$6, "Not found")</f>
        <v>Qualify</v>
      </c>
      <c r="Q118" s="5">
        <f>_xlfn.XLOOKUP(C118, 'Sales Stage'!C$2:C$6, 'Sales Stage'!A$2:A$6, "Not found")</f>
        <v>0.2</v>
      </c>
      <c r="R118" t="str">
        <f t="shared" si="2"/>
        <v>Direct</v>
      </c>
      <c r="S118" t="str">
        <f t="shared" si="3"/>
        <v>Open</v>
      </c>
    </row>
    <row r="119" spans="1:19" ht="14.5">
      <c r="A119" s="1">
        <v>389</v>
      </c>
      <c r="B119" s="1" t="str">
        <f>_xlfn.XLOOKUP(A119, Opportunity!B$2:B$486, Opportunity!E$2:E$486, "Not found")</f>
        <v>Medium</v>
      </c>
      <c r="C119" s="1">
        <v>2</v>
      </c>
      <c r="D119" s="1">
        <v>302</v>
      </c>
      <c r="E119" s="1">
        <v>22</v>
      </c>
      <c r="F119" s="1">
        <v>14</v>
      </c>
      <c r="G119" s="3">
        <v>3085396</v>
      </c>
      <c r="H119" s="4">
        <v>438.45763888888899</v>
      </c>
      <c r="I119" s="1">
        <v>2015</v>
      </c>
      <c r="J119" s="1" t="str">
        <f>_xlfn.XLOOKUP(D119, Account!D$2:D$358, Account!B$2:B$358, "Not found")</f>
        <v>West</v>
      </c>
      <c r="K119" s="1" t="str">
        <f>_xlfn.XLOOKUP(D119, Account!D$2:D$358, Account!C$2:C$358, "Not found")</f>
        <v>Strategic</v>
      </c>
      <c r="L119" s="1" t="s">
        <v>1003</v>
      </c>
      <c r="M119" s="1" t="str">
        <f>_xlfn.XLOOKUP(E119, Partner!B$2:B$102, Partner!A$2:A$102, "Not found")</f>
        <v>Direct</v>
      </c>
      <c r="N119" t="str">
        <f>_xlfn.XLOOKUP(E119, Partner!B$2:B$102, Partner!C$2:C$102, "Not found")</f>
        <v>No</v>
      </c>
      <c r="O119" t="str">
        <f>_xlfn.XLOOKUP(F119, Product!B$2:B$26, Product!A$2:A$26, "Not found")</f>
        <v>Omins</v>
      </c>
      <c r="P119" t="str">
        <f>_xlfn.XLOOKUP(C119, 'Sales Stage'!C$2:C$6, 'Sales Stage'!B$2:B$6, "Not found")</f>
        <v>Qualify</v>
      </c>
      <c r="Q119" s="5">
        <f>_xlfn.XLOOKUP(C119, 'Sales Stage'!C$2:C$6, 'Sales Stage'!A$2:A$6, "Not found")</f>
        <v>0.2</v>
      </c>
      <c r="R119" t="str">
        <f t="shared" si="2"/>
        <v>Direct</v>
      </c>
      <c r="S119" t="str">
        <f t="shared" si="3"/>
        <v>Open</v>
      </c>
    </row>
    <row r="120" spans="1:19" ht="14.5">
      <c r="A120" s="1">
        <v>483</v>
      </c>
      <c r="B120" s="1" t="str">
        <f>_xlfn.XLOOKUP(A120, Opportunity!B$2:B$486, Opportunity!E$2:E$486, "Not found")</f>
        <v>Small</v>
      </c>
      <c r="C120" s="1">
        <v>2</v>
      </c>
      <c r="D120" s="1">
        <v>356</v>
      </c>
      <c r="E120" s="1">
        <v>22</v>
      </c>
      <c r="F120" s="1">
        <v>11</v>
      </c>
      <c r="G120" s="3">
        <v>24700</v>
      </c>
      <c r="H120" s="4">
        <v>419.45763888888899</v>
      </c>
      <c r="I120" s="1">
        <v>2015</v>
      </c>
      <c r="J120" s="1" t="str">
        <f>_xlfn.XLOOKUP(D120, Account!D$2:D$358, Account!B$2:B$358, "Not found")</f>
        <v>East</v>
      </c>
      <c r="K120" s="1" t="str">
        <f>_xlfn.XLOOKUP(D120, Account!D$2:D$358, Account!C$2:C$358, "Not found")</f>
        <v>Large</v>
      </c>
      <c r="L120" s="1" t="s">
        <v>1003</v>
      </c>
      <c r="M120" s="1" t="str">
        <f>_xlfn.XLOOKUP(E120, Partner!B$2:B$102, Partner!A$2:A$102, "Not found")</f>
        <v>Direct</v>
      </c>
      <c r="N120" t="str">
        <f>_xlfn.XLOOKUP(E120, Partner!B$2:B$102, Partner!C$2:C$102, "Not found")</f>
        <v>No</v>
      </c>
      <c r="O120" t="str">
        <f>_xlfn.XLOOKUP(F120, Product!B$2:B$26, Product!A$2:A$26, "Not found")</f>
        <v>Lacuna</v>
      </c>
      <c r="P120" t="str">
        <f>_xlfn.XLOOKUP(C120, 'Sales Stage'!C$2:C$6, 'Sales Stage'!B$2:B$6, "Not found")</f>
        <v>Qualify</v>
      </c>
      <c r="Q120" s="5">
        <f>_xlfn.XLOOKUP(C120, 'Sales Stage'!C$2:C$6, 'Sales Stage'!A$2:A$6, "Not found")</f>
        <v>0.2</v>
      </c>
      <c r="R120" t="str">
        <f t="shared" si="2"/>
        <v>Direct</v>
      </c>
      <c r="S120" t="str">
        <f t="shared" si="3"/>
        <v>Open</v>
      </c>
    </row>
    <row r="121" spans="1:19" ht="14.5">
      <c r="A121" s="1">
        <v>364</v>
      </c>
      <c r="B121" s="1" t="str">
        <f>_xlfn.XLOOKUP(A121, Opportunity!B$2:B$486, Opportunity!E$2:E$486, "Not found")</f>
        <v>Medium</v>
      </c>
      <c r="C121" s="1">
        <v>2</v>
      </c>
      <c r="D121" s="1">
        <v>285</v>
      </c>
      <c r="E121" s="1">
        <v>22</v>
      </c>
      <c r="F121" s="1">
        <v>4</v>
      </c>
      <c r="G121" s="3">
        <v>5438441</v>
      </c>
      <c r="H121" s="4">
        <v>372.45763888888899</v>
      </c>
      <c r="I121" s="1">
        <v>2015</v>
      </c>
      <c r="J121" s="1" t="str">
        <f>_xlfn.XLOOKUP(D121, Account!D$2:D$358, Account!B$2:B$358, "Not found")</f>
        <v>Central</v>
      </c>
      <c r="K121" s="1" t="str">
        <f>_xlfn.XLOOKUP(D121, Account!D$2:D$358, Account!C$2:C$358, "Not found")</f>
        <v>Strategic</v>
      </c>
      <c r="L121" s="1" t="s">
        <v>1003</v>
      </c>
      <c r="M121" s="1" t="str">
        <f>_xlfn.XLOOKUP(E121, Partner!B$2:B$102, Partner!A$2:A$102, "Not found")</f>
        <v>Direct</v>
      </c>
      <c r="N121" t="str">
        <f>_xlfn.XLOOKUP(E121, Partner!B$2:B$102, Partner!C$2:C$102, "Not found")</f>
        <v>No</v>
      </c>
      <c r="O121" t="str">
        <f>_xlfn.XLOOKUP(F121, Product!B$2:B$26, Product!A$2:A$26, "Not found")</f>
        <v>Decimus</v>
      </c>
      <c r="P121" t="str">
        <f>_xlfn.XLOOKUP(C121, 'Sales Stage'!C$2:C$6, 'Sales Stage'!B$2:B$6, "Not found")</f>
        <v>Qualify</v>
      </c>
      <c r="Q121" s="5">
        <f>_xlfn.XLOOKUP(C121, 'Sales Stage'!C$2:C$6, 'Sales Stage'!A$2:A$6, "Not found")</f>
        <v>0.2</v>
      </c>
      <c r="R121" t="str">
        <f t="shared" si="2"/>
        <v>Direct</v>
      </c>
      <c r="S121" t="str">
        <f t="shared" si="3"/>
        <v>Open</v>
      </c>
    </row>
    <row r="122" spans="1:19" ht="14.5">
      <c r="A122" s="1">
        <v>357</v>
      </c>
      <c r="B122" s="1" t="str">
        <f>_xlfn.XLOOKUP(A122, Opportunity!B$2:B$486, Opportunity!E$2:E$486, "Not found")</f>
        <v>Small</v>
      </c>
      <c r="C122" s="1">
        <v>2</v>
      </c>
      <c r="D122" s="1">
        <v>279</v>
      </c>
      <c r="E122" s="1">
        <v>22</v>
      </c>
      <c r="F122" s="1">
        <v>20</v>
      </c>
      <c r="G122" s="3">
        <v>1922932</v>
      </c>
      <c r="H122" s="4">
        <v>464.45763888888899</v>
      </c>
      <c r="I122" s="1">
        <v>2015</v>
      </c>
      <c r="J122" s="1" t="str">
        <f>_xlfn.XLOOKUP(D122, Account!D$2:D$358, Account!B$2:B$358, "Not found")</f>
        <v>East</v>
      </c>
      <c r="K122" s="1" t="str">
        <f>_xlfn.XLOOKUP(D122, Account!D$2:D$358, Account!C$2:C$358, "Not found")</f>
        <v>Large</v>
      </c>
      <c r="L122" s="1" t="s">
        <v>1003</v>
      </c>
      <c r="M122" s="1" t="str">
        <f>_xlfn.XLOOKUP(E122, Partner!B$2:B$102, Partner!A$2:A$102, "Not found")</f>
        <v>Direct</v>
      </c>
      <c r="N122" t="str">
        <f>_xlfn.XLOOKUP(E122, Partner!B$2:B$102, Partner!C$2:C$102, "Not found")</f>
        <v>No</v>
      </c>
      <c r="O122" t="str">
        <f>_xlfn.XLOOKUP(F122, Product!B$2:B$26, Product!A$2:A$26, "Not found")</f>
        <v>Umbra</v>
      </c>
      <c r="P122" t="str">
        <f>_xlfn.XLOOKUP(C122, 'Sales Stage'!C$2:C$6, 'Sales Stage'!B$2:B$6, "Not found")</f>
        <v>Qualify</v>
      </c>
      <c r="Q122" s="5">
        <f>_xlfn.XLOOKUP(C122, 'Sales Stage'!C$2:C$6, 'Sales Stage'!A$2:A$6, "Not found")</f>
        <v>0.2</v>
      </c>
      <c r="R122" t="str">
        <f t="shared" si="2"/>
        <v>Direct</v>
      </c>
      <c r="S122" t="str">
        <f t="shared" si="3"/>
        <v>Open</v>
      </c>
    </row>
    <row r="123" spans="1:19" ht="14.5">
      <c r="A123" s="1">
        <v>356</v>
      </c>
      <c r="B123" s="1" t="str">
        <f>_xlfn.XLOOKUP(A123, Opportunity!B$2:B$486, Opportunity!E$2:E$486, "Not found")</f>
        <v>Small</v>
      </c>
      <c r="C123" s="1">
        <v>2</v>
      </c>
      <c r="D123" s="1">
        <v>278</v>
      </c>
      <c r="E123" s="1">
        <v>22</v>
      </c>
      <c r="F123" s="1">
        <v>20</v>
      </c>
      <c r="G123" s="3">
        <v>767582</v>
      </c>
      <c r="H123" s="4">
        <v>409.45763888888899</v>
      </c>
      <c r="I123" s="1">
        <v>2015</v>
      </c>
      <c r="J123" s="1" t="str">
        <f>_xlfn.XLOOKUP(D123, Account!D$2:D$358, Account!B$2:B$358, "Not found")</f>
        <v>East</v>
      </c>
      <c r="K123" s="1" t="str">
        <f>_xlfn.XLOOKUP(D123, Account!D$2:D$358, Account!C$2:C$358, "Not found")</f>
        <v>Strategic</v>
      </c>
      <c r="L123" s="1" t="s">
        <v>1003</v>
      </c>
      <c r="M123" s="1" t="str">
        <f>_xlfn.XLOOKUP(E123, Partner!B$2:B$102, Partner!A$2:A$102, "Not found")</f>
        <v>Direct</v>
      </c>
      <c r="N123" t="str">
        <f>_xlfn.XLOOKUP(E123, Partner!B$2:B$102, Partner!C$2:C$102, "Not found")</f>
        <v>No</v>
      </c>
      <c r="O123" t="str">
        <f>_xlfn.XLOOKUP(F123, Product!B$2:B$26, Product!A$2:A$26, "Not found")</f>
        <v>Umbra</v>
      </c>
      <c r="P123" t="str">
        <f>_xlfn.XLOOKUP(C123, 'Sales Stage'!C$2:C$6, 'Sales Stage'!B$2:B$6, "Not found")</f>
        <v>Qualify</v>
      </c>
      <c r="Q123" s="5">
        <f>_xlfn.XLOOKUP(C123, 'Sales Stage'!C$2:C$6, 'Sales Stage'!A$2:A$6, "Not found")</f>
        <v>0.2</v>
      </c>
      <c r="R123" t="str">
        <f t="shared" si="2"/>
        <v>Direct</v>
      </c>
      <c r="S123" t="str">
        <f t="shared" si="3"/>
        <v>Open</v>
      </c>
    </row>
    <row r="124" spans="1:19" ht="14.5">
      <c r="A124" s="1">
        <v>179</v>
      </c>
      <c r="B124" s="1" t="str">
        <f>_xlfn.XLOOKUP(A124, Opportunity!B$2:B$486, Opportunity!E$2:E$486, "Not found")</f>
        <v>Small</v>
      </c>
      <c r="C124" s="1">
        <v>2</v>
      </c>
      <c r="D124" s="1">
        <v>143</v>
      </c>
      <c r="E124" s="1">
        <v>22</v>
      </c>
      <c r="F124" s="1">
        <v>16</v>
      </c>
      <c r="G124" s="3">
        <v>1646049</v>
      </c>
      <c r="H124" s="4">
        <v>439.45763888888899</v>
      </c>
      <c r="I124" s="1">
        <v>2015</v>
      </c>
      <c r="J124" s="1" t="str">
        <f>_xlfn.XLOOKUP(D124, Account!D$2:D$358, Account!B$2:B$358, "Not found")</f>
        <v>East</v>
      </c>
      <c r="K124" s="1" t="str">
        <f>_xlfn.XLOOKUP(D124, Account!D$2:D$358, Account!C$2:C$358, "Not found")</f>
        <v>Small &amp; Medium</v>
      </c>
      <c r="L124" s="1" t="s">
        <v>1003</v>
      </c>
      <c r="M124" s="1" t="str">
        <f>_xlfn.XLOOKUP(E124, Partner!B$2:B$102, Partner!A$2:A$102, "Not found")</f>
        <v>Direct</v>
      </c>
      <c r="N124" t="str">
        <f>_xlfn.XLOOKUP(E124, Partner!B$2:B$102, Partner!C$2:C$102, "Not found")</f>
        <v>No</v>
      </c>
      <c r="O124" t="str">
        <f>_xlfn.XLOOKUP(F124, Product!B$2:B$26, Product!A$2:A$26, "Not found")</f>
        <v>Quanti</v>
      </c>
      <c r="P124" t="str">
        <f>_xlfn.XLOOKUP(C124, 'Sales Stage'!C$2:C$6, 'Sales Stage'!B$2:B$6, "Not found")</f>
        <v>Qualify</v>
      </c>
      <c r="Q124" s="5">
        <f>_xlfn.XLOOKUP(C124, 'Sales Stage'!C$2:C$6, 'Sales Stage'!A$2:A$6, "Not found")</f>
        <v>0.2</v>
      </c>
      <c r="R124" t="str">
        <f t="shared" si="2"/>
        <v>Direct</v>
      </c>
      <c r="S124" t="str">
        <f t="shared" si="3"/>
        <v>Open</v>
      </c>
    </row>
    <row r="125" spans="1:19" ht="14.5">
      <c r="A125" s="1">
        <v>181</v>
      </c>
      <c r="B125" s="1" t="str">
        <f>_xlfn.XLOOKUP(A125, Opportunity!B$2:B$486, Opportunity!E$2:E$486, "Not found")</f>
        <v>Small</v>
      </c>
      <c r="C125" s="1">
        <v>2</v>
      </c>
      <c r="D125" s="1">
        <v>145</v>
      </c>
      <c r="E125" s="1">
        <v>22</v>
      </c>
      <c r="F125" s="1">
        <v>23</v>
      </c>
      <c r="G125" s="3">
        <v>2121888</v>
      </c>
      <c r="H125" s="4">
        <v>489.45763888888899</v>
      </c>
      <c r="I125" s="1">
        <v>2015</v>
      </c>
      <c r="J125" s="1" t="str">
        <f>_xlfn.XLOOKUP(D125, Account!D$2:D$358, Account!B$2:B$358, "Not found")</f>
        <v>East</v>
      </c>
      <c r="K125" s="1" t="str">
        <f>_xlfn.XLOOKUP(D125, Account!D$2:D$358, Account!C$2:C$358, "Not found")</f>
        <v>Small &amp; Medium</v>
      </c>
      <c r="L125" s="1" t="s">
        <v>1003</v>
      </c>
      <c r="M125" s="1" t="str">
        <f>_xlfn.XLOOKUP(E125, Partner!B$2:B$102, Partner!A$2:A$102, "Not found")</f>
        <v>Direct</v>
      </c>
      <c r="N125" t="str">
        <f>_xlfn.XLOOKUP(E125, Partner!B$2:B$102, Partner!C$2:C$102, "Not found")</f>
        <v>No</v>
      </c>
      <c r="O125" t="str">
        <f>_xlfn.XLOOKUP(F125, Product!B$2:B$26, Product!A$2:A$26, "Not found")</f>
        <v>Bellus</v>
      </c>
      <c r="P125" t="str">
        <f>_xlfn.XLOOKUP(C125, 'Sales Stage'!C$2:C$6, 'Sales Stage'!B$2:B$6, "Not found")</f>
        <v>Qualify</v>
      </c>
      <c r="Q125" s="5">
        <f>_xlfn.XLOOKUP(C125, 'Sales Stage'!C$2:C$6, 'Sales Stage'!A$2:A$6, "Not found")</f>
        <v>0.2</v>
      </c>
      <c r="R125" t="str">
        <f t="shared" si="2"/>
        <v>Direct</v>
      </c>
      <c r="S125" t="str">
        <f t="shared" si="3"/>
        <v>Open</v>
      </c>
    </row>
    <row r="126" spans="1:19" ht="14.5">
      <c r="A126" s="1">
        <v>183</v>
      </c>
      <c r="B126" s="1" t="str">
        <f>_xlfn.XLOOKUP(A126, Opportunity!B$2:B$486, Opportunity!E$2:E$486, "Not found")</f>
        <v>Medium</v>
      </c>
      <c r="C126" s="1">
        <v>2</v>
      </c>
      <c r="D126" s="1">
        <v>147</v>
      </c>
      <c r="E126" s="1">
        <v>22</v>
      </c>
      <c r="F126" s="1">
        <v>23</v>
      </c>
      <c r="G126" s="3">
        <v>2461379</v>
      </c>
      <c r="H126" s="4">
        <v>440.45763888888899</v>
      </c>
      <c r="I126" s="1">
        <v>2015</v>
      </c>
      <c r="J126" s="1" t="str">
        <f>_xlfn.XLOOKUP(D126, Account!D$2:D$358, Account!B$2:B$358, "Not found")</f>
        <v>East</v>
      </c>
      <c r="K126" s="1" t="str">
        <f>_xlfn.XLOOKUP(D126, Account!D$2:D$358, Account!C$2:C$358, "Not found")</f>
        <v>Small &amp; Medium</v>
      </c>
      <c r="L126" s="1" t="s">
        <v>1003</v>
      </c>
      <c r="M126" s="1" t="str">
        <f>_xlfn.XLOOKUP(E126, Partner!B$2:B$102, Partner!A$2:A$102, "Not found")</f>
        <v>Direct</v>
      </c>
      <c r="N126" t="str">
        <f>_xlfn.XLOOKUP(E126, Partner!B$2:B$102, Partner!C$2:C$102, "Not found")</f>
        <v>No</v>
      </c>
      <c r="O126" t="str">
        <f>_xlfn.XLOOKUP(F126, Product!B$2:B$26, Product!A$2:A$26, "Not found")</f>
        <v>Bellus</v>
      </c>
      <c r="P126" t="str">
        <f>_xlfn.XLOOKUP(C126, 'Sales Stage'!C$2:C$6, 'Sales Stage'!B$2:B$6, "Not found")</f>
        <v>Qualify</v>
      </c>
      <c r="Q126" s="5">
        <f>_xlfn.XLOOKUP(C126, 'Sales Stage'!C$2:C$6, 'Sales Stage'!A$2:A$6, "Not found")</f>
        <v>0.2</v>
      </c>
      <c r="R126" t="str">
        <f t="shared" si="2"/>
        <v>Direct</v>
      </c>
      <c r="S126" t="str">
        <f t="shared" si="3"/>
        <v>Open</v>
      </c>
    </row>
    <row r="127" spans="1:19" ht="14.5">
      <c r="A127" s="1">
        <v>184</v>
      </c>
      <c r="B127" s="1" t="str">
        <f>_xlfn.XLOOKUP(A127, Opportunity!B$2:B$486, Opportunity!E$2:E$486, "Not found")</f>
        <v>Small</v>
      </c>
      <c r="C127" s="1">
        <v>3</v>
      </c>
      <c r="D127" s="1">
        <v>148</v>
      </c>
      <c r="E127" s="1">
        <v>22</v>
      </c>
      <c r="F127" s="1">
        <v>18</v>
      </c>
      <c r="G127" s="3">
        <v>2211507</v>
      </c>
      <c r="H127" s="4">
        <v>365.45763888888899</v>
      </c>
      <c r="I127" s="1">
        <v>2015</v>
      </c>
      <c r="J127" s="1" t="str">
        <f>_xlfn.XLOOKUP(D127, Account!D$2:D$358, Account!B$2:B$358, "Not found")</f>
        <v>East</v>
      </c>
      <c r="K127" s="1" t="str">
        <f>_xlfn.XLOOKUP(D127, Account!D$2:D$358, Account!C$2:C$358, "Not found")</f>
        <v>Small &amp; Medium</v>
      </c>
      <c r="L127" s="1" t="s">
        <v>1003</v>
      </c>
      <c r="M127" s="1" t="str">
        <f>_xlfn.XLOOKUP(E127, Partner!B$2:B$102, Partner!A$2:A$102, "Not found")</f>
        <v>Direct</v>
      </c>
      <c r="N127" t="str">
        <f>_xlfn.XLOOKUP(E127, Partner!B$2:B$102, Partner!C$2:C$102, "Not found")</f>
        <v>No</v>
      </c>
      <c r="O127" t="str">
        <f>_xlfn.XLOOKUP(F127, Product!B$2:B$26, Product!A$2:A$26, "Not found")</f>
        <v>Sato</v>
      </c>
      <c r="P127" t="str">
        <f>_xlfn.XLOOKUP(C127, 'Sales Stage'!C$2:C$6, 'Sales Stage'!B$2:B$6, "Not found")</f>
        <v>Solution</v>
      </c>
      <c r="Q127" s="5">
        <f>_xlfn.XLOOKUP(C127, 'Sales Stage'!C$2:C$6, 'Sales Stage'!A$2:A$6, "Not found")</f>
        <v>0.4</v>
      </c>
      <c r="R127" t="str">
        <f t="shared" si="2"/>
        <v>Direct</v>
      </c>
      <c r="S127" t="str">
        <f t="shared" si="3"/>
        <v>Open</v>
      </c>
    </row>
    <row r="128" spans="1:19" ht="14.5">
      <c r="A128" s="1">
        <v>55</v>
      </c>
      <c r="B128" s="1" t="str">
        <f>_xlfn.XLOOKUP(A128, Opportunity!B$2:B$486, Opportunity!E$2:E$486, "Not found")</f>
        <v>Small</v>
      </c>
      <c r="C128" s="1">
        <v>2</v>
      </c>
      <c r="D128" s="1">
        <v>11</v>
      </c>
      <c r="E128" s="1">
        <v>22</v>
      </c>
      <c r="F128" s="1">
        <v>19</v>
      </c>
      <c r="G128" s="3">
        <v>2185792</v>
      </c>
      <c r="H128" s="4">
        <v>457.45763888888899</v>
      </c>
      <c r="I128" s="1">
        <v>2015</v>
      </c>
      <c r="J128" s="1" t="str">
        <f>_xlfn.XLOOKUP(D128, Account!D$2:D$358, Account!B$2:B$358, "Not found")</f>
        <v>East</v>
      </c>
      <c r="K128" s="1" t="str">
        <f>_xlfn.XLOOKUP(D128, Account!D$2:D$358, Account!C$2:C$358, "Not found")</f>
        <v>Strategic</v>
      </c>
      <c r="L128" s="1" t="s">
        <v>1003</v>
      </c>
      <c r="M128" s="1" t="str">
        <f>_xlfn.XLOOKUP(E128, Partner!B$2:B$102, Partner!A$2:A$102, "Not found")</f>
        <v>Direct</v>
      </c>
      <c r="N128" t="str">
        <f>_xlfn.XLOOKUP(E128, Partner!B$2:B$102, Partner!C$2:C$102, "Not found")</f>
        <v>No</v>
      </c>
      <c r="O128" t="str">
        <f>_xlfn.XLOOKUP(F128, Product!B$2:B$26, Product!A$2:A$26, "Not found")</f>
        <v>Talus</v>
      </c>
      <c r="P128" t="str">
        <f>_xlfn.XLOOKUP(C128, 'Sales Stage'!C$2:C$6, 'Sales Stage'!B$2:B$6, "Not found")</f>
        <v>Qualify</v>
      </c>
      <c r="Q128" s="5">
        <f>_xlfn.XLOOKUP(C128, 'Sales Stage'!C$2:C$6, 'Sales Stage'!A$2:A$6, "Not found")</f>
        <v>0.2</v>
      </c>
      <c r="R128" t="str">
        <f t="shared" si="2"/>
        <v>Direct</v>
      </c>
      <c r="S128" t="str">
        <f t="shared" si="3"/>
        <v>Open</v>
      </c>
    </row>
    <row r="129" spans="1:19" ht="14.5">
      <c r="A129" s="1">
        <v>70</v>
      </c>
      <c r="B129" s="1" t="str">
        <f>_xlfn.XLOOKUP(A129, Opportunity!B$2:B$486, Opportunity!E$2:E$486, "Not found")</f>
        <v>Medium</v>
      </c>
      <c r="C129" s="1">
        <v>2</v>
      </c>
      <c r="D129" s="1">
        <v>11</v>
      </c>
      <c r="E129" s="1">
        <v>22</v>
      </c>
      <c r="F129" s="1">
        <v>6</v>
      </c>
      <c r="G129" s="3">
        <v>2707103</v>
      </c>
      <c r="H129" s="4">
        <v>396.45763888888899</v>
      </c>
      <c r="I129" s="1">
        <v>2015</v>
      </c>
      <c r="J129" s="1" t="str">
        <f>_xlfn.XLOOKUP(D129, Account!D$2:D$358, Account!B$2:B$358, "Not found")</f>
        <v>East</v>
      </c>
      <c r="K129" s="1" t="str">
        <f>_xlfn.XLOOKUP(D129, Account!D$2:D$358, Account!C$2:C$358, "Not found")</f>
        <v>Strategic</v>
      </c>
      <c r="L129" s="1" t="s">
        <v>1003</v>
      </c>
      <c r="M129" s="1" t="str">
        <f>_xlfn.XLOOKUP(E129, Partner!B$2:B$102, Partner!A$2:A$102, "Not found")</f>
        <v>Direct</v>
      </c>
      <c r="N129" t="str">
        <f>_xlfn.XLOOKUP(E129, Partner!B$2:B$102, Partner!C$2:C$102, "Not found")</f>
        <v>No</v>
      </c>
      <c r="O129" t="str">
        <f>_xlfn.XLOOKUP(F129, Product!B$2:B$26, Product!A$2:A$26, "Not found")</f>
        <v>Fatum</v>
      </c>
      <c r="P129" t="str">
        <f>_xlfn.XLOOKUP(C129, 'Sales Stage'!C$2:C$6, 'Sales Stage'!B$2:B$6, "Not found")</f>
        <v>Qualify</v>
      </c>
      <c r="Q129" s="5">
        <f>_xlfn.XLOOKUP(C129, 'Sales Stage'!C$2:C$6, 'Sales Stage'!A$2:A$6, "Not found")</f>
        <v>0.2</v>
      </c>
      <c r="R129" t="str">
        <f t="shared" si="2"/>
        <v>Direct</v>
      </c>
      <c r="S129" t="str">
        <f t="shared" si="3"/>
        <v>Open</v>
      </c>
    </row>
    <row r="130" spans="1:19" ht="14.5">
      <c r="A130" s="1">
        <v>342</v>
      </c>
      <c r="B130" s="1" t="str">
        <f>_xlfn.XLOOKUP(A130, Opportunity!B$2:B$486, Opportunity!E$2:E$486, "Not found")</f>
        <v>Small</v>
      </c>
      <c r="C130" s="1">
        <v>2</v>
      </c>
      <c r="D130" s="1">
        <v>265</v>
      </c>
      <c r="E130" s="1">
        <v>22</v>
      </c>
      <c r="F130" s="1">
        <v>14</v>
      </c>
      <c r="G130" s="3">
        <v>126582</v>
      </c>
      <c r="H130" s="4">
        <v>426.45763888888899</v>
      </c>
      <c r="I130" s="1">
        <v>2015</v>
      </c>
      <c r="J130" s="1" t="str">
        <f>_xlfn.XLOOKUP(D130, Account!D$2:D$358, Account!B$2:B$358, "Not found")</f>
        <v>West</v>
      </c>
      <c r="K130" s="1" t="str">
        <f>_xlfn.XLOOKUP(D130, Account!D$2:D$358, Account!C$2:C$358, "Not found")</f>
        <v>Strategic</v>
      </c>
      <c r="L130" s="1" t="s">
        <v>1003</v>
      </c>
      <c r="M130" s="1" t="str">
        <f>_xlfn.XLOOKUP(E130, Partner!B$2:B$102, Partner!A$2:A$102, "Not found")</f>
        <v>Direct</v>
      </c>
      <c r="N130" t="str">
        <f>_xlfn.XLOOKUP(E130, Partner!B$2:B$102, Partner!C$2:C$102, "Not found")</f>
        <v>No</v>
      </c>
      <c r="O130" t="str">
        <f>_xlfn.XLOOKUP(F130, Product!B$2:B$26, Product!A$2:A$26, "Not found")</f>
        <v>Omins</v>
      </c>
      <c r="P130" t="str">
        <f>_xlfn.XLOOKUP(C130, 'Sales Stage'!C$2:C$6, 'Sales Stage'!B$2:B$6, "Not found")</f>
        <v>Qualify</v>
      </c>
      <c r="Q130" s="5">
        <f>_xlfn.XLOOKUP(C130, 'Sales Stage'!C$2:C$6, 'Sales Stage'!A$2:A$6, "Not found")</f>
        <v>0.2</v>
      </c>
      <c r="R130" t="str">
        <f t="shared" si="2"/>
        <v>Direct</v>
      </c>
      <c r="S130" t="str">
        <f t="shared" si="3"/>
        <v>Open</v>
      </c>
    </row>
    <row r="131" spans="1:19" ht="14.5">
      <c r="A131" s="1">
        <v>180</v>
      </c>
      <c r="B131" s="1" t="str">
        <f>_xlfn.XLOOKUP(A131, Opportunity!B$2:B$486, Opportunity!E$2:E$486, "Not found")</f>
        <v>Small</v>
      </c>
      <c r="C131" s="1">
        <v>2</v>
      </c>
      <c r="D131" s="1">
        <v>144</v>
      </c>
      <c r="E131" s="1">
        <v>22</v>
      </c>
      <c r="F131" s="1">
        <v>22</v>
      </c>
      <c r="G131" s="3">
        <v>930892</v>
      </c>
      <c r="H131" s="4">
        <v>401.45763888888899</v>
      </c>
      <c r="I131" s="1">
        <v>2015</v>
      </c>
      <c r="J131" s="1" t="str">
        <f>_xlfn.XLOOKUP(D131, Account!D$2:D$358, Account!B$2:B$358, "Not found")</f>
        <v>East</v>
      </c>
      <c r="K131" s="1" t="str">
        <f>_xlfn.XLOOKUP(D131, Account!D$2:D$358, Account!C$2:C$358, "Not found")</f>
        <v>Small &amp; Medium</v>
      </c>
      <c r="L131" s="1" t="s">
        <v>1004</v>
      </c>
      <c r="M131" s="1" t="str">
        <f>_xlfn.XLOOKUP(E131, Partner!B$2:B$102, Partner!A$2:A$102, "Not found")</f>
        <v>Direct</v>
      </c>
      <c r="N131" t="str">
        <f>_xlfn.XLOOKUP(E131, Partner!B$2:B$102, Partner!C$2:C$102, "Not found")</f>
        <v>No</v>
      </c>
      <c r="O131" t="str">
        <f>_xlfn.XLOOKUP(F131, Product!B$2:B$26, Product!A$2:A$26, "Not found")</f>
        <v>Aqua</v>
      </c>
      <c r="P131" t="str">
        <f>_xlfn.XLOOKUP(C131, 'Sales Stage'!C$2:C$6, 'Sales Stage'!B$2:B$6, "Not found")</f>
        <v>Qualify</v>
      </c>
      <c r="Q131" s="5">
        <f>_xlfn.XLOOKUP(C131, 'Sales Stage'!C$2:C$6, 'Sales Stage'!A$2:A$6, "Not found")</f>
        <v>0.2</v>
      </c>
      <c r="R131" t="str">
        <f t="shared" ref="R131:R194" si="4">IF(N131="Yes", "Partner", "Direct")</f>
        <v>Direct</v>
      </c>
      <c r="S131" t="str">
        <f t="shared" ref="S131:S194" si="5">IF(Q131&gt;=0.8, "Closed", "Open")</f>
        <v>Open</v>
      </c>
    </row>
    <row r="132" spans="1:19" ht="14.5">
      <c r="A132" s="1">
        <v>402</v>
      </c>
      <c r="B132" s="1" t="str">
        <f>_xlfn.XLOOKUP(A132, Opportunity!B$2:B$486, Opportunity!E$2:E$486, "Not found")</f>
        <v>Small</v>
      </c>
      <c r="C132" s="1">
        <v>3</v>
      </c>
      <c r="D132" s="1">
        <v>239</v>
      </c>
      <c r="E132" s="1">
        <v>22</v>
      </c>
      <c r="F132" s="1">
        <v>21</v>
      </c>
      <c r="G132" s="3">
        <v>124644</v>
      </c>
      <c r="H132" s="4">
        <v>404.45763888888899</v>
      </c>
      <c r="I132" s="1">
        <v>2015</v>
      </c>
      <c r="J132" s="1" t="str">
        <f>_xlfn.XLOOKUP(D132, Account!D$2:D$358, Account!B$2:B$358, "Not found")</f>
        <v>East</v>
      </c>
      <c r="K132" s="1" t="str">
        <f>_xlfn.XLOOKUP(D132, Account!D$2:D$358, Account!C$2:C$358, "Not found")</f>
        <v>Strategic</v>
      </c>
      <c r="L132" s="1" t="s">
        <v>1004</v>
      </c>
      <c r="M132" s="1" t="str">
        <f>_xlfn.XLOOKUP(E132, Partner!B$2:B$102, Partner!A$2:A$102, "Not found")</f>
        <v>Direct</v>
      </c>
      <c r="N132" t="str">
        <f>_xlfn.XLOOKUP(E132, Partner!B$2:B$102, Partner!C$2:C$102, "Not found")</f>
        <v>No</v>
      </c>
      <c r="O132" t="str">
        <f>_xlfn.XLOOKUP(F132, Product!B$2:B$26, Product!A$2:A$26, "Not found")</f>
        <v>Vero</v>
      </c>
      <c r="P132" t="str">
        <f>_xlfn.XLOOKUP(C132, 'Sales Stage'!C$2:C$6, 'Sales Stage'!B$2:B$6, "Not found")</f>
        <v>Solution</v>
      </c>
      <c r="Q132" s="5">
        <f>_xlfn.XLOOKUP(C132, 'Sales Stage'!C$2:C$6, 'Sales Stage'!A$2:A$6, "Not found")</f>
        <v>0.4</v>
      </c>
      <c r="R132" t="str">
        <f t="shared" si="4"/>
        <v>Direct</v>
      </c>
      <c r="S132" t="str">
        <f t="shared" si="5"/>
        <v>Open</v>
      </c>
    </row>
    <row r="133" spans="1:19" ht="14.5">
      <c r="A133" s="1">
        <v>480</v>
      </c>
      <c r="B133" s="1" t="str">
        <f>_xlfn.XLOOKUP(A133, Opportunity!B$2:B$486, Opportunity!E$2:E$486, "Not found")</f>
        <v>Small</v>
      </c>
      <c r="C133" s="1">
        <v>3</v>
      </c>
      <c r="D133" s="1">
        <v>69</v>
      </c>
      <c r="E133" s="1">
        <v>22</v>
      </c>
      <c r="F133" s="1">
        <v>23</v>
      </c>
      <c r="G133" s="3">
        <v>1513800</v>
      </c>
      <c r="H133" s="4">
        <v>424.45763888888899</v>
      </c>
      <c r="I133" s="1">
        <v>2015</v>
      </c>
      <c r="J133" s="1" t="str">
        <f>_xlfn.XLOOKUP(D133, Account!D$2:D$358, Account!B$2:B$358, "Not found")</f>
        <v>Central</v>
      </c>
      <c r="K133" s="1" t="str">
        <f>_xlfn.XLOOKUP(D133, Account!D$2:D$358, Account!C$2:C$358, "Not found")</f>
        <v>Strategic</v>
      </c>
      <c r="L133" s="1" t="s">
        <v>1004</v>
      </c>
      <c r="M133" s="1" t="str">
        <f>_xlfn.XLOOKUP(E133, Partner!B$2:B$102, Partner!A$2:A$102, "Not found")</f>
        <v>Direct</v>
      </c>
      <c r="N133" t="str">
        <f>_xlfn.XLOOKUP(E133, Partner!B$2:B$102, Partner!C$2:C$102, "Not found")</f>
        <v>No</v>
      </c>
      <c r="O133" t="str">
        <f>_xlfn.XLOOKUP(F133, Product!B$2:B$26, Product!A$2:A$26, "Not found")</f>
        <v>Bellus</v>
      </c>
      <c r="P133" t="str">
        <f>_xlfn.XLOOKUP(C133, 'Sales Stage'!C$2:C$6, 'Sales Stage'!B$2:B$6, "Not found")</f>
        <v>Solution</v>
      </c>
      <c r="Q133" s="5">
        <f>_xlfn.XLOOKUP(C133, 'Sales Stage'!C$2:C$6, 'Sales Stage'!A$2:A$6, "Not found")</f>
        <v>0.4</v>
      </c>
      <c r="R133" t="str">
        <f t="shared" si="4"/>
        <v>Direct</v>
      </c>
      <c r="S133" t="str">
        <f t="shared" si="5"/>
        <v>Open</v>
      </c>
    </row>
    <row r="134" spans="1:19" ht="14.5">
      <c r="A134" s="1">
        <v>301</v>
      </c>
      <c r="B134" s="1" t="str">
        <f>_xlfn.XLOOKUP(A134, Opportunity!B$2:B$486, Opportunity!E$2:E$486, "Not found")</f>
        <v>Small</v>
      </c>
      <c r="C134" s="1">
        <v>2</v>
      </c>
      <c r="D134" s="1">
        <v>237</v>
      </c>
      <c r="E134" s="1">
        <v>22</v>
      </c>
      <c r="F134" s="1">
        <v>16</v>
      </c>
      <c r="G134" s="3">
        <v>825397</v>
      </c>
      <c r="H134" s="4">
        <v>454.45763888888899</v>
      </c>
      <c r="I134" s="1">
        <v>2015</v>
      </c>
      <c r="J134" s="1" t="str">
        <f>_xlfn.XLOOKUP(D134, Account!D$2:D$358, Account!B$2:B$358, "Not found")</f>
        <v>Central</v>
      </c>
      <c r="K134" s="1" t="str">
        <f>_xlfn.XLOOKUP(D134, Account!D$2:D$358, Account!C$2:C$358, "Not found")</f>
        <v>Strategic</v>
      </c>
      <c r="L134" s="1" t="s">
        <v>1004</v>
      </c>
      <c r="M134" s="1" t="str">
        <f>_xlfn.XLOOKUP(E134, Partner!B$2:B$102, Partner!A$2:A$102, "Not found")</f>
        <v>Direct</v>
      </c>
      <c r="N134" t="str">
        <f>_xlfn.XLOOKUP(E134, Partner!B$2:B$102, Partner!C$2:C$102, "Not found")</f>
        <v>No</v>
      </c>
      <c r="O134" t="str">
        <f>_xlfn.XLOOKUP(F134, Product!B$2:B$26, Product!A$2:A$26, "Not found")</f>
        <v>Quanti</v>
      </c>
      <c r="P134" t="str">
        <f>_xlfn.XLOOKUP(C134, 'Sales Stage'!C$2:C$6, 'Sales Stage'!B$2:B$6, "Not found")</f>
        <v>Qualify</v>
      </c>
      <c r="Q134" s="5">
        <f>_xlfn.XLOOKUP(C134, 'Sales Stage'!C$2:C$6, 'Sales Stage'!A$2:A$6, "Not found")</f>
        <v>0.2</v>
      </c>
      <c r="R134" t="str">
        <f t="shared" si="4"/>
        <v>Direct</v>
      </c>
      <c r="S134" t="str">
        <f t="shared" si="5"/>
        <v>Open</v>
      </c>
    </row>
    <row r="135" spans="1:19" ht="14.5">
      <c r="A135" s="1">
        <v>343</v>
      </c>
      <c r="B135" s="1" t="str">
        <f>_xlfn.XLOOKUP(A135, Opportunity!B$2:B$486, Opportunity!E$2:E$486, "Not found")</f>
        <v>Small</v>
      </c>
      <c r="C135" s="1">
        <v>4</v>
      </c>
      <c r="D135" s="1">
        <v>266</v>
      </c>
      <c r="E135" s="1">
        <v>22</v>
      </c>
      <c r="F135" s="1">
        <v>4</v>
      </c>
      <c r="G135" s="3">
        <v>1935082</v>
      </c>
      <c r="H135" s="4">
        <v>373.45763888888899</v>
      </c>
      <c r="I135" s="1">
        <v>2015</v>
      </c>
      <c r="J135" s="1" t="str">
        <f>_xlfn.XLOOKUP(D135, Account!D$2:D$358, Account!B$2:B$358, "Not found")</f>
        <v>East</v>
      </c>
      <c r="K135" s="1" t="str">
        <f>_xlfn.XLOOKUP(D135, Account!D$2:D$358, Account!C$2:C$358, "Not found")</f>
        <v>Strategic</v>
      </c>
      <c r="L135" s="1" t="s">
        <v>1004</v>
      </c>
      <c r="M135" s="1" t="str">
        <f>_xlfn.XLOOKUP(E135, Partner!B$2:B$102, Partner!A$2:A$102, "Not found")</f>
        <v>Direct</v>
      </c>
      <c r="N135" t="str">
        <f>_xlfn.XLOOKUP(E135, Partner!B$2:B$102, Partner!C$2:C$102, "Not found")</f>
        <v>No</v>
      </c>
      <c r="O135" t="str">
        <f>_xlfn.XLOOKUP(F135, Product!B$2:B$26, Product!A$2:A$26, "Not found")</f>
        <v>Decimus</v>
      </c>
      <c r="P135" t="str">
        <f>_xlfn.XLOOKUP(C135, 'Sales Stage'!C$2:C$6, 'Sales Stage'!B$2:B$6, "Not found")</f>
        <v>Proposal</v>
      </c>
      <c r="Q135" s="5">
        <f>_xlfn.XLOOKUP(C135, 'Sales Stage'!C$2:C$6, 'Sales Stage'!A$2:A$6, "Not found")</f>
        <v>0.6</v>
      </c>
      <c r="R135" t="str">
        <f t="shared" si="4"/>
        <v>Direct</v>
      </c>
      <c r="S135" t="str">
        <f t="shared" si="5"/>
        <v>Open</v>
      </c>
    </row>
    <row r="136" spans="1:19" ht="14.5">
      <c r="A136" s="1">
        <v>368</v>
      </c>
      <c r="B136" s="1" t="str">
        <f>_xlfn.XLOOKUP(A136, Opportunity!B$2:B$486, Opportunity!E$2:E$486, "Not found")</f>
        <v>Medium</v>
      </c>
      <c r="C136" s="1">
        <v>3</v>
      </c>
      <c r="D136" s="1">
        <v>78</v>
      </c>
      <c r="E136" s="1">
        <v>22</v>
      </c>
      <c r="F136" s="1">
        <v>24</v>
      </c>
      <c r="G136" s="3">
        <v>2589863</v>
      </c>
      <c r="H136" s="4">
        <v>367.45763888888899</v>
      </c>
      <c r="I136" s="1">
        <v>2015</v>
      </c>
      <c r="J136" s="1" t="str">
        <f>_xlfn.XLOOKUP(D136, Account!D$2:D$358, Account!B$2:B$358, "Not found")</f>
        <v>East</v>
      </c>
      <c r="K136" s="1" t="str">
        <f>_xlfn.XLOOKUP(D136, Account!D$2:D$358, Account!C$2:C$358, "Not found")</f>
        <v>Strategic</v>
      </c>
      <c r="L136" s="1" t="s">
        <v>1004</v>
      </c>
      <c r="M136" s="1" t="str">
        <f>_xlfn.XLOOKUP(E136, Partner!B$2:B$102, Partner!A$2:A$102, "Not found")</f>
        <v>Direct</v>
      </c>
      <c r="N136" t="str">
        <f>_xlfn.XLOOKUP(E136, Partner!B$2:B$102, Partner!C$2:C$102, "Not found")</f>
        <v>No</v>
      </c>
      <c r="O136" t="str">
        <f>_xlfn.XLOOKUP(F136, Product!B$2:B$26, Product!A$2:A$26, "Not found")</f>
        <v>Carmen</v>
      </c>
      <c r="P136" t="str">
        <f>_xlfn.XLOOKUP(C136, 'Sales Stage'!C$2:C$6, 'Sales Stage'!B$2:B$6, "Not found")</f>
        <v>Solution</v>
      </c>
      <c r="Q136" s="5">
        <f>_xlfn.XLOOKUP(C136, 'Sales Stage'!C$2:C$6, 'Sales Stage'!A$2:A$6, "Not found")</f>
        <v>0.4</v>
      </c>
      <c r="R136" t="str">
        <f t="shared" si="4"/>
        <v>Direct</v>
      </c>
      <c r="S136" t="str">
        <f t="shared" si="5"/>
        <v>Open</v>
      </c>
    </row>
    <row r="137" spans="1:19" ht="14.5">
      <c r="A137" s="1">
        <v>468</v>
      </c>
      <c r="B137" s="1" t="str">
        <f>_xlfn.XLOOKUP(A137, Opportunity!B$2:B$486, Opportunity!E$2:E$486, "Not found")</f>
        <v>Small</v>
      </c>
      <c r="C137" s="1">
        <v>3</v>
      </c>
      <c r="D137" s="1">
        <v>350</v>
      </c>
      <c r="E137" s="1">
        <v>22</v>
      </c>
      <c r="F137" s="1">
        <v>25</v>
      </c>
      <c r="G137" s="3">
        <v>2401584</v>
      </c>
      <c r="H137" s="4">
        <v>486.45763888888899</v>
      </c>
      <c r="I137" s="1">
        <v>2015</v>
      </c>
      <c r="J137" s="1" t="str">
        <f>_xlfn.XLOOKUP(D137, Account!D$2:D$358, Account!B$2:B$358, "Not found")</f>
        <v>East</v>
      </c>
      <c r="K137" s="1" t="str">
        <f>_xlfn.XLOOKUP(D137, Account!D$2:D$358, Account!C$2:C$358, "Not found")</f>
        <v>Strategic</v>
      </c>
      <c r="L137" s="1" t="s">
        <v>1004</v>
      </c>
      <c r="M137" s="1" t="str">
        <f>_xlfn.XLOOKUP(E137, Partner!B$2:B$102, Partner!A$2:A$102, "Not found")</f>
        <v>Direct</v>
      </c>
      <c r="N137" t="str">
        <f>_xlfn.XLOOKUP(E137, Partner!B$2:B$102, Partner!C$2:C$102, "Not found")</f>
        <v>No</v>
      </c>
      <c r="O137" t="str">
        <f>_xlfn.XLOOKUP(F137, Product!B$2:B$26, Product!A$2:A$26, "Not found")</f>
        <v>Maximus</v>
      </c>
      <c r="P137" t="str">
        <f>_xlfn.XLOOKUP(C137, 'Sales Stage'!C$2:C$6, 'Sales Stage'!B$2:B$6, "Not found")</f>
        <v>Solution</v>
      </c>
      <c r="Q137" s="5">
        <f>_xlfn.XLOOKUP(C137, 'Sales Stage'!C$2:C$6, 'Sales Stage'!A$2:A$6, "Not found")</f>
        <v>0.4</v>
      </c>
      <c r="R137" t="str">
        <f t="shared" si="4"/>
        <v>Direct</v>
      </c>
      <c r="S137" t="str">
        <f t="shared" si="5"/>
        <v>Open</v>
      </c>
    </row>
    <row r="138" spans="1:19" ht="14.5">
      <c r="A138" s="1">
        <v>322</v>
      </c>
      <c r="B138" s="1" t="str">
        <f>_xlfn.XLOOKUP(A138, Opportunity!B$2:B$486, Opportunity!E$2:E$486, "Not found")</f>
        <v>Large</v>
      </c>
      <c r="C138" s="1">
        <v>3</v>
      </c>
      <c r="D138" s="1">
        <v>249</v>
      </c>
      <c r="E138" s="1">
        <v>22</v>
      </c>
      <c r="F138" s="1">
        <v>3</v>
      </c>
      <c r="G138" s="3">
        <v>7708066</v>
      </c>
      <c r="H138" s="4">
        <v>408.45763888888899</v>
      </c>
      <c r="I138" s="1">
        <v>2015</v>
      </c>
      <c r="J138" s="1" t="str">
        <f>_xlfn.XLOOKUP(D138, Account!D$2:D$358, Account!B$2:B$358, "Not found")</f>
        <v>East</v>
      </c>
      <c r="K138" s="1" t="str">
        <f>_xlfn.XLOOKUP(D138, Account!D$2:D$358, Account!C$2:C$358, "Not found")</f>
        <v>Strategic</v>
      </c>
      <c r="L138" s="1" t="s">
        <v>1004</v>
      </c>
      <c r="M138" s="1" t="str">
        <f>_xlfn.XLOOKUP(E138, Partner!B$2:B$102, Partner!A$2:A$102, "Not found")</f>
        <v>Direct</v>
      </c>
      <c r="N138" t="str">
        <f>_xlfn.XLOOKUP(E138, Partner!B$2:B$102, Partner!C$2:C$102, "Not found")</f>
        <v>No</v>
      </c>
      <c r="O138" t="str">
        <f>_xlfn.XLOOKUP(F138, Product!B$2:B$26, Product!A$2:A$26, "Not found")</f>
        <v>Campana</v>
      </c>
      <c r="P138" t="str">
        <f>_xlfn.XLOOKUP(C138, 'Sales Stage'!C$2:C$6, 'Sales Stage'!B$2:B$6, "Not found")</f>
        <v>Solution</v>
      </c>
      <c r="Q138" s="5">
        <f>_xlfn.XLOOKUP(C138, 'Sales Stage'!C$2:C$6, 'Sales Stage'!A$2:A$6, "Not found")</f>
        <v>0.4</v>
      </c>
      <c r="R138" t="str">
        <f t="shared" si="4"/>
        <v>Direct</v>
      </c>
      <c r="S138" t="str">
        <f t="shared" si="5"/>
        <v>Open</v>
      </c>
    </row>
    <row r="139" spans="1:19" ht="14.5">
      <c r="A139" s="1">
        <v>319</v>
      </c>
      <c r="B139" s="1" t="str">
        <f>_xlfn.XLOOKUP(A139, Opportunity!B$2:B$486, Opportunity!E$2:E$486, "Not found")</f>
        <v>Medium</v>
      </c>
      <c r="C139" s="1">
        <v>3</v>
      </c>
      <c r="D139" s="1">
        <v>247</v>
      </c>
      <c r="E139" s="1">
        <v>22</v>
      </c>
      <c r="F139" s="1">
        <v>21</v>
      </c>
      <c r="G139" s="3">
        <v>4697562</v>
      </c>
      <c r="H139" s="4">
        <v>491.45763888888899</v>
      </c>
      <c r="I139" s="1">
        <v>2015</v>
      </c>
      <c r="J139" s="1" t="str">
        <f>_xlfn.XLOOKUP(D139, Account!D$2:D$358, Account!B$2:B$358, "Not found")</f>
        <v>East</v>
      </c>
      <c r="K139" s="1" t="str">
        <f>_xlfn.XLOOKUP(D139, Account!D$2:D$358, Account!C$2:C$358, "Not found")</f>
        <v>Strategic</v>
      </c>
      <c r="L139" s="1" t="s">
        <v>1004</v>
      </c>
      <c r="M139" s="1" t="str">
        <f>_xlfn.XLOOKUP(E139, Partner!B$2:B$102, Partner!A$2:A$102, "Not found")</f>
        <v>Direct</v>
      </c>
      <c r="N139" t="str">
        <f>_xlfn.XLOOKUP(E139, Partner!B$2:B$102, Partner!C$2:C$102, "Not found")</f>
        <v>No</v>
      </c>
      <c r="O139" t="str">
        <f>_xlfn.XLOOKUP(F139, Product!B$2:B$26, Product!A$2:A$26, "Not found")</f>
        <v>Vero</v>
      </c>
      <c r="P139" t="str">
        <f>_xlfn.XLOOKUP(C139, 'Sales Stage'!C$2:C$6, 'Sales Stage'!B$2:B$6, "Not found")</f>
        <v>Solution</v>
      </c>
      <c r="Q139" s="5">
        <f>_xlfn.XLOOKUP(C139, 'Sales Stage'!C$2:C$6, 'Sales Stage'!A$2:A$6, "Not found")</f>
        <v>0.4</v>
      </c>
      <c r="R139" t="str">
        <f t="shared" si="4"/>
        <v>Direct</v>
      </c>
      <c r="S139" t="str">
        <f t="shared" si="5"/>
        <v>Open</v>
      </c>
    </row>
    <row r="140" spans="1:19" ht="14.5">
      <c r="A140" s="1">
        <v>309</v>
      </c>
      <c r="B140" s="1" t="str">
        <f>_xlfn.XLOOKUP(A140, Opportunity!B$2:B$486, Opportunity!E$2:E$486, "Not found")</f>
        <v>Small</v>
      </c>
      <c r="C140" s="1">
        <v>2</v>
      </c>
      <c r="D140" s="1">
        <v>156</v>
      </c>
      <c r="E140" s="1">
        <v>22</v>
      </c>
      <c r="F140" s="1">
        <v>19</v>
      </c>
      <c r="G140" s="3">
        <v>1076689</v>
      </c>
      <c r="H140" s="4">
        <v>485.45763888888899</v>
      </c>
      <c r="I140" s="1">
        <v>2015</v>
      </c>
      <c r="J140" s="1" t="str">
        <f>_xlfn.XLOOKUP(D140, Account!D$2:D$358, Account!B$2:B$358, "Not found")</f>
        <v>East</v>
      </c>
      <c r="K140" s="1" t="str">
        <f>_xlfn.XLOOKUP(D140, Account!D$2:D$358, Account!C$2:C$358, "Not found")</f>
        <v>Large</v>
      </c>
      <c r="L140" s="1" t="s">
        <v>1004</v>
      </c>
      <c r="M140" s="1" t="str">
        <f>_xlfn.XLOOKUP(E140, Partner!B$2:B$102, Partner!A$2:A$102, "Not found")</f>
        <v>Direct</v>
      </c>
      <c r="N140" t="str">
        <f>_xlfn.XLOOKUP(E140, Partner!B$2:B$102, Partner!C$2:C$102, "Not found")</f>
        <v>No</v>
      </c>
      <c r="O140" t="str">
        <f>_xlfn.XLOOKUP(F140, Product!B$2:B$26, Product!A$2:A$26, "Not found")</f>
        <v>Talus</v>
      </c>
      <c r="P140" t="str">
        <f>_xlfn.XLOOKUP(C140, 'Sales Stage'!C$2:C$6, 'Sales Stage'!B$2:B$6, "Not found")</f>
        <v>Qualify</v>
      </c>
      <c r="Q140" s="5">
        <f>_xlfn.XLOOKUP(C140, 'Sales Stage'!C$2:C$6, 'Sales Stage'!A$2:A$6, "Not found")</f>
        <v>0.2</v>
      </c>
      <c r="R140" t="str">
        <f t="shared" si="4"/>
        <v>Direct</v>
      </c>
      <c r="S140" t="str">
        <f t="shared" si="5"/>
        <v>Open</v>
      </c>
    </row>
    <row r="141" spans="1:19" ht="14.5">
      <c r="A141" s="1">
        <v>366</v>
      </c>
      <c r="B141" s="1" t="str">
        <f>_xlfn.XLOOKUP(A141, Opportunity!B$2:B$486, Opportunity!E$2:E$486, "Not found")</f>
        <v>Medium</v>
      </c>
      <c r="C141" s="1">
        <v>2</v>
      </c>
      <c r="D141" s="1">
        <v>229</v>
      </c>
      <c r="E141" s="1">
        <v>22</v>
      </c>
      <c r="F141" s="1">
        <v>22</v>
      </c>
      <c r="G141" s="3">
        <v>5034222</v>
      </c>
      <c r="H141" s="4">
        <v>485.45763888888899</v>
      </c>
      <c r="I141" s="1">
        <v>2015</v>
      </c>
      <c r="J141" s="1" t="str">
        <f>_xlfn.XLOOKUP(D141, Account!D$2:D$358, Account!B$2:B$358, "Not found")</f>
        <v>Central</v>
      </c>
      <c r="K141" s="1" t="str">
        <f>_xlfn.XLOOKUP(D141, Account!D$2:D$358, Account!C$2:C$358, "Not found")</f>
        <v>Large</v>
      </c>
      <c r="L141" s="1" t="s">
        <v>1004</v>
      </c>
      <c r="M141" s="1" t="str">
        <f>_xlfn.XLOOKUP(E141, Partner!B$2:B$102, Partner!A$2:A$102, "Not found")</f>
        <v>Direct</v>
      </c>
      <c r="N141" t="str">
        <f>_xlfn.XLOOKUP(E141, Partner!B$2:B$102, Partner!C$2:C$102, "Not found")</f>
        <v>No</v>
      </c>
      <c r="O141" t="str">
        <f>_xlfn.XLOOKUP(F141, Product!B$2:B$26, Product!A$2:A$26, "Not found")</f>
        <v>Aqua</v>
      </c>
      <c r="P141" t="str">
        <f>_xlfn.XLOOKUP(C141, 'Sales Stage'!C$2:C$6, 'Sales Stage'!B$2:B$6, "Not found")</f>
        <v>Qualify</v>
      </c>
      <c r="Q141" s="5">
        <f>_xlfn.XLOOKUP(C141, 'Sales Stage'!C$2:C$6, 'Sales Stage'!A$2:A$6, "Not found")</f>
        <v>0.2</v>
      </c>
      <c r="R141" t="str">
        <f t="shared" si="4"/>
        <v>Direct</v>
      </c>
      <c r="S141" t="str">
        <f t="shared" si="5"/>
        <v>Open</v>
      </c>
    </row>
    <row r="142" spans="1:19" ht="14.5">
      <c r="A142" s="1">
        <v>482</v>
      </c>
      <c r="B142" s="1" t="str">
        <f>_xlfn.XLOOKUP(A142, Opportunity!B$2:B$486, Opportunity!E$2:E$486, "Not found")</f>
        <v>Small</v>
      </c>
      <c r="C142" s="1">
        <v>3</v>
      </c>
      <c r="D142" s="1">
        <v>324</v>
      </c>
      <c r="E142" s="1">
        <v>22</v>
      </c>
      <c r="F142" s="1">
        <v>21</v>
      </c>
      <c r="G142" s="3">
        <v>366600</v>
      </c>
      <c r="H142" s="4">
        <v>365.45763888888899</v>
      </c>
      <c r="I142" s="1">
        <v>2015</v>
      </c>
      <c r="J142" s="1" t="str">
        <f>_xlfn.XLOOKUP(D142, Account!D$2:D$358, Account!B$2:B$358, "Not found")</f>
        <v>Central</v>
      </c>
      <c r="K142" s="1" t="str">
        <f>_xlfn.XLOOKUP(D142, Account!D$2:D$358, Account!C$2:C$358, "Not found")</f>
        <v>Strategic</v>
      </c>
      <c r="L142" s="1" t="s">
        <v>1004</v>
      </c>
      <c r="M142" s="1" t="str">
        <f>_xlfn.XLOOKUP(E142, Partner!B$2:B$102, Partner!A$2:A$102, "Not found")</f>
        <v>Direct</v>
      </c>
      <c r="N142" t="str">
        <f>_xlfn.XLOOKUP(E142, Partner!B$2:B$102, Partner!C$2:C$102, "Not found")</f>
        <v>No</v>
      </c>
      <c r="O142" t="str">
        <f>_xlfn.XLOOKUP(F142, Product!B$2:B$26, Product!A$2:A$26, "Not found")</f>
        <v>Vero</v>
      </c>
      <c r="P142" t="str">
        <f>_xlfn.XLOOKUP(C142, 'Sales Stage'!C$2:C$6, 'Sales Stage'!B$2:B$6, "Not found")</f>
        <v>Solution</v>
      </c>
      <c r="Q142" s="5">
        <f>_xlfn.XLOOKUP(C142, 'Sales Stage'!C$2:C$6, 'Sales Stage'!A$2:A$6, "Not found")</f>
        <v>0.4</v>
      </c>
      <c r="R142" t="str">
        <f t="shared" si="4"/>
        <v>Direct</v>
      </c>
      <c r="S142" t="str">
        <f t="shared" si="5"/>
        <v>Open</v>
      </c>
    </row>
    <row r="143" spans="1:19" ht="14.5">
      <c r="A143" s="1">
        <v>325</v>
      </c>
      <c r="B143" s="1" t="str">
        <f>_xlfn.XLOOKUP(A143, Opportunity!B$2:B$486, Opportunity!E$2:E$486, "Not found")</f>
        <v>Small</v>
      </c>
      <c r="C143" s="1">
        <v>3</v>
      </c>
      <c r="D143" s="1">
        <v>7</v>
      </c>
      <c r="E143" s="1">
        <v>22</v>
      </c>
      <c r="F143" s="1">
        <v>7</v>
      </c>
      <c r="G143" s="3">
        <v>234823</v>
      </c>
      <c r="H143" s="4">
        <v>418.45763888888899</v>
      </c>
      <c r="I143" s="1">
        <v>2015</v>
      </c>
      <c r="J143" s="1" t="str">
        <f>_xlfn.XLOOKUP(D143, Account!D$2:D$358, Account!B$2:B$358, "Not found")</f>
        <v>Central</v>
      </c>
      <c r="K143" s="1" t="str">
        <f>_xlfn.XLOOKUP(D143, Account!D$2:D$358, Account!C$2:C$358, "Not found")</f>
        <v>Large</v>
      </c>
      <c r="L143" s="1" t="s">
        <v>1005</v>
      </c>
      <c r="M143" s="1" t="str">
        <f>_xlfn.XLOOKUP(E143, Partner!B$2:B$102, Partner!A$2:A$102, "Not found")</f>
        <v>Direct</v>
      </c>
      <c r="N143" t="str">
        <f>_xlfn.XLOOKUP(E143, Partner!B$2:B$102, Partner!C$2:C$102, "Not found")</f>
        <v>No</v>
      </c>
      <c r="O143" t="str">
        <f>_xlfn.XLOOKUP(F143, Product!B$2:B$26, Product!A$2:A$26, "Not found")</f>
        <v>Gratus</v>
      </c>
      <c r="P143" t="str">
        <f>_xlfn.XLOOKUP(C143, 'Sales Stage'!C$2:C$6, 'Sales Stage'!B$2:B$6, "Not found")</f>
        <v>Solution</v>
      </c>
      <c r="Q143" s="5">
        <f>_xlfn.XLOOKUP(C143, 'Sales Stage'!C$2:C$6, 'Sales Stage'!A$2:A$6, "Not found")</f>
        <v>0.4</v>
      </c>
      <c r="R143" t="str">
        <f t="shared" si="4"/>
        <v>Direct</v>
      </c>
      <c r="S143" t="str">
        <f t="shared" si="5"/>
        <v>Open</v>
      </c>
    </row>
    <row r="144" spans="1:19" ht="14.5">
      <c r="A144" s="1">
        <v>191</v>
      </c>
      <c r="B144" s="1" t="str">
        <f>_xlfn.XLOOKUP(A144, Opportunity!B$2:B$486, Opportunity!E$2:E$486, "Not found")</f>
        <v>Medium</v>
      </c>
      <c r="C144" s="1">
        <v>2</v>
      </c>
      <c r="D144" s="1">
        <v>118</v>
      </c>
      <c r="E144" s="1">
        <v>22</v>
      </c>
      <c r="F144" s="1">
        <v>8</v>
      </c>
      <c r="G144" s="3">
        <v>4020340</v>
      </c>
      <c r="H144" s="4">
        <v>440.45763888888899</v>
      </c>
      <c r="I144" s="1">
        <v>2015</v>
      </c>
      <c r="J144" s="1" t="str">
        <f>_xlfn.XLOOKUP(D144, Account!D$2:D$358, Account!B$2:B$358, "Not found")</f>
        <v>East</v>
      </c>
      <c r="K144" s="1" t="str">
        <f>_xlfn.XLOOKUP(D144, Account!D$2:D$358, Account!C$2:C$358, "Not found")</f>
        <v>Small &amp; Medium</v>
      </c>
      <c r="L144" s="1" t="s">
        <v>1005</v>
      </c>
      <c r="M144" s="1" t="str">
        <f>_xlfn.XLOOKUP(E144, Partner!B$2:B$102, Partner!A$2:A$102, "Not found")</f>
        <v>Direct</v>
      </c>
      <c r="N144" t="str">
        <f>_xlfn.XLOOKUP(E144, Partner!B$2:B$102, Partner!C$2:C$102, "Not found")</f>
        <v>No</v>
      </c>
      <c r="O144" t="str">
        <f>_xlfn.XLOOKUP(F144, Product!B$2:B$26, Product!A$2:A$26, "Not found")</f>
        <v>Habitus</v>
      </c>
      <c r="P144" t="str">
        <f>_xlfn.XLOOKUP(C144, 'Sales Stage'!C$2:C$6, 'Sales Stage'!B$2:B$6, "Not found")</f>
        <v>Qualify</v>
      </c>
      <c r="Q144" s="5">
        <f>_xlfn.XLOOKUP(C144, 'Sales Stage'!C$2:C$6, 'Sales Stage'!A$2:A$6, "Not found")</f>
        <v>0.2</v>
      </c>
      <c r="R144" t="str">
        <f t="shared" si="4"/>
        <v>Direct</v>
      </c>
      <c r="S144" t="str">
        <f t="shared" si="5"/>
        <v>Open</v>
      </c>
    </row>
    <row r="145" spans="1:19" ht="14.5">
      <c r="A145" s="1">
        <v>171</v>
      </c>
      <c r="B145" s="1" t="str">
        <f>_xlfn.XLOOKUP(A145, Opportunity!B$2:B$486, Opportunity!E$2:E$486, "Not found")</f>
        <v>Small</v>
      </c>
      <c r="C145" s="1">
        <v>2</v>
      </c>
      <c r="D145" s="1">
        <v>138</v>
      </c>
      <c r="E145" s="1">
        <v>22</v>
      </c>
      <c r="F145" s="1">
        <v>6</v>
      </c>
      <c r="G145" s="3">
        <v>356848</v>
      </c>
      <c r="H145" s="4">
        <v>462.45763888888899</v>
      </c>
      <c r="I145" s="1">
        <v>2015</v>
      </c>
      <c r="J145" s="1" t="str">
        <f>_xlfn.XLOOKUP(D145, Account!D$2:D$358, Account!B$2:B$358, "Not found")</f>
        <v>East</v>
      </c>
      <c r="K145" s="1" t="str">
        <f>_xlfn.XLOOKUP(D145, Account!D$2:D$358, Account!C$2:C$358, "Not found")</f>
        <v>Small &amp; Medium</v>
      </c>
      <c r="L145" s="1" t="s">
        <v>1005</v>
      </c>
      <c r="M145" s="1" t="str">
        <f>_xlfn.XLOOKUP(E145, Partner!B$2:B$102, Partner!A$2:A$102, "Not found")</f>
        <v>Direct</v>
      </c>
      <c r="N145" t="str">
        <f>_xlfn.XLOOKUP(E145, Partner!B$2:B$102, Partner!C$2:C$102, "Not found")</f>
        <v>No</v>
      </c>
      <c r="O145" t="str">
        <f>_xlfn.XLOOKUP(F145, Product!B$2:B$26, Product!A$2:A$26, "Not found")</f>
        <v>Fatum</v>
      </c>
      <c r="P145" t="str">
        <f>_xlfn.XLOOKUP(C145, 'Sales Stage'!C$2:C$6, 'Sales Stage'!B$2:B$6, "Not found")</f>
        <v>Qualify</v>
      </c>
      <c r="Q145" s="5">
        <f>_xlfn.XLOOKUP(C145, 'Sales Stage'!C$2:C$6, 'Sales Stage'!A$2:A$6, "Not found")</f>
        <v>0.2</v>
      </c>
      <c r="R145" t="str">
        <f t="shared" si="4"/>
        <v>Direct</v>
      </c>
      <c r="S145" t="str">
        <f t="shared" si="5"/>
        <v>Open</v>
      </c>
    </row>
    <row r="146" spans="1:19" ht="14.5">
      <c r="A146" s="1">
        <v>195</v>
      </c>
      <c r="B146" s="1" t="str">
        <f>_xlfn.XLOOKUP(A146, Opportunity!B$2:B$486, Opportunity!E$2:E$486, "Not found")</f>
        <v>Small</v>
      </c>
      <c r="C146" s="1">
        <v>3</v>
      </c>
      <c r="D146" s="1">
        <v>158</v>
      </c>
      <c r="E146" s="1">
        <v>22</v>
      </c>
      <c r="F146" s="1">
        <v>23</v>
      </c>
      <c r="G146" s="3">
        <v>1374975</v>
      </c>
      <c r="H146" s="4">
        <v>381.45763888888899</v>
      </c>
      <c r="I146" s="1">
        <v>2015</v>
      </c>
      <c r="J146" s="1" t="str">
        <f>_xlfn.XLOOKUP(D146, Account!D$2:D$358, Account!B$2:B$358, "Not found")</f>
        <v>Central</v>
      </c>
      <c r="K146" s="1" t="str">
        <f>_xlfn.XLOOKUP(D146, Account!D$2:D$358, Account!C$2:C$358, "Not found")</f>
        <v>Strategic</v>
      </c>
      <c r="L146" s="1" t="s">
        <v>1005</v>
      </c>
      <c r="M146" s="1" t="str">
        <f>_xlfn.XLOOKUP(E146, Partner!B$2:B$102, Partner!A$2:A$102, "Not found")</f>
        <v>Direct</v>
      </c>
      <c r="N146" t="str">
        <f>_xlfn.XLOOKUP(E146, Partner!B$2:B$102, Partner!C$2:C$102, "Not found")</f>
        <v>No</v>
      </c>
      <c r="O146" t="str">
        <f>_xlfn.XLOOKUP(F146, Product!B$2:B$26, Product!A$2:A$26, "Not found")</f>
        <v>Bellus</v>
      </c>
      <c r="P146" t="str">
        <f>_xlfn.XLOOKUP(C146, 'Sales Stage'!C$2:C$6, 'Sales Stage'!B$2:B$6, "Not found")</f>
        <v>Solution</v>
      </c>
      <c r="Q146" s="5">
        <f>_xlfn.XLOOKUP(C146, 'Sales Stage'!C$2:C$6, 'Sales Stage'!A$2:A$6, "Not found")</f>
        <v>0.4</v>
      </c>
      <c r="R146" t="str">
        <f t="shared" si="4"/>
        <v>Direct</v>
      </c>
      <c r="S146" t="str">
        <f t="shared" si="5"/>
        <v>Open</v>
      </c>
    </row>
    <row r="147" spans="1:19" ht="14.5">
      <c r="A147" s="1">
        <v>208</v>
      </c>
      <c r="B147" s="1" t="str">
        <f>_xlfn.XLOOKUP(A147, Opportunity!B$2:B$486, Opportunity!E$2:E$486, "Not found")</f>
        <v>Medium</v>
      </c>
      <c r="C147" s="1">
        <v>2</v>
      </c>
      <c r="D147" s="1">
        <v>164</v>
      </c>
      <c r="E147" s="1">
        <v>22</v>
      </c>
      <c r="F147" s="1">
        <v>19</v>
      </c>
      <c r="G147" s="3">
        <v>5314380</v>
      </c>
      <c r="H147" s="4">
        <v>398.45763888888899</v>
      </c>
      <c r="I147" s="1">
        <v>2015</v>
      </c>
      <c r="J147" s="1" t="str">
        <f>_xlfn.XLOOKUP(D147, Account!D$2:D$358, Account!B$2:B$358, "Not found")</f>
        <v>East</v>
      </c>
      <c r="K147" s="1" t="str">
        <f>_xlfn.XLOOKUP(D147, Account!D$2:D$358, Account!C$2:C$358, "Not found")</f>
        <v>Strategic</v>
      </c>
      <c r="L147" s="1" t="s">
        <v>1005</v>
      </c>
      <c r="M147" s="1" t="str">
        <f>_xlfn.XLOOKUP(E147, Partner!B$2:B$102, Partner!A$2:A$102, "Not found")</f>
        <v>Direct</v>
      </c>
      <c r="N147" t="str">
        <f>_xlfn.XLOOKUP(E147, Partner!B$2:B$102, Partner!C$2:C$102, "Not found")</f>
        <v>No</v>
      </c>
      <c r="O147" t="str">
        <f>_xlfn.XLOOKUP(F147, Product!B$2:B$26, Product!A$2:A$26, "Not found")</f>
        <v>Talus</v>
      </c>
      <c r="P147" t="str">
        <f>_xlfn.XLOOKUP(C147, 'Sales Stage'!C$2:C$6, 'Sales Stage'!B$2:B$6, "Not found")</f>
        <v>Qualify</v>
      </c>
      <c r="Q147" s="5">
        <f>_xlfn.XLOOKUP(C147, 'Sales Stage'!C$2:C$6, 'Sales Stage'!A$2:A$6, "Not found")</f>
        <v>0.2</v>
      </c>
      <c r="R147" t="str">
        <f t="shared" si="4"/>
        <v>Direct</v>
      </c>
      <c r="S147" t="str">
        <f t="shared" si="5"/>
        <v>Open</v>
      </c>
    </row>
    <row r="148" spans="1:19" ht="14.5">
      <c r="A148" s="1">
        <v>340</v>
      </c>
      <c r="B148" s="1" t="str">
        <f>_xlfn.XLOOKUP(A148, Opportunity!B$2:B$486, Opportunity!E$2:E$486, "Not found")</f>
        <v>Medium</v>
      </c>
      <c r="C148" s="1">
        <v>4</v>
      </c>
      <c r="D148" s="1">
        <v>263</v>
      </c>
      <c r="E148" s="1">
        <v>22</v>
      </c>
      <c r="F148" s="1">
        <v>2</v>
      </c>
      <c r="G148" s="3">
        <v>4780762</v>
      </c>
      <c r="H148" s="4">
        <v>425.45763888888899</v>
      </c>
      <c r="I148" s="1">
        <v>2015</v>
      </c>
      <c r="J148" s="1" t="str">
        <f>_xlfn.XLOOKUP(D148, Account!D$2:D$358, Account!B$2:B$358, "Not found")</f>
        <v>West</v>
      </c>
      <c r="K148" s="1" t="str">
        <f>_xlfn.XLOOKUP(D148, Account!D$2:D$358, Account!C$2:C$358, "Not found")</f>
        <v>Strategic</v>
      </c>
      <c r="L148" s="1" t="s">
        <v>1005</v>
      </c>
      <c r="M148" s="1" t="str">
        <f>_xlfn.XLOOKUP(E148, Partner!B$2:B$102, Partner!A$2:A$102, "Not found")</f>
        <v>Direct</v>
      </c>
      <c r="N148" t="str">
        <f>_xlfn.XLOOKUP(E148, Partner!B$2:B$102, Partner!C$2:C$102, "Not found")</f>
        <v>No</v>
      </c>
      <c r="O148" t="str">
        <f>_xlfn.XLOOKUP(F148, Product!B$2:B$26, Product!A$2:A$26, "Not found")</f>
        <v>Basium</v>
      </c>
      <c r="P148" t="str">
        <f>_xlfn.XLOOKUP(C148, 'Sales Stage'!C$2:C$6, 'Sales Stage'!B$2:B$6, "Not found")</f>
        <v>Proposal</v>
      </c>
      <c r="Q148" s="5">
        <f>_xlfn.XLOOKUP(C148, 'Sales Stage'!C$2:C$6, 'Sales Stage'!A$2:A$6, "Not found")</f>
        <v>0.6</v>
      </c>
      <c r="R148" t="str">
        <f t="shared" si="4"/>
        <v>Direct</v>
      </c>
      <c r="S148" t="str">
        <f t="shared" si="5"/>
        <v>Open</v>
      </c>
    </row>
    <row r="149" spans="1:19" ht="14.5">
      <c r="A149" s="1">
        <v>429</v>
      </c>
      <c r="B149" s="1" t="str">
        <f>_xlfn.XLOOKUP(A149, Opportunity!B$2:B$486, Opportunity!E$2:E$486, "Not found")</f>
        <v>Medium</v>
      </c>
      <c r="C149" s="1">
        <v>2</v>
      </c>
      <c r="D149" s="1">
        <v>330</v>
      </c>
      <c r="E149" s="1">
        <v>22</v>
      </c>
      <c r="F149" s="1">
        <v>17</v>
      </c>
      <c r="G149" s="3">
        <v>3718538</v>
      </c>
      <c r="H149" s="4">
        <v>382.45763888888899</v>
      </c>
      <c r="I149" s="1">
        <v>2015</v>
      </c>
      <c r="J149" s="1" t="str">
        <f>_xlfn.XLOOKUP(D149, Account!D$2:D$358, Account!B$2:B$358, "Not found")</f>
        <v>East</v>
      </c>
      <c r="K149" s="1" t="str">
        <f>_xlfn.XLOOKUP(D149, Account!D$2:D$358, Account!C$2:C$358, "Not found")</f>
        <v>Strategic</v>
      </c>
      <c r="L149" s="1" t="s">
        <v>1005</v>
      </c>
      <c r="M149" s="1" t="str">
        <f>_xlfn.XLOOKUP(E149, Partner!B$2:B$102, Partner!A$2:A$102, "Not found")</f>
        <v>Direct</v>
      </c>
      <c r="N149" t="str">
        <f>_xlfn.XLOOKUP(E149, Partner!B$2:B$102, Partner!C$2:C$102, "Not found")</f>
        <v>No</v>
      </c>
      <c r="O149" t="str">
        <f>_xlfn.XLOOKUP(F149, Product!B$2:B$26, Product!A$2:A$26, "Not found")</f>
        <v>Recolo</v>
      </c>
      <c r="P149" t="str">
        <f>_xlfn.XLOOKUP(C149, 'Sales Stage'!C$2:C$6, 'Sales Stage'!B$2:B$6, "Not found")</f>
        <v>Qualify</v>
      </c>
      <c r="Q149" s="5">
        <f>_xlfn.XLOOKUP(C149, 'Sales Stage'!C$2:C$6, 'Sales Stage'!A$2:A$6, "Not found")</f>
        <v>0.2</v>
      </c>
      <c r="R149" t="str">
        <f t="shared" si="4"/>
        <v>Direct</v>
      </c>
      <c r="S149" t="str">
        <f t="shared" si="5"/>
        <v>Open</v>
      </c>
    </row>
    <row r="150" spans="1:19" ht="14.5">
      <c r="A150" s="1">
        <v>345</v>
      </c>
      <c r="B150" s="1" t="str">
        <f>_xlfn.XLOOKUP(A150, Opportunity!B$2:B$486, Opportunity!E$2:E$486, "Not found")</f>
        <v>Small</v>
      </c>
      <c r="C150" s="1">
        <v>2</v>
      </c>
      <c r="D150" s="1">
        <v>268</v>
      </c>
      <c r="E150" s="1">
        <v>22</v>
      </c>
      <c r="F150" s="1">
        <v>3</v>
      </c>
      <c r="G150" s="3">
        <v>1418229</v>
      </c>
      <c r="H150" s="4">
        <v>389.45763888888899</v>
      </c>
      <c r="I150" s="1">
        <v>2015</v>
      </c>
      <c r="J150" s="1" t="str">
        <f>_xlfn.XLOOKUP(D150, Account!D$2:D$358, Account!B$2:B$358, "Not found")</f>
        <v>East</v>
      </c>
      <c r="K150" s="1" t="str">
        <f>_xlfn.XLOOKUP(D150, Account!D$2:D$358, Account!C$2:C$358, "Not found")</f>
        <v>Large</v>
      </c>
      <c r="L150" s="1" t="s">
        <v>1005</v>
      </c>
      <c r="M150" s="1" t="str">
        <f>_xlfn.XLOOKUP(E150, Partner!B$2:B$102, Partner!A$2:A$102, "Not found")</f>
        <v>Direct</v>
      </c>
      <c r="N150" t="str">
        <f>_xlfn.XLOOKUP(E150, Partner!B$2:B$102, Partner!C$2:C$102, "Not found")</f>
        <v>No</v>
      </c>
      <c r="O150" t="str">
        <f>_xlfn.XLOOKUP(F150, Product!B$2:B$26, Product!A$2:A$26, "Not found")</f>
        <v>Campana</v>
      </c>
      <c r="P150" t="str">
        <f>_xlfn.XLOOKUP(C150, 'Sales Stage'!C$2:C$6, 'Sales Stage'!B$2:B$6, "Not found")</f>
        <v>Qualify</v>
      </c>
      <c r="Q150" s="5">
        <f>_xlfn.XLOOKUP(C150, 'Sales Stage'!C$2:C$6, 'Sales Stage'!A$2:A$6, "Not found")</f>
        <v>0.2</v>
      </c>
      <c r="R150" t="str">
        <f t="shared" si="4"/>
        <v>Direct</v>
      </c>
      <c r="S150" t="str">
        <f t="shared" si="5"/>
        <v>Open</v>
      </c>
    </row>
    <row r="151" spans="1:19" ht="14.5">
      <c r="A151" s="1">
        <v>376</v>
      </c>
      <c r="B151" s="1" t="str">
        <f>_xlfn.XLOOKUP(A151, Opportunity!B$2:B$486, Opportunity!E$2:E$486, "Not found")</f>
        <v>Medium</v>
      </c>
      <c r="C151" s="1">
        <v>3</v>
      </c>
      <c r="D151" s="1">
        <v>32</v>
      </c>
      <c r="E151" s="1">
        <v>22</v>
      </c>
      <c r="F151" s="1">
        <v>12</v>
      </c>
      <c r="G151" s="3">
        <v>4441789</v>
      </c>
      <c r="H151" s="4">
        <v>434.45763888888899</v>
      </c>
      <c r="I151" s="1">
        <v>2015</v>
      </c>
      <c r="J151" s="1" t="str">
        <f>_xlfn.XLOOKUP(D151, Account!D$2:D$358, Account!B$2:B$358, "Not found")</f>
        <v>East</v>
      </c>
      <c r="K151" s="1" t="str">
        <f>_xlfn.XLOOKUP(D151, Account!D$2:D$358, Account!C$2:C$358, "Not found")</f>
        <v>Large</v>
      </c>
      <c r="L151" s="1" t="s">
        <v>1005</v>
      </c>
      <c r="M151" s="1" t="str">
        <f>_xlfn.XLOOKUP(E151, Partner!B$2:B$102, Partner!A$2:A$102, "Not found")</f>
        <v>Direct</v>
      </c>
      <c r="N151" t="str">
        <f>_xlfn.XLOOKUP(E151, Partner!B$2:B$102, Partner!C$2:C$102, "Not found")</f>
        <v>No</v>
      </c>
      <c r="O151" t="str">
        <f>_xlfn.XLOOKUP(F151, Product!B$2:B$26, Product!A$2:A$26, "Not found")</f>
        <v>Magis</v>
      </c>
      <c r="P151" t="str">
        <f>_xlfn.XLOOKUP(C151, 'Sales Stage'!C$2:C$6, 'Sales Stage'!B$2:B$6, "Not found")</f>
        <v>Solution</v>
      </c>
      <c r="Q151" s="5">
        <f>_xlfn.XLOOKUP(C151, 'Sales Stage'!C$2:C$6, 'Sales Stage'!A$2:A$6, "Not found")</f>
        <v>0.4</v>
      </c>
      <c r="R151" t="str">
        <f t="shared" si="4"/>
        <v>Direct</v>
      </c>
      <c r="S151" t="str">
        <f t="shared" si="5"/>
        <v>Open</v>
      </c>
    </row>
    <row r="152" spans="1:19" ht="14.5">
      <c r="A152" s="1">
        <v>302</v>
      </c>
      <c r="B152" s="1" t="str">
        <f>_xlfn.XLOOKUP(A152, Opportunity!B$2:B$486, Opportunity!E$2:E$486, "Not found")</f>
        <v>Large</v>
      </c>
      <c r="C152" s="1">
        <v>3</v>
      </c>
      <c r="D152" s="1">
        <v>238</v>
      </c>
      <c r="E152" s="1">
        <v>22</v>
      </c>
      <c r="F152" s="1">
        <v>7</v>
      </c>
      <c r="G152" s="3">
        <v>4258202</v>
      </c>
      <c r="H152" s="4">
        <v>413.45763888888899</v>
      </c>
      <c r="I152" s="1">
        <v>2015</v>
      </c>
      <c r="J152" s="1" t="str">
        <f>_xlfn.XLOOKUP(D152, Account!D$2:D$358, Account!B$2:B$358, "Not found")</f>
        <v>Central</v>
      </c>
      <c r="K152" s="1" t="str">
        <f>_xlfn.XLOOKUP(D152, Account!D$2:D$358, Account!C$2:C$358, "Not found")</f>
        <v>Strategic</v>
      </c>
      <c r="L152" s="1" t="s">
        <v>1005</v>
      </c>
      <c r="M152" s="1" t="str">
        <f>_xlfn.XLOOKUP(E152, Partner!B$2:B$102, Partner!A$2:A$102, "Not found")</f>
        <v>Direct</v>
      </c>
      <c r="N152" t="str">
        <f>_xlfn.XLOOKUP(E152, Partner!B$2:B$102, Partner!C$2:C$102, "Not found")</f>
        <v>No</v>
      </c>
      <c r="O152" t="str">
        <f>_xlfn.XLOOKUP(F152, Product!B$2:B$26, Product!A$2:A$26, "Not found")</f>
        <v>Gratus</v>
      </c>
      <c r="P152" t="str">
        <f>_xlfn.XLOOKUP(C152, 'Sales Stage'!C$2:C$6, 'Sales Stage'!B$2:B$6, "Not found")</f>
        <v>Solution</v>
      </c>
      <c r="Q152" s="5">
        <f>_xlfn.XLOOKUP(C152, 'Sales Stage'!C$2:C$6, 'Sales Stage'!A$2:A$6, "Not found")</f>
        <v>0.4</v>
      </c>
      <c r="R152" t="str">
        <f t="shared" si="4"/>
        <v>Direct</v>
      </c>
      <c r="S152" t="str">
        <f t="shared" si="5"/>
        <v>Open</v>
      </c>
    </row>
    <row r="153" spans="1:19" ht="14.5">
      <c r="A153" s="1">
        <v>380</v>
      </c>
      <c r="B153" s="1" t="str">
        <f>_xlfn.XLOOKUP(A153, Opportunity!B$2:B$486, Opportunity!E$2:E$486, "Not found")</f>
        <v>Medium</v>
      </c>
      <c r="C153" s="1">
        <v>2</v>
      </c>
      <c r="D153" s="1">
        <v>295</v>
      </c>
      <c r="E153" s="1">
        <v>22</v>
      </c>
      <c r="F153" s="1">
        <v>22</v>
      </c>
      <c r="G153" s="3">
        <v>4285464</v>
      </c>
      <c r="H153" s="4">
        <v>447.45763888888899</v>
      </c>
      <c r="I153" s="1">
        <v>2015</v>
      </c>
      <c r="J153" s="1" t="str">
        <f>_xlfn.XLOOKUP(D153, Account!D$2:D$358, Account!B$2:B$358, "Not found")</f>
        <v>Central</v>
      </c>
      <c r="K153" s="1" t="str">
        <f>_xlfn.XLOOKUP(D153, Account!D$2:D$358, Account!C$2:C$358, "Not found")</f>
        <v>Small &amp; Medium</v>
      </c>
      <c r="L153" s="1" t="s">
        <v>1005</v>
      </c>
      <c r="M153" s="1" t="str">
        <f>_xlfn.XLOOKUP(E153, Partner!B$2:B$102, Partner!A$2:A$102, "Not found")</f>
        <v>Direct</v>
      </c>
      <c r="N153" t="str">
        <f>_xlfn.XLOOKUP(E153, Partner!B$2:B$102, Partner!C$2:C$102, "Not found")</f>
        <v>No</v>
      </c>
      <c r="O153" t="str">
        <f>_xlfn.XLOOKUP(F153, Product!B$2:B$26, Product!A$2:A$26, "Not found")</f>
        <v>Aqua</v>
      </c>
      <c r="P153" t="str">
        <f>_xlfn.XLOOKUP(C153, 'Sales Stage'!C$2:C$6, 'Sales Stage'!B$2:B$6, "Not found")</f>
        <v>Qualify</v>
      </c>
      <c r="Q153" s="5">
        <f>_xlfn.XLOOKUP(C153, 'Sales Stage'!C$2:C$6, 'Sales Stage'!A$2:A$6, "Not found")</f>
        <v>0.2</v>
      </c>
      <c r="R153" t="str">
        <f t="shared" si="4"/>
        <v>Direct</v>
      </c>
      <c r="S153" t="str">
        <f t="shared" si="5"/>
        <v>Open</v>
      </c>
    </row>
    <row r="154" spans="1:19" ht="14.5">
      <c r="A154" s="1">
        <v>153</v>
      </c>
      <c r="B154" s="1" t="str">
        <f>_xlfn.XLOOKUP(A154, Opportunity!B$2:B$486, Opportunity!E$2:E$486, "Not found")</f>
        <v>Large</v>
      </c>
      <c r="C154" s="1">
        <v>3</v>
      </c>
      <c r="D154" s="1">
        <v>60</v>
      </c>
      <c r="E154" s="1">
        <v>22</v>
      </c>
      <c r="F154" s="1">
        <v>1</v>
      </c>
      <c r="G154" s="3">
        <v>5675097</v>
      </c>
      <c r="H154" s="4">
        <v>366.45763888888899</v>
      </c>
      <c r="I154" s="1">
        <v>2015</v>
      </c>
      <c r="J154" s="1" t="str">
        <f>_xlfn.XLOOKUP(D154, Account!D$2:D$358, Account!B$2:B$358, "Not found")</f>
        <v>Central</v>
      </c>
      <c r="K154" s="1" t="str">
        <f>_xlfn.XLOOKUP(D154, Account!D$2:D$358, Account!C$2:C$358, "Not found")</f>
        <v>Large</v>
      </c>
      <c r="L154" s="1" t="s">
        <v>1005</v>
      </c>
      <c r="M154" s="1" t="str">
        <f>_xlfn.XLOOKUP(E154, Partner!B$2:B$102, Partner!A$2:A$102, "Not found")</f>
        <v>Direct</v>
      </c>
      <c r="N154" t="str">
        <f>_xlfn.XLOOKUP(E154, Partner!B$2:B$102, Partner!C$2:C$102, "Not found")</f>
        <v>No</v>
      </c>
      <c r="O154" t="str">
        <f>_xlfn.XLOOKUP(F154, Product!B$2:B$26, Product!A$2:A$26, "Not found")</f>
        <v>Abbas</v>
      </c>
      <c r="P154" t="str">
        <f>_xlfn.XLOOKUP(C154, 'Sales Stage'!C$2:C$6, 'Sales Stage'!B$2:B$6, "Not found")</f>
        <v>Solution</v>
      </c>
      <c r="Q154" s="5">
        <f>_xlfn.XLOOKUP(C154, 'Sales Stage'!C$2:C$6, 'Sales Stage'!A$2:A$6, "Not found")</f>
        <v>0.4</v>
      </c>
      <c r="R154" t="str">
        <f t="shared" si="4"/>
        <v>Direct</v>
      </c>
      <c r="S154" t="str">
        <f t="shared" si="5"/>
        <v>Open</v>
      </c>
    </row>
    <row r="155" spans="1:19" ht="14.5">
      <c r="A155" s="1">
        <v>358</v>
      </c>
      <c r="B155" s="1" t="str">
        <f>_xlfn.XLOOKUP(A155, Opportunity!B$2:B$486, Opportunity!E$2:E$486, "Not found")</f>
        <v>Medium</v>
      </c>
      <c r="C155" s="1">
        <v>4</v>
      </c>
      <c r="D155" s="1">
        <v>47</v>
      </c>
      <c r="E155" s="1">
        <v>22</v>
      </c>
      <c r="F155" s="1">
        <v>21</v>
      </c>
      <c r="G155" s="3">
        <v>3488444</v>
      </c>
      <c r="H155" s="4">
        <v>411.45763888888899</v>
      </c>
      <c r="I155" s="1">
        <v>2015</v>
      </c>
      <c r="J155" s="1" t="str">
        <f>_xlfn.XLOOKUP(D155, Account!D$2:D$358, Account!B$2:B$358, "Not found")</f>
        <v>West</v>
      </c>
      <c r="K155" s="1" t="str">
        <f>_xlfn.XLOOKUP(D155, Account!D$2:D$358, Account!C$2:C$358, "Not found")</f>
        <v>Large</v>
      </c>
      <c r="L155" s="1" t="s">
        <v>1005</v>
      </c>
      <c r="M155" s="1" t="str">
        <f>_xlfn.XLOOKUP(E155, Partner!B$2:B$102, Partner!A$2:A$102, "Not found")</f>
        <v>Direct</v>
      </c>
      <c r="N155" t="str">
        <f>_xlfn.XLOOKUP(E155, Partner!B$2:B$102, Partner!C$2:C$102, "Not found")</f>
        <v>No</v>
      </c>
      <c r="O155" t="str">
        <f>_xlfn.XLOOKUP(F155, Product!B$2:B$26, Product!A$2:A$26, "Not found")</f>
        <v>Vero</v>
      </c>
      <c r="P155" t="str">
        <f>_xlfn.XLOOKUP(C155, 'Sales Stage'!C$2:C$6, 'Sales Stage'!B$2:B$6, "Not found")</f>
        <v>Proposal</v>
      </c>
      <c r="Q155" s="5">
        <f>_xlfn.XLOOKUP(C155, 'Sales Stage'!C$2:C$6, 'Sales Stage'!A$2:A$6, "Not found")</f>
        <v>0.6</v>
      </c>
      <c r="R155" t="str">
        <f t="shared" si="4"/>
        <v>Direct</v>
      </c>
      <c r="S155" t="str">
        <f t="shared" si="5"/>
        <v>Open</v>
      </c>
    </row>
    <row r="156" spans="1:19" ht="14.5">
      <c r="A156" s="1">
        <v>207</v>
      </c>
      <c r="B156" s="1" t="str">
        <f>_xlfn.XLOOKUP(A156, Opportunity!B$2:B$486, Opportunity!E$2:E$486, "Not found")</f>
        <v>Small</v>
      </c>
      <c r="C156" s="1">
        <v>3</v>
      </c>
      <c r="D156" s="1">
        <v>163</v>
      </c>
      <c r="E156" s="1">
        <v>22</v>
      </c>
      <c r="F156" s="1">
        <v>15</v>
      </c>
      <c r="G156" s="3">
        <v>1836123</v>
      </c>
      <c r="H156" s="4">
        <v>456.45763888888899</v>
      </c>
      <c r="I156" s="1">
        <v>2015</v>
      </c>
      <c r="J156" s="1" t="str">
        <f>_xlfn.XLOOKUP(D156, Account!D$2:D$358, Account!B$2:B$358, "Not found")</f>
        <v>Central</v>
      </c>
      <c r="K156" s="1" t="str">
        <f>_xlfn.XLOOKUP(D156, Account!D$2:D$358, Account!C$2:C$358, "Not found")</f>
        <v>Small &amp; Medium</v>
      </c>
      <c r="L156" s="1" t="s">
        <v>1005</v>
      </c>
      <c r="M156" s="1" t="str">
        <f>_xlfn.XLOOKUP(E156, Partner!B$2:B$102, Partner!A$2:A$102, "Not found")</f>
        <v>Direct</v>
      </c>
      <c r="N156" t="str">
        <f>_xlfn.XLOOKUP(E156, Partner!B$2:B$102, Partner!C$2:C$102, "Not found")</f>
        <v>No</v>
      </c>
      <c r="O156" t="str">
        <f>_xlfn.XLOOKUP(F156, Product!B$2:B$26, Product!A$2:A$26, "Not found")</f>
        <v>Paratus</v>
      </c>
      <c r="P156" t="str">
        <f>_xlfn.XLOOKUP(C156, 'Sales Stage'!C$2:C$6, 'Sales Stage'!B$2:B$6, "Not found")</f>
        <v>Solution</v>
      </c>
      <c r="Q156" s="5">
        <f>_xlfn.XLOOKUP(C156, 'Sales Stage'!C$2:C$6, 'Sales Stage'!A$2:A$6, "Not found")</f>
        <v>0.4</v>
      </c>
      <c r="R156" t="str">
        <f t="shared" si="4"/>
        <v>Direct</v>
      </c>
      <c r="S156" t="str">
        <f t="shared" si="5"/>
        <v>Open</v>
      </c>
    </row>
    <row r="157" spans="1:19" ht="14.5">
      <c r="A157" s="1">
        <v>397</v>
      </c>
      <c r="B157" s="1" t="str">
        <f>_xlfn.XLOOKUP(A157, Opportunity!B$2:B$486, Opportunity!E$2:E$486, "Not found")</f>
        <v>Large</v>
      </c>
      <c r="C157" s="1">
        <v>4</v>
      </c>
      <c r="D157" s="1">
        <v>310</v>
      </c>
      <c r="E157" s="1">
        <v>22</v>
      </c>
      <c r="F157" s="1">
        <v>15</v>
      </c>
      <c r="G157" s="3">
        <v>5952410</v>
      </c>
      <c r="H157" s="4">
        <v>461.45763888888899</v>
      </c>
      <c r="I157" s="1">
        <v>2015</v>
      </c>
      <c r="J157" s="1" t="str">
        <f>_xlfn.XLOOKUP(D157, Account!D$2:D$358, Account!B$2:B$358, "Not found")</f>
        <v>East</v>
      </c>
      <c r="K157" s="1" t="str">
        <f>_xlfn.XLOOKUP(D157, Account!D$2:D$358, Account!C$2:C$358, "Not found")</f>
        <v>Large</v>
      </c>
      <c r="L157" s="1" t="s">
        <v>1005</v>
      </c>
      <c r="M157" s="1" t="str">
        <f>_xlfn.XLOOKUP(E157, Partner!B$2:B$102, Partner!A$2:A$102, "Not found")</f>
        <v>Direct</v>
      </c>
      <c r="N157" t="str">
        <f>_xlfn.XLOOKUP(E157, Partner!B$2:B$102, Partner!C$2:C$102, "Not found")</f>
        <v>No</v>
      </c>
      <c r="O157" t="str">
        <f>_xlfn.XLOOKUP(F157, Product!B$2:B$26, Product!A$2:A$26, "Not found")</f>
        <v>Paratus</v>
      </c>
      <c r="P157" t="str">
        <f>_xlfn.XLOOKUP(C157, 'Sales Stage'!C$2:C$6, 'Sales Stage'!B$2:B$6, "Not found")</f>
        <v>Proposal</v>
      </c>
      <c r="Q157" s="5">
        <f>_xlfn.XLOOKUP(C157, 'Sales Stage'!C$2:C$6, 'Sales Stage'!A$2:A$6, "Not found")</f>
        <v>0.6</v>
      </c>
      <c r="R157" t="str">
        <f t="shared" si="4"/>
        <v>Direct</v>
      </c>
      <c r="S157" t="str">
        <f t="shared" si="5"/>
        <v>Open</v>
      </c>
    </row>
    <row r="158" spans="1:19" ht="14.5">
      <c r="A158" s="1">
        <v>100</v>
      </c>
      <c r="B158" s="1" t="str">
        <f>_xlfn.XLOOKUP(A158, Opportunity!B$2:B$486, Opportunity!E$2:E$486, "Not found")</f>
        <v>Large</v>
      </c>
      <c r="C158" s="1">
        <v>3</v>
      </c>
      <c r="D158" s="1">
        <v>23</v>
      </c>
      <c r="E158" s="1">
        <v>22</v>
      </c>
      <c r="F158" s="1">
        <v>19</v>
      </c>
      <c r="G158" s="3">
        <v>7021112</v>
      </c>
      <c r="H158" s="4">
        <v>397.45763888888899</v>
      </c>
      <c r="I158" s="1">
        <v>2015</v>
      </c>
      <c r="J158" s="1" t="str">
        <f>_xlfn.XLOOKUP(D158, Account!D$2:D$358, Account!B$2:B$358, "Not found")</f>
        <v>West</v>
      </c>
      <c r="K158" s="1" t="str">
        <f>_xlfn.XLOOKUP(D158, Account!D$2:D$358, Account!C$2:C$358, "Not found")</f>
        <v>Large</v>
      </c>
      <c r="L158" s="1" t="s">
        <v>1005</v>
      </c>
      <c r="M158" s="1" t="str">
        <f>_xlfn.XLOOKUP(E158, Partner!B$2:B$102, Partner!A$2:A$102, "Not found")</f>
        <v>Direct</v>
      </c>
      <c r="N158" t="str">
        <f>_xlfn.XLOOKUP(E158, Partner!B$2:B$102, Partner!C$2:C$102, "Not found")</f>
        <v>No</v>
      </c>
      <c r="O158" t="str">
        <f>_xlfn.XLOOKUP(F158, Product!B$2:B$26, Product!A$2:A$26, "Not found")</f>
        <v>Talus</v>
      </c>
      <c r="P158" t="str">
        <f>_xlfn.XLOOKUP(C158, 'Sales Stage'!C$2:C$6, 'Sales Stage'!B$2:B$6, "Not found")</f>
        <v>Solution</v>
      </c>
      <c r="Q158" s="5">
        <f>_xlfn.XLOOKUP(C158, 'Sales Stage'!C$2:C$6, 'Sales Stage'!A$2:A$6, "Not found")</f>
        <v>0.4</v>
      </c>
      <c r="R158" t="str">
        <f t="shared" si="4"/>
        <v>Direct</v>
      </c>
      <c r="S158" t="str">
        <f t="shared" si="5"/>
        <v>Open</v>
      </c>
    </row>
    <row r="159" spans="1:19" ht="14.5">
      <c r="A159" s="1">
        <v>189</v>
      </c>
      <c r="B159" s="1" t="str">
        <f>_xlfn.XLOOKUP(A159, Opportunity!B$2:B$486, Opportunity!E$2:E$486, "Not found")</f>
        <v>Small</v>
      </c>
      <c r="C159" s="1">
        <v>2</v>
      </c>
      <c r="D159" s="1">
        <v>153</v>
      </c>
      <c r="E159" s="1">
        <v>22</v>
      </c>
      <c r="F159" s="1">
        <v>22</v>
      </c>
      <c r="G159" s="3">
        <v>2313781</v>
      </c>
      <c r="H159" s="4">
        <v>424.45763888888899</v>
      </c>
      <c r="I159" s="1">
        <v>2015</v>
      </c>
      <c r="J159" s="1" t="str">
        <f>_xlfn.XLOOKUP(D159, Account!D$2:D$358, Account!B$2:B$358, "Not found")</f>
        <v>Central</v>
      </c>
      <c r="K159" s="1" t="str">
        <f>_xlfn.XLOOKUP(D159, Account!D$2:D$358, Account!C$2:C$358, "Not found")</f>
        <v>Small &amp; Medium</v>
      </c>
      <c r="L159" s="1" t="s">
        <v>1005</v>
      </c>
      <c r="M159" s="1" t="str">
        <f>_xlfn.XLOOKUP(E159, Partner!B$2:B$102, Partner!A$2:A$102, "Not found")</f>
        <v>Direct</v>
      </c>
      <c r="N159" t="str">
        <f>_xlfn.XLOOKUP(E159, Partner!B$2:B$102, Partner!C$2:C$102, "Not found")</f>
        <v>No</v>
      </c>
      <c r="O159" t="str">
        <f>_xlfn.XLOOKUP(F159, Product!B$2:B$26, Product!A$2:A$26, "Not found")</f>
        <v>Aqua</v>
      </c>
      <c r="P159" t="str">
        <f>_xlfn.XLOOKUP(C159, 'Sales Stage'!C$2:C$6, 'Sales Stage'!B$2:B$6, "Not found")</f>
        <v>Qualify</v>
      </c>
      <c r="Q159" s="5">
        <f>_xlfn.XLOOKUP(C159, 'Sales Stage'!C$2:C$6, 'Sales Stage'!A$2:A$6, "Not found")</f>
        <v>0.2</v>
      </c>
      <c r="R159" t="str">
        <f t="shared" si="4"/>
        <v>Direct</v>
      </c>
      <c r="S159" t="str">
        <f t="shared" si="5"/>
        <v>Open</v>
      </c>
    </row>
    <row r="160" spans="1:19" ht="14.5">
      <c r="A160" s="1">
        <v>331</v>
      </c>
      <c r="B160" s="1" t="str">
        <f>_xlfn.XLOOKUP(A160, Opportunity!B$2:B$486, Opportunity!E$2:E$486, "Not found")</f>
        <v>Small</v>
      </c>
      <c r="C160" s="1">
        <v>2</v>
      </c>
      <c r="D160" s="1">
        <v>255</v>
      </c>
      <c r="E160" s="1">
        <v>22</v>
      </c>
      <c r="F160" s="1">
        <v>11</v>
      </c>
      <c r="G160" s="3">
        <v>1757171</v>
      </c>
      <c r="H160" s="4">
        <v>365.45763888888899</v>
      </c>
      <c r="I160" s="1">
        <v>2015</v>
      </c>
      <c r="J160" s="1" t="str">
        <f>_xlfn.XLOOKUP(D160, Account!D$2:D$358, Account!B$2:B$358, "Not found")</f>
        <v>East</v>
      </c>
      <c r="K160" s="1" t="str">
        <f>_xlfn.XLOOKUP(D160, Account!D$2:D$358, Account!C$2:C$358, "Not found")</f>
        <v>Large</v>
      </c>
      <c r="L160" s="1" t="s">
        <v>1005</v>
      </c>
      <c r="M160" s="1" t="str">
        <f>_xlfn.XLOOKUP(E160, Partner!B$2:B$102, Partner!A$2:A$102, "Not found")</f>
        <v>Direct</v>
      </c>
      <c r="N160" t="str">
        <f>_xlfn.XLOOKUP(E160, Partner!B$2:B$102, Partner!C$2:C$102, "Not found")</f>
        <v>No</v>
      </c>
      <c r="O160" t="str">
        <f>_xlfn.XLOOKUP(F160, Product!B$2:B$26, Product!A$2:A$26, "Not found")</f>
        <v>Lacuna</v>
      </c>
      <c r="P160" t="str">
        <f>_xlfn.XLOOKUP(C160, 'Sales Stage'!C$2:C$6, 'Sales Stage'!B$2:B$6, "Not found")</f>
        <v>Qualify</v>
      </c>
      <c r="Q160" s="5">
        <f>_xlfn.XLOOKUP(C160, 'Sales Stage'!C$2:C$6, 'Sales Stage'!A$2:A$6, "Not found")</f>
        <v>0.2</v>
      </c>
      <c r="R160" t="str">
        <f t="shared" si="4"/>
        <v>Direct</v>
      </c>
      <c r="S160" t="str">
        <f t="shared" si="5"/>
        <v>Open</v>
      </c>
    </row>
    <row r="161" spans="1:19" ht="14.5">
      <c r="A161" s="1">
        <v>339</v>
      </c>
      <c r="B161" s="1" t="str">
        <f>_xlfn.XLOOKUP(A161, Opportunity!B$2:B$486, Opportunity!E$2:E$486, "Not found")</f>
        <v>Medium</v>
      </c>
      <c r="C161" s="1">
        <v>2</v>
      </c>
      <c r="D161" s="1">
        <v>262</v>
      </c>
      <c r="E161" s="1">
        <v>22</v>
      </c>
      <c r="F161" s="1">
        <v>18</v>
      </c>
      <c r="G161" s="3">
        <v>5112312</v>
      </c>
      <c r="H161" s="4">
        <v>396.45763888888899</v>
      </c>
      <c r="I161" s="1">
        <v>2015</v>
      </c>
      <c r="J161" s="1" t="str">
        <f>_xlfn.XLOOKUP(D161, Account!D$2:D$358, Account!B$2:B$358, "Not found")</f>
        <v>West</v>
      </c>
      <c r="K161" s="1" t="str">
        <f>_xlfn.XLOOKUP(D161, Account!D$2:D$358, Account!C$2:C$358, "Not found")</f>
        <v>Strategic</v>
      </c>
      <c r="L161" s="1" t="s">
        <v>1005</v>
      </c>
      <c r="M161" s="1" t="str">
        <f>_xlfn.XLOOKUP(E161, Partner!B$2:B$102, Partner!A$2:A$102, "Not found")</f>
        <v>Direct</v>
      </c>
      <c r="N161" t="str">
        <f>_xlfn.XLOOKUP(E161, Partner!B$2:B$102, Partner!C$2:C$102, "Not found")</f>
        <v>No</v>
      </c>
      <c r="O161" t="str">
        <f>_xlfn.XLOOKUP(F161, Product!B$2:B$26, Product!A$2:A$26, "Not found")</f>
        <v>Sato</v>
      </c>
      <c r="P161" t="str">
        <f>_xlfn.XLOOKUP(C161, 'Sales Stage'!C$2:C$6, 'Sales Stage'!B$2:B$6, "Not found")</f>
        <v>Qualify</v>
      </c>
      <c r="Q161" s="5">
        <f>_xlfn.XLOOKUP(C161, 'Sales Stage'!C$2:C$6, 'Sales Stage'!A$2:A$6, "Not found")</f>
        <v>0.2</v>
      </c>
      <c r="R161" t="str">
        <f t="shared" si="4"/>
        <v>Direct</v>
      </c>
      <c r="S161" t="str">
        <f t="shared" si="5"/>
        <v>Open</v>
      </c>
    </row>
    <row r="162" spans="1:19" ht="14.5">
      <c r="A162" s="1">
        <v>362</v>
      </c>
      <c r="B162" s="1" t="str">
        <f>_xlfn.XLOOKUP(A162, Opportunity!B$2:B$486, Opportunity!E$2:E$486, "Not found")</f>
        <v>Medium</v>
      </c>
      <c r="C162" s="1">
        <v>4</v>
      </c>
      <c r="D162" s="1">
        <v>283</v>
      </c>
      <c r="E162" s="1">
        <v>22</v>
      </c>
      <c r="F162" s="1">
        <v>6</v>
      </c>
      <c r="G162" s="3">
        <v>3634069</v>
      </c>
      <c r="H162" s="4">
        <v>396.45763888888899</v>
      </c>
      <c r="I162" s="1">
        <v>2015</v>
      </c>
      <c r="J162" s="1" t="str">
        <f>_xlfn.XLOOKUP(D162, Account!D$2:D$358, Account!B$2:B$358, "Not found")</f>
        <v>East</v>
      </c>
      <c r="K162" s="1" t="str">
        <f>_xlfn.XLOOKUP(D162, Account!D$2:D$358, Account!C$2:C$358, "Not found")</f>
        <v>Strategic</v>
      </c>
      <c r="L162" s="1" t="s">
        <v>1005</v>
      </c>
      <c r="M162" s="1" t="str">
        <f>_xlfn.XLOOKUP(E162, Partner!B$2:B$102, Partner!A$2:A$102, "Not found")</f>
        <v>Direct</v>
      </c>
      <c r="N162" t="str">
        <f>_xlfn.XLOOKUP(E162, Partner!B$2:B$102, Partner!C$2:C$102, "Not found")</f>
        <v>No</v>
      </c>
      <c r="O162" t="str">
        <f>_xlfn.XLOOKUP(F162, Product!B$2:B$26, Product!A$2:A$26, "Not found")</f>
        <v>Fatum</v>
      </c>
      <c r="P162" t="str">
        <f>_xlfn.XLOOKUP(C162, 'Sales Stage'!C$2:C$6, 'Sales Stage'!B$2:B$6, "Not found")</f>
        <v>Proposal</v>
      </c>
      <c r="Q162" s="5">
        <f>_xlfn.XLOOKUP(C162, 'Sales Stage'!C$2:C$6, 'Sales Stage'!A$2:A$6, "Not found")</f>
        <v>0.6</v>
      </c>
      <c r="R162" t="str">
        <f t="shared" si="4"/>
        <v>Direct</v>
      </c>
      <c r="S162" t="str">
        <f t="shared" si="5"/>
        <v>Open</v>
      </c>
    </row>
    <row r="163" spans="1:19" ht="14.5">
      <c r="A163" s="1">
        <v>63</v>
      </c>
      <c r="B163" s="1" t="str">
        <f>_xlfn.XLOOKUP(A163, Opportunity!B$2:B$486, Opportunity!E$2:E$486, "Not found")</f>
        <v>Medium</v>
      </c>
      <c r="C163" s="1">
        <v>3</v>
      </c>
      <c r="D163" s="1">
        <v>54</v>
      </c>
      <c r="E163" s="1">
        <v>22</v>
      </c>
      <c r="F163" s="1">
        <v>25</v>
      </c>
      <c r="G163" s="3">
        <v>5242291</v>
      </c>
      <c r="H163" s="4">
        <v>431.45763888888899</v>
      </c>
      <c r="I163" s="1">
        <v>2015</v>
      </c>
      <c r="J163" s="1" t="str">
        <f>_xlfn.XLOOKUP(D163, Account!D$2:D$358, Account!B$2:B$358, "Not found")</f>
        <v>Central</v>
      </c>
      <c r="K163" s="1" t="str">
        <f>_xlfn.XLOOKUP(D163, Account!D$2:D$358, Account!C$2:C$358, "Not found")</f>
        <v>Large</v>
      </c>
      <c r="L163" s="1" t="s">
        <v>1006</v>
      </c>
      <c r="M163" s="1" t="str">
        <f>_xlfn.XLOOKUP(E163, Partner!B$2:B$102, Partner!A$2:A$102, "Not found")</f>
        <v>Direct</v>
      </c>
      <c r="N163" t="str">
        <f>_xlfn.XLOOKUP(E163, Partner!B$2:B$102, Partner!C$2:C$102, "Not found")</f>
        <v>No</v>
      </c>
      <c r="O163" t="str">
        <f>_xlfn.XLOOKUP(F163, Product!B$2:B$26, Product!A$2:A$26, "Not found")</f>
        <v>Maximus</v>
      </c>
      <c r="P163" t="str">
        <f>_xlfn.XLOOKUP(C163, 'Sales Stage'!C$2:C$6, 'Sales Stage'!B$2:B$6, "Not found")</f>
        <v>Solution</v>
      </c>
      <c r="Q163" s="5">
        <f>_xlfn.XLOOKUP(C163, 'Sales Stage'!C$2:C$6, 'Sales Stage'!A$2:A$6, "Not found")</f>
        <v>0.4</v>
      </c>
      <c r="R163" t="str">
        <f t="shared" si="4"/>
        <v>Direct</v>
      </c>
      <c r="S163" t="str">
        <f t="shared" si="5"/>
        <v>Open</v>
      </c>
    </row>
    <row r="164" spans="1:19" ht="14.5">
      <c r="A164" s="1">
        <v>144</v>
      </c>
      <c r="B164" s="1" t="str">
        <f>_xlfn.XLOOKUP(A164, Opportunity!B$2:B$486, Opportunity!E$2:E$486, "Not found")</f>
        <v>Small</v>
      </c>
      <c r="C164" s="1">
        <v>3</v>
      </c>
      <c r="D164" s="1">
        <v>114</v>
      </c>
      <c r="E164" s="1">
        <v>22</v>
      </c>
      <c r="F164" s="1">
        <v>4</v>
      </c>
      <c r="G164" s="3">
        <v>436862</v>
      </c>
      <c r="H164" s="4">
        <v>393.45763888888899</v>
      </c>
      <c r="I164" s="1">
        <v>2015</v>
      </c>
      <c r="J164" s="1" t="str">
        <f>_xlfn.XLOOKUP(D164, Account!D$2:D$358, Account!B$2:B$358, "Not found")</f>
        <v>West</v>
      </c>
      <c r="K164" s="1" t="str">
        <f>_xlfn.XLOOKUP(D164, Account!D$2:D$358, Account!C$2:C$358, "Not found")</f>
        <v>Strategic</v>
      </c>
      <c r="L164" s="1" t="s">
        <v>1006</v>
      </c>
      <c r="M164" s="1" t="str">
        <f>_xlfn.XLOOKUP(E164, Partner!B$2:B$102, Partner!A$2:A$102, "Not found")</f>
        <v>Direct</v>
      </c>
      <c r="N164" t="str">
        <f>_xlfn.XLOOKUP(E164, Partner!B$2:B$102, Partner!C$2:C$102, "Not found")</f>
        <v>No</v>
      </c>
      <c r="O164" t="str">
        <f>_xlfn.XLOOKUP(F164, Product!B$2:B$26, Product!A$2:A$26, "Not found")</f>
        <v>Decimus</v>
      </c>
      <c r="P164" t="str">
        <f>_xlfn.XLOOKUP(C164, 'Sales Stage'!C$2:C$6, 'Sales Stage'!B$2:B$6, "Not found")</f>
        <v>Solution</v>
      </c>
      <c r="Q164" s="5">
        <f>_xlfn.XLOOKUP(C164, 'Sales Stage'!C$2:C$6, 'Sales Stage'!A$2:A$6, "Not found")</f>
        <v>0.4</v>
      </c>
      <c r="R164" t="str">
        <f t="shared" si="4"/>
        <v>Direct</v>
      </c>
      <c r="S164" t="str">
        <f t="shared" si="5"/>
        <v>Open</v>
      </c>
    </row>
    <row r="165" spans="1:19" ht="14.5">
      <c r="A165" s="1">
        <v>198</v>
      </c>
      <c r="B165" s="1" t="str">
        <f>_xlfn.XLOOKUP(A165, Opportunity!B$2:B$486, Opportunity!E$2:E$486, "Not found")</f>
        <v>Large</v>
      </c>
      <c r="C165" s="1">
        <v>3</v>
      </c>
      <c r="D165" s="1">
        <v>121</v>
      </c>
      <c r="E165" s="1">
        <v>22</v>
      </c>
      <c r="F165" s="1">
        <v>19</v>
      </c>
      <c r="G165" s="3">
        <v>6733360</v>
      </c>
      <c r="H165" s="4">
        <v>445.45763888888899</v>
      </c>
      <c r="I165" s="1">
        <v>2015</v>
      </c>
      <c r="J165" s="1" t="str">
        <f>_xlfn.XLOOKUP(D165, Account!D$2:D$358, Account!B$2:B$358, "Not found")</f>
        <v>East</v>
      </c>
      <c r="K165" s="1" t="str">
        <f>_xlfn.XLOOKUP(D165, Account!D$2:D$358, Account!C$2:C$358, "Not found")</f>
        <v>Small &amp; Medium</v>
      </c>
      <c r="L165" s="1" t="s">
        <v>1006</v>
      </c>
      <c r="M165" s="1" t="str">
        <f>_xlfn.XLOOKUP(E165, Partner!B$2:B$102, Partner!A$2:A$102, "Not found")</f>
        <v>Direct</v>
      </c>
      <c r="N165" t="str">
        <f>_xlfn.XLOOKUP(E165, Partner!B$2:B$102, Partner!C$2:C$102, "Not found")</f>
        <v>No</v>
      </c>
      <c r="O165" t="str">
        <f>_xlfn.XLOOKUP(F165, Product!B$2:B$26, Product!A$2:A$26, "Not found")</f>
        <v>Talus</v>
      </c>
      <c r="P165" t="str">
        <f>_xlfn.XLOOKUP(C165, 'Sales Stage'!C$2:C$6, 'Sales Stage'!B$2:B$6, "Not found")</f>
        <v>Solution</v>
      </c>
      <c r="Q165" s="5">
        <f>_xlfn.XLOOKUP(C165, 'Sales Stage'!C$2:C$6, 'Sales Stage'!A$2:A$6, "Not found")</f>
        <v>0.4</v>
      </c>
      <c r="R165" t="str">
        <f t="shared" si="4"/>
        <v>Direct</v>
      </c>
      <c r="S165" t="str">
        <f t="shared" si="5"/>
        <v>Open</v>
      </c>
    </row>
    <row r="166" spans="1:19" ht="14.5">
      <c r="A166" s="1">
        <v>194</v>
      </c>
      <c r="B166" s="1" t="str">
        <f>_xlfn.XLOOKUP(A166, Opportunity!B$2:B$486, Opportunity!E$2:E$486, "Not found")</f>
        <v>Small</v>
      </c>
      <c r="C166" s="1">
        <v>2</v>
      </c>
      <c r="D166" s="1">
        <v>157</v>
      </c>
      <c r="E166" s="1">
        <v>22</v>
      </c>
      <c r="F166" s="1">
        <v>10</v>
      </c>
      <c r="G166" s="3">
        <v>1082733</v>
      </c>
      <c r="H166" s="4">
        <v>428.45763888888899</v>
      </c>
      <c r="I166" s="1">
        <v>2015</v>
      </c>
      <c r="J166" s="1" t="str">
        <f>_xlfn.XLOOKUP(D166, Account!D$2:D$358, Account!B$2:B$358, "Not found")</f>
        <v>East</v>
      </c>
      <c r="K166" s="1" t="str">
        <f>_xlfn.XLOOKUP(D166, Account!D$2:D$358, Account!C$2:C$358, "Not found")</f>
        <v>Strategic</v>
      </c>
      <c r="L166" s="1" t="s">
        <v>1006</v>
      </c>
      <c r="M166" s="1" t="str">
        <f>_xlfn.XLOOKUP(E166, Partner!B$2:B$102, Partner!A$2:A$102, "Not found")</f>
        <v>Direct</v>
      </c>
      <c r="N166" t="str">
        <f>_xlfn.XLOOKUP(E166, Partner!B$2:B$102, Partner!C$2:C$102, "Not found")</f>
        <v>No</v>
      </c>
      <c r="O166" t="str">
        <f>_xlfn.XLOOKUP(F166, Product!B$2:B$26, Product!A$2:A$26, "Not found")</f>
        <v>Juvenis</v>
      </c>
      <c r="P166" t="str">
        <f>_xlfn.XLOOKUP(C166, 'Sales Stage'!C$2:C$6, 'Sales Stage'!B$2:B$6, "Not found")</f>
        <v>Qualify</v>
      </c>
      <c r="Q166" s="5">
        <f>_xlfn.XLOOKUP(C166, 'Sales Stage'!C$2:C$6, 'Sales Stage'!A$2:A$6, "Not found")</f>
        <v>0.2</v>
      </c>
      <c r="R166" t="str">
        <f t="shared" si="4"/>
        <v>Direct</v>
      </c>
      <c r="S166" t="str">
        <f t="shared" si="5"/>
        <v>Open</v>
      </c>
    </row>
    <row r="167" spans="1:19" ht="14.5">
      <c r="A167" s="1">
        <v>220</v>
      </c>
      <c r="B167" s="1" t="str">
        <f>_xlfn.XLOOKUP(A167, Opportunity!B$2:B$486, Opportunity!E$2:E$486, "Not found")</f>
        <v>Small</v>
      </c>
      <c r="C167" s="1">
        <v>3</v>
      </c>
      <c r="D167" s="1">
        <v>174</v>
      </c>
      <c r="E167" s="1">
        <v>22</v>
      </c>
      <c r="F167" s="1">
        <v>15</v>
      </c>
      <c r="G167" s="3">
        <v>1450730</v>
      </c>
      <c r="H167" s="4">
        <v>447.45763888888899</v>
      </c>
      <c r="I167" s="1">
        <v>2015</v>
      </c>
      <c r="J167" s="1" t="str">
        <f>_xlfn.XLOOKUP(D167, Account!D$2:D$358, Account!B$2:B$358, "Not found")</f>
        <v>West</v>
      </c>
      <c r="K167" s="1" t="str">
        <f>_xlfn.XLOOKUP(D167, Account!D$2:D$358, Account!C$2:C$358, "Not found")</f>
        <v>Large</v>
      </c>
      <c r="L167" s="1" t="s">
        <v>1006</v>
      </c>
      <c r="M167" s="1" t="str">
        <f>_xlfn.XLOOKUP(E167, Partner!B$2:B$102, Partner!A$2:A$102, "Not found")</f>
        <v>Direct</v>
      </c>
      <c r="N167" t="str">
        <f>_xlfn.XLOOKUP(E167, Partner!B$2:B$102, Partner!C$2:C$102, "Not found")</f>
        <v>No</v>
      </c>
      <c r="O167" t="str">
        <f>_xlfn.XLOOKUP(F167, Product!B$2:B$26, Product!A$2:A$26, "Not found")</f>
        <v>Paratus</v>
      </c>
      <c r="P167" t="str">
        <f>_xlfn.XLOOKUP(C167, 'Sales Stage'!C$2:C$6, 'Sales Stage'!B$2:B$6, "Not found")</f>
        <v>Solution</v>
      </c>
      <c r="Q167" s="5">
        <f>_xlfn.XLOOKUP(C167, 'Sales Stage'!C$2:C$6, 'Sales Stage'!A$2:A$6, "Not found")</f>
        <v>0.4</v>
      </c>
      <c r="R167" t="str">
        <f t="shared" si="4"/>
        <v>Direct</v>
      </c>
      <c r="S167" t="str">
        <f t="shared" si="5"/>
        <v>Open</v>
      </c>
    </row>
    <row r="168" spans="1:19" ht="14.5">
      <c r="A168" s="1">
        <v>299</v>
      </c>
      <c r="B168" s="1" t="str">
        <f>_xlfn.XLOOKUP(A168, Opportunity!B$2:B$486, Opportunity!E$2:E$486, "Not found")</f>
        <v>Medium</v>
      </c>
      <c r="C168" s="1">
        <v>4</v>
      </c>
      <c r="D168" s="1">
        <v>236</v>
      </c>
      <c r="E168" s="1">
        <v>22</v>
      </c>
      <c r="F168" s="1">
        <v>21</v>
      </c>
      <c r="G168" s="3">
        <v>5391785</v>
      </c>
      <c r="H168" s="4">
        <v>381.45763888888899</v>
      </c>
      <c r="I168" s="1">
        <v>2015</v>
      </c>
      <c r="J168" s="1" t="str">
        <f>_xlfn.XLOOKUP(D168, Account!D$2:D$358, Account!B$2:B$358, "Not found")</f>
        <v>Central</v>
      </c>
      <c r="K168" s="1" t="str">
        <f>_xlfn.XLOOKUP(D168, Account!D$2:D$358, Account!C$2:C$358, "Not found")</f>
        <v>Strategic</v>
      </c>
      <c r="L168" s="1" t="s">
        <v>1006</v>
      </c>
      <c r="M168" s="1" t="str">
        <f>_xlfn.XLOOKUP(E168, Partner!B$2:B$102, Partner!A$2:A$102, "Not found")</f>
        <v>Direct</v>
      </c>
      <c r="N168" t="str">
        <f>_xlfn.XLOOKUP(E168, Partner!B$2:B$102, Partner!C$2:C$102, "Not found")</f>
        <v>No</v>
      </c>
      <c r="O168" t="str">
        <f>_xlfn.XLOOKUP(F168, Product!B$2:B$26, Product!A$2:A$26, "Not found")</f>
        <v>Vero</v>
      </c>
      <c r="P168" t="str">
        <f>_xlfn.XLOOKUP(C168, 'Sales Stage'!C$2:C$6, 'Sales Stage'!B$2:B$6, "Not found")</f>
        <v>Proposal</v>
      </c>
      <c r="Q168" s="5">
        <f>_xlfn.XLOOKUP(C168, 'Sales Stage'!C$2:C$6, 'Sales Stage'!A$2:A$6, "Not found")</f>
        <v>0.6</v>
      </c>
      <c r="R168" t="str">
        <f t="shared" si="4"/>
        <v>Direct</v>
      </c>
      <c r="S168" t="str">
        <f t="shared" si="5"/>
        <v>Open</v>
      </c>
    </row>
    <row r="169" spans="1:19" ht="14.5">
      <c r="A169" s="1">
        <v>307</v>
      </c>
      <c r="B169" s="1" t="str">
        <f>_xlfn.XLOOKUP(A169, Opportunity!B$2:B$486, Opportunity!E$2:E$486, "Not found")</f>
        <v>Small</v>
      </c>
      <c r="C169" s="1">
        <v>3</v>
      </c>
      <c r="D169" s="1">
        <v>242</v>
      </c>
      <c r="E169" s="1">
        <v>22</v>
      </c>
      <c r="F169" s="1">
        <v>1</v>
      </c>
      <c r="G169" s="3">
        <v>1441888</v>
      </c>
      <c r="H169" s="4">
        <v>417.45763888888899</v>
      </c>
      <c r="I169" s="1">
        <v>2015</v>
      </c>
      <c r="J169" s="1" t="str">
        <f>_xlfn.XLOOKUP(D169, Account!D$2:D$358, Account!B$2:B$358, "Not found")</f>
        <v>Central</v>
      </c>
      <c r="K169" s="1" t="str">
        <f>_xlfn.XLOOKUP(D169, Account!D$2:D$358, Account!C$2:C$358, "Not found")</f>
        <v>Small &amp; Medium</v>
      </c>
      <c r="L169" s="1" t="s">
        <v>1006</v>
      </c>
      <c r="M169" s="1" t="str">
        <f>_xlfn.XLOOKUP(E169, Partner!B$2:B$102, Partner!A$2:A$102, "Not found")</f>
        <v>Direct</v>
      </c>
      <c r="N169" t="str">
        <f>_xlfn.XLOOKUP(E169, Partner!B$2:B$102, Partner!C$2:C$102, "Not found")</f>
        <v>No</v>
      </c>
      <c r="O169" t="str">
        <f>_xlfn.XLOOKUP(F169, Product!B$2:B$26, Product!A$2:A$26, "Not found")</f>
        <v>Abbas</v>
      </c>
      <c r="P169" t="str">
        <f>_xlfn.XLOOKUP(C169, 'Sales Stage'!C$2:C$6, 'Sales Stage'!B$2:B$6, "Not found")</f>
        <v>Solution</v>
      </c>
      <c r="Q169" s="5">
        <f>_xlfn.XLOOKUP(C169, 'Sales Stage'!C$2:C$6, 'Sales Stage'!A$2:A$6, "Not found")</f>
        <v>0.4</v>
      </c>
      <c r="R169" t="str">
        <f t="shared" si="4"/>
        <v>Direct</v>
      </c>
      <c r="S169" t="str">
        <f t="shared" si="5"/>
        <v>Open</v>
      </c>
    </row>
    <row r="170" spans="1:19" ht="14.5">
      <c r="A170" s="1">
        <v>421</v>
      </c>
      <c r="B170" s="1" t="str">
        <f>_xlfn.XLOOKUP(A170, Opportunity!B$2:B$486, Opportunity!E$2:E$486, "Not found")</f>
        <v>Small</v>
      </c>
      <c r="C170" s="1">
        <v>4</v>
      </c>
      <c r="D170" s="1">
        <v>42</v>
      </c>
      <c r="E170" s="1">
        <v>22</v>
      </c>
      <c r="F170" s="1">
        <v>20</v>
      </c>
      <c r="G170" s="3">
        <v>2317660</v>
      </c>
      <c r="H170" s="4">
        <v>432.45763888888899</v>
      </c>
      <c r="I170" s="1">
        <v>2015</v>
      </c>
      <c r="J170" s="1" t="str">
        <f>_xlfn.XLOOKUP(D170, Account!D$2:D$358, Account!B$2:B$358, "Not found")</f>
        <v>East</v>
      </c>
      <c r="K170" s="1" t="str">
        <f>_xlfn.XLOOKUP(D170, Account!D$2:D$358, Account!C$2:C$358, "Not found")</f>
        <v>Strategic</v>
      </c>
      <c r="L170" s="1" t="s">
        <v>1006</v>
      </c>
      <c r="M170" s="1" t="str">
        <f>_xlfn.XLOOKUP(E170, Partner!B$2:B$102, Partner!A$2:A$102, "Not found")</f>
        <v>Direct</v>
      </c>
      <c r="N170" t="str">
        <f>_xlfn.XLOOKUP(E170, Partner!B$2:B$102, Partner!C$2:C$102, "Not found")</f>
        <v>No</v>
      </c>
      <c r="O170" t="str">
        <f>_xlfn.XLOOKUP(F170, Product!B$2:B$26, Product!A$2:A$26, "Not found")</f>
        <v>Umbra</v>
      </c>
      <c r="P170" t="str">
        <f>_xlfn.XLOOKUP(C170, 'Sales Stage'!C$2:C$6, 'Sales Stage'!B$2:B$6, "Not found")</f>
        <v>Proposal</v>
      </c>
      <c r="Q170" s="5">
        <f>_xlfn.XLOOKUP(C170, 'Sales Stage'!C$2:C$6, 'Sales Stage'!A$2:A$6, "Not found")</f>
        <v>0.6</v>
      </c>
      <c r="R170" t="str">
        <f t="shared" si="4"/>
        <v>Direct</v>
      </c>
      <c r="S170" t="str">
        <f t="shared" si="5"/>
        <v>Open</v>
      </c>
    </row>
    <row r="171" spans="1:19" ht="14.5">
      <c r="A171" s="1">
        <v>277</v>
      </c>
      <c r="B171" s="1" t="str">
        <f>_xlfn.XLOOKUP(A171, Opportunity!B$2:B$486, Opportunity!E$2:E$486, "Not found")</f>
        <v>Medium</v>
      </c>
      <c r="C171" s="1">
        <v>3</v>
      </c>
      <c r="D171" s="1">
        <v>221</v>
      </c>
      <c r="E171" s="1">
        <v>22</v>
      </c>
      <c r="F171" s="1">
        <v>13</v>
      </c>
      <c r="G171" s="3">
        <v>3163151</v>
      </c>
      <c r="H171" s="4">
        <v>450.16666666666401</v>
      </c>
      <c r="I171" s="1">
        <v>2015</v>
      </c>
      <c r="J171" s="1" t="str">
        <f>_xlfn.XLOOKUP(D171, Account!D$2:D$358, Account!B$2:B$358, "Not found")</f>
        <v>East</v>
      </c>
      <c r="K171" s="1" t="str">
        <f>_xlfn.XLOOKUP(D171, Account!D$2:D$358, Account!C$2:C$358, "Not found")</f>
        <v>Large</v>
      </c>
      <c r="L171" s="1" t="s">
        <v>1006</v>
      </c>
      <c r="M171" s="1" t="str">
        <f>_xlfn.XLOOKUP(E171, Partner!B$2:B$102, Partner!A$2:A$102, "Not found")</f>
        <v>Direct</v>
      </c>
      <c r="N171" t="str">
        <f>_xlfn.XLOOKUP(E171, Partner!B$2:B$102, Partner!C$2:C$102, "Not found")</f>
        <v>No</v>
      </c>
      <c r="O171" t="str">
        <f>_xlfn.XLOOKUP(F171, Product!B$2:B$26, Product!A$2:A$26, "Not found")</f>
        <v>Nimis</v>
      </c>
      <c r="P171" t="str">
        <f>_xlfn.XLOOKUP(C171, 'Sales Stage'!C$2:C$6, 'Sales Stage'!B$2:B$6, "Not found")</f>
        <v>Solution</v>
      </c>
      <c r="Q171" s="5">
        <f>_xlfn.XLOOKUP(C171, 'Sales Stage'!C$2:C$6, 'Sales Stage'!A$2:A$6, "Not found")</f>
        <v>0.4</v>
      </c>
      <c r="R171" t="str">
        <f t="shared" si="4"/>
        <v>Direct</v>
      </c>
      <c r="S171" t="str">
        <f t="shared" si="5"/>
        <v>Open</v>
      </c>
    </row>
    <row r="172" spans="1:19" ht="14.5">
      <c r="A172" s="1">
        <v>127</v>
      </c>
      <c r="B172" s="1" t="str">
        <f>_xlfn.XLOOKUP(A172, Opportunity!B$2:B$486, Opportunity!E$2:E$486, "Not found")</f>
        <v>Small</v>
      </c>
      <c r="C172" s="1">
        <v>3</v>
      </c>
      <c r="D172" s="1">
        <v>44</v>
      </c>
      <c r="E172" s="1">
        <v>22</v>
      </c>
      <c r="F172" s="1">
        <v>3</v>
      </c>
      <c r="G172" s="3">
        <v>1458342</v>
      </c>
      <c r="H172" s="4">
        <v>450.45763888888899</v>
      </c>
      <c r="I172" s="1">
        <v>2015</v>
      </c>
      <c r="J172" s="1" t="str">
        <f>_xlfn.XLOOKUP(D172, Account!D$2:D$358, Account!B$2:B$358, "Not found")</f>
        <v>West</v>
      </c>
      <c r="K172" s="1" t="str">
        <f>_xlfn.XLOOKUP(D172, Account!D$2:D$358, Account!C$2:C$358, "Not found")</f>
        <v>Strategic</v>
      </c>
      <c r="L172" s="1" t="s">
        <v>1006</v>
      </c>
      <c r="M172" s="1" t="str">
        <f>_xlfn.XLOOKUP(E172, Partner!B$2:B$102, Partner!A$2:A$102, "Not found")</f>
        <v>Direct</v>
      </c>
      <c r="N172" t="str">
        <f>_xlfn.XLOOKUP(E172, Partner!B$2:B$102, Partner!C$2:C$102, "Not found")</f>
        <v>No</v>
      </c>
      <c r="O172" t="str">
        <f>_xlfn.XLOOKUP(F172, Product!B$2:B$26, Product!A$2:A$26, "Not found")</f>
        <v>Campana</v>
      </c>
      <c r="P172" t="str">
        <f>_xlfn.XLOOKUP(C172, 'Sales Stage'!C$2:C$6, 'Sales Stage'!B$2:B$6, "Not found")</f>
        <v>Solution</v>
      </c>
      <c r="Q172" s="5">
        <f>_xlfn.XLOOKUP(C172, 'Sales Stage'!C$2:C$6, 'Sales Stage'!A$2:A$6, "Not found")</f>
        <v>0.4</v>
      </c>
      <c r="R172" t="str">
        <f t="shared" si="4"/>
        <v>Direct</v>
      </c>
      <c r="S172" t="str">
        <f t="shared" si="5"/>
        <v>Open</v>
      </c>
    </row>
    <row r="173" spans="1:19" ht="14.5">
      <c r="A173" s="1">
        <v>81</v>
      </c>
      <c r="B173" s="1" t="str">
        <f>_xlfn.XLOOKUP(A173, Opportunity!B$2:B$486, Opportunity!E$2:E$486, "Not found")</f>
        <v>Medium</v>
      </c>
      <c r="C173" s="1">
        <v>2</v>
      </c>
      <c r="D173" s="1">
        <v>69</v>
      </c>
      <c r="E173" s="1">
        <v>22</v>
      </c>
      <c r="F173" s="1">
        <v>6</v>
      </c>
      <c r="G173" s="3">
        <v>2875462</v>
      </c>
      <c r="H173" s="4">
        <v>379.45763888888899</v>
      </c>
      <c r="I173" s="1">
        <v>2015</v>
      </c>
      <c r="J173" s="1" t="str">
        <f>_xlfn.XLOOKUP(D173, Account!D$2:D$358, Account!B$2:B$358, "Not found")</f>
        <v>Central</v>
      </c>
      <c r="K173" s="1" t="str">
        <f>_xlfn.XLOOKUP(D173, Account!D$2:D$358, Account!C$2:C$358, "Not found")</f>
        <v>Strategic</v>
      </c>
      <c r="L173" s="1" t="s">
        <v>1006</v>
      </c>
      <c r="M173" s="1" t="str">
        <f>_xlfn.XLOOKUP(E173, Partner!B$2:B$102, Partner!A$2:A$102, "Not found")</f>
        <v>Direct</v>
      </c>
      <c r="N173" t="str">
        <f>_xlfn.XLOOKUP(E173, Partner!B$2:B$102, Partner!C$2:C$102, "Not found")</f>
        <v>No</v>
      </c>
      <c r="O173" t="str">
        <f>_xlfn.XLOOKUP(F173, Product!B$2:B$26, Product!A$2:A$26, "Not found")</f>
        <v>Fatum</v>
      </c>
      <c r="P173" t="str">
        <f>_xlfn.XLOOKUP(C173, 'Sales Stage'!C$2:C$6, 'Sales Stage'!B$2:B$6, "Not found")</f>
        <v>Qualify</v>
      </c>
      <c r="Q173" s="5">
        <f>_xlfn.XLOOKUP(C173, 'Sales Stage'!C$2:C$6, 'Sales Stage'!A$2:A$6, "Not found")</f>
        <v>0.2</v>
      </c>
      <c r="R173" t="str">
        <f t="shared" si="4"/>
        <v>Direct</v>
      </c>
      <c r="S173" t="str">
        <f t="shared" si="5"/>
        <v>Open</v>
      </c>
    </row>
    <row r="174" spans="1:19" ht="14.5">
      <c r="A174" s="1">
        <v>422</v>
      </c>
      <c r="B174" s="1" t="str">
        <f>_xlfn.XLOOKUP(A174, Opportunity!B$2:B$486, Opportunity!E$2:E$486, "Not found")</f>
        <v>Medium</v>
      </c>
      <c r="C174" s="1">
        <v>3</v>
      </c>
      <c r="D174" s="1">
        <v>100</v>
      </c>
      <c r="E174" s="1">
        <v>22</v>
      </c>
      <c r="F174" s="1">
        <v>23</v>
      </c>
      <c r="G174" s="3">
        <v>4654747</v>
      </c>
      <c r="H174" s="4">
        <v>415.45763888888899</v>
      </c>
      <c r="I174" s="1">
        <v>2015</v>
      </c>
      <c r="J174" s="1" t="str">
        <f>_xlfn.XLOOKUP(D174, Account!D$2:D$358, Account!B$2:B$358, "Not found")</f>
        <v>Central</v>
      </c>
      <c r="K174" s="1" t="str">
        <f>_xlfn.XLOOKUP(D174, Account!D$2:D$358, Account!C$2:C$358, "Not found")</f>
        <v>Strategic</v>
      </c>
      <c r="L174" s="1" t="s">
        <v>1006</v>
      </c>
      <c r="M174" s="1" t="str">
        <f>_xlfn.XLOOKUP(E174, Partner!B$2:B$102, Partner!A$2:A$102, "Not found")</f>
        <v>Direct</v>
      </c>
      <c r="N174" t="str">
        <f>_xlfn.XLOOKUP(E174, Partner!B$2:B$102, Partner!C$2:C$102, "Not found")</f>
        <v>No</v>
      </c>
      <c r="O174" t="str">
        <f>_xlfn.XLOOKUP(F174, Product!B$2:B$26, Product!A$2:A$26, "Not found")</f>
        <v>Bellus</v>
      </c>
      <c r="P174" t="str">
        <f>_xlfn.XLOOKUP(C174, 'Sales Stage'!C$2:C$6, 'Sales Stage'!B$2:B$6, "Not found")</f>
        <v>Solution</v>
      </c>
      <c r="Q174" s="5">
        <f>_xlfn.XLOOKUP(C174, 'Sales Stage'!C$2:C$6, 'Sales Stage'!A$2:A$6, "Not found")</f>
        <v>0.4</v>
      </c>
      <c r="R174" t="str">
        <f t="shared" si="4"/>
        <v>Direct</v>
      </c>
      <c r="S174" t="str">
        <f t="shared" si="5"/>
        <v>Open</v>
      </c>
    </row>
    <row r="175" spans="1:19" ht="14.5">
      <c r="A175" s="1">
        <v>423</v>
      </c>
      <c r="B175" s="1" t="str">
        <f>_xlfn.XLOOKUP(A175, Opportunity!B$2:B$486, Opportunity!E$2:E$486, "Not found")</f>
        <v>Small</v>
      </c>
      <c r="C175" s="1">
        <v>3</v>
      </c>
      <c r="D175" s="1">
        <v>69</v>
      </c>
      <c r="E175" s="1">
        <v>22</v>
      </c>
      <c r="F175" s="1">
        <v>19</v>
      </c>
      <c r="G175" s="3">
        <v>2172080</v>
      </c>
      <c r="H175" s="4">
        <v>367.45763888888899</v>
      </c>
      <c r="I175" s="1">
        <v>2015</v>
      </c>
      <c r="J175" s="1" t="str">
        <f>_xlfn.XLOOKUP(D175, Account!D$2:D$358, Account!B$2:B$358, "Not found")</f>
        <v>Central</v>
      </c>
      <c r="K175" s="1" t="str">
        <f>_xlfn.XLOOKUP(D175, Account!D$2:D$358, Account!C$2:C$358, "Not found")</f>
        <v>Strategic</v>
      </c>
      <c r="L175" s="1" t="s">
        <v>1006</v>
      </c>
      <c r="M175" s="1" t="str">
        <f>_xlfn.XLOOKUP(E175, Partner!B$2:B$102, Partner!A$2:A$102, "Not found")</f>
        <v>Direct</v>
      </c>
      <c r="N175" t="str">
        <f>_xlfn.XLOOKUP(E175, Partner!B$2:B$102, Partner!C$2:C$102, "Not found")</f>
        <v>No</v>
      </c>
      <c r="O175" t="str">
        <f>_xlfn.XLOOKUP(F175, Product!B$2:B$26, Product!A$2:A$26, "Not found")</f>
        <v>Talus</v>
      </c>
      <c r="P175" t="str">
        <f>_xlfn.XLOOKUP(C175, 'Sales Stage'!C$2:C$6, 'Sales Stage'!B$2:B$6, "Not found")</f>
        <v>Solution</v>
      </c>
      <c r="Q175" s="5">
        <f>_xlfn.XLOOKUP(C175, 'Sales Stage'!C$2:C$6, 'Sales Stage'!A$2:A$6, "Not found")</f>
        <v>0.4</v>
      </c>
      <c r="R175" t="str">
        <f t="shared" si="4"/>
        <v>Direct</v>
      </c>
      <c r="S175" t="str">
        <f t="shared" si="5"/>
        <v>Open</v>
      </c>
    </row>
    <row r="176" spans="1:19" ht="14.5">
      <c r="A176" s="1">
        <v>40</v>
      </c>
      <c r="B176" s="1" t="str">
        <f>_xlfn.XLOOKUP(A176, Opportunity!B$2:B$486, Opportunity!E$2:E$486, "Not found")</f>
        <v>Medium</v>
      </c>
      <c r="C176" s="1">
        <v>4</v>
      </c>
      <c r="D176" s="1">
        <v>37</v>
      </c>
      <c r="E176" s="1">
        <v>22</v>
      </c>
      <c r="F176" s="1">
        <v>3</v>
      </c>
      <c r="G176" s="3">
        <v>4201630</v>
      </c>
      <c r="H176" s="4">
        <v>399.45763888888899</v>
      </c>
      <c r="I176" s="1">
        <v>2015</v>
      </c>
      <c r="J176" s="1" t="str">
        <f>_xlfn.XLOOKUP(D176, Account!D$2:D$358, Account!B$2:B$358, "Not found")</f>
        <v>East</v>
      </c>
      <c r="K176" s="1" t="str">
        <f>_xlfn.XLOOKUP(D176, Account!D$2:D$358, Account!C$2:C$358, "Not found")</f>
        <v>Large</v>
      </c>
      <c r="L176" s="1" t="s">
        <v>1006</v>
      </c>
      <c r="M176" s="1" t="str">
        <f>_xlfn.XLOOKUP(E176, Partner!B$2:B$102, Partner!A$2:A$102, "Not found")</f>
        <v>Direct</v>
      </c>
      <c r="N176" t="str">
        <f>_xlfn.XLOOKUP(E176, Partner!B$2:B$102, Partner!C$2:C$102, "Not found")</f>
        <v>No</v>
      </c>
      <c r="O176" t="str">
        <f>_xlfn.XLOOKUP(F176, Product!B$2:B$26, Product!A$2:A$26, "Not found")</f>
        <v>Campana</v>
      </c>
      <c r="P176" t="str">
        <f>_xlfn.XLOOKUP(C176, 'Sales Stage'!C$2:C$6, 'Sales Stage'!B$2:B$6, "Not found")</f>
        <v>Proposal</v>
      </c>
      <c r="Q176" s="5">
        <f>_xlfn.XLOOKUP(C176, 'Sales Stage'!C$2:C$6, 'Sales Stage'!A$2:A$6, "Not found")</f>
        <v>0.6</v>
      </c>
      <c r="R176" t="str">
        <f t="shared" si="4"/>
        <v>Direct</v>
      </c>
      <c r="S176" t="str">
        <f t="shared" si="5"/>
        <v>Open</v>
      </c>
    </row>
    <row r="177" spans="1:19" ht="14.5">
      <c r="A177" s="1">
        <v>316</v>
      </c>
      <c r="B177" s="1" t="str">
        <f>_xlfn.XLOOKUP(A177, Opportunity!B$2:B$486, Opportunity!E$2:E$486, "Not found")</f>
        <v>Small</v>
      </c>
      <c r="C177" s="1">
        <v>2</v>
      </c>
      <c r="D177" s="1">
        <v>52</v>
      </c>
      <c r="E177" s="1">
        <v>22</v>
      </c>
      <c r="F177" s="1">
        <v>18</v>
      </c>
      <c r="G177" s="3">
        <v>856739</v>
      </c>
      <c r="H177" s="4">
        <v>431.45763888888899</v>
      </c>
      <c r="I177" s="1">
        <v>2015</v>
      </c>
      <c r="J177" s="1" t="str">
        <f>_xlfn.XLOOKUP(D177, Account!D$2:D$358, Account!B$2:B$358, "Not found")</f>
        <v>Central</v>
      </c>
      <c r="K177" s="1" t="str">
        <f>_xlfn.XLOOKUP(D177, Account!D$2:D$358, Account!C$2:C$358, "Not found")</f>
        <v>Strategic</v>
      </c>
      <c r="L177" s="1" t="s">
        <v>1006</v>
      </c>
      <c r="M177" s="1" t="str">
        <f>_xlfn.XLOOKUP(E177, Partner!B$2:B$102, Partner!A$2:A$102, "Not found")</f>
        <v>Direct</v>
      </c>
      <c r="N177" t="str">
        <f>_xlfn.XLOOKUP(E177, Partner!B$2:B$102, Partner!C$2:C$102, "Not found")</f>
        <v>No</v>
      </c>
      <c r="O177" t="str">
        <f>_xlfn.XLOOKUP(F177, Product!B$2:B$26, Product!A$2:A$26, "Not found")</f>
        <v>Sato</v>
      </c>
      <c r="P177" t="str">
        <f>_xlfn.XLOOKUP(C177, 'Sales Stage'!C$2:C$6, 'Sales Stage'!B$2:B$6, "Not found")</f>
        <v>Qualify</v>
      </c>
      <c r="Q177" s="5">
        <f>_xlfn.XLOOKUP(C177, 'Sales Stage'!C$2:C$6, 'Sales Stage'!A$2:A$6, "Not found")</f>
        <v>0.2</v>
      </c>
      <c r="R177" t="str">
        <f t="shared" si="4"/>
        <v>Direct</v>
      </c>
      <c r="S177" t="str">
        <f t="shared" si="5"/>
        <v>Open</v>
      </c>
    </row>
    <row r="178" spans="1:19" ht="14.5">
      <c r="A178" s="1">
        <v>278</v>
      </c>
      <c r="B178" s="1" t="str">
        <f>_xlfn.XLOOKUP(A178, Opportunity!B$2:B$486, Opportunity!E$2:E$486, "Not found")</f>
        <v>Small</v>
      </c>
      <c r="C178" s="1">
        <v>3</v>
      </c>
      <c r="D178" s="1">
        <v>222</v>
      </c>
      <c r="E178" s="1">
        <v>22</v>
      </c>
      <c r="F178" s="1">
        <v>21</v>
      </c>
      <c r="G178" s="3">
        <v>1871483</v>
      </c>
      <c r="H178" s="4">
        <v>428.45763888888899</v>
      </c>
      <c r="I178" s="1">
        <v>2015</v>
      </c>
      <c r="J178" s="1" t="str">
        <f>_xlfn.XLOOKUP(D178, Account!D$2:D$358, Account!B$2:B$358, "Not found")</f>
        <v>Central</v>
      </c>
      <c r="K178" s="1" t="str">
        <f>_xlfn.XLOOKUP(D178, Account!D$2:D$358, Account!C$2:C$358, "Not found")</f>
        <v>Small &amp; Medium</v>
      </c>
      <c r="L178" s="1" t="s">
        <v>1006</v>
      </c>
      <c r="M178" s="1" t="str">
        <f>_xlfn.XLOOKUP(E178, Partner!B$2:B$102, Partner!A$2:A$102, "Not found")</f>
        <v>Direct</v>
      </c>
      <c r="N178" t="str">
        <f>_xlfn.XLOOKUP(E178, Partner!B$2:B$102, Partner!C$2:C$102, "Not found")</f>
        <v>No</v>
      </c>
      <c r="O178" t="str">
        <f>_xlfn.XLOOKUP(F178, Product!B$2:B$26, Product!A$2:A$26, "Not found")</f>
        <v>Vero</v>
      </c>
      <c r="P178" t="str">
        <f>_xlfn.XLOOKUP(C178, 'Sales Stage'!C$2:C$6, 'Sales Stage'!B$2:B$6, "Not found")</f>
        <v>Solution</v>
      </c>
      <c r="Q178" s="5">
        <f>_xlfn.XLOOKUP(C178, 'Sales Stage'!C$2:C$6, 'Sales Stage'!A$2:A$6, "Not found")</f>
        <v>0.4</v>
      </c>
      <c r="R178" t="str">
        <f t="shared" si="4"/>
        <v>Direct</v>
      </c>
      <c r="S178" t="str">
        <f t="shared" si="5"/>
        <v>Open</v>
      </c>
    </row>
    <row r="179" spans="1:19" ht="14.5">
      <c r="A179" s="1">
        <v>72</v>
      </c>
      <c r="B179" s="1" t="str">
        <f>_xlfn.XLOOKUP(A179, Opportunity!B$2:B$486, Opportunity!E$2:E$486, "Not found")</f>
        <v>Small</v>
      </c>
      <c r="C179" s="1">
        <v>4</v>
      </c>
      <c r="D179" s="1">
        <v>60</v>
      </c>
      <c r="E179" s="1">
        <v>22</v>
      </c>
      <c r="F179" s="1">
        <v>15</v>
      </c>
      <c r="G179" s="3">
        <v>1856861</v>
      </c>
      <c r="H179" s="4">
        <v>373.45763888888899</v>
      </c>
      <c r="I179" s="1">
        <v>2015</v>
      </c>
      <c r="J179" s="1" t="str">
        <f>_xlfn.XLOOKUP(D179, Account!D$2:D$358, Account!B$2:B$358, "Not found")</f>
        <v>Central</v>
      </c>
      <c r="K179" s="1" t="str">
        <f>_xlfn.XLOOKUP(D179, Account!D$2:D$358, Account!C$2:C$358, "Not found")</f>
        <v>Large</v>
      </c>
      <c r="L179" s="1" t="s">
        <v>1006</v>
      </c>
      <c r="M179" s="1" t="str">
        <f>_xlfn.XLOOKUP(E179, Partner!B$2:B$102, Partner!A$2:A$102, "Not found")</f>
        <v>Direct</v>
      </c>
      <c r="N179" t="str">
        <f>_xlfn.XLOOKUP(E179, Partner!B$2:B$102, Partner!C$2:C$102, "Not found")</f>
        <v>No</v>
      </c>
      <c r="O179" t="str">
        <f>_xlfn.XLOOKUP(F179, Product!B$2:B$26, Product!A$2:A$26, "Not found")</f>
        <v>Paratus</v>
      </c>
      <c r="P179" t="str">
        <f>_xlfn.XLOOKUP(C179, 'Sales Stage'!C$2:C$6, 'Sales Stage'!B$2:B$6, "Not found")</f>
        <v>Proposal</v>
      </c>
      <c r="Q179" s="5">
        <f>_xlfn.XLOOKUP(C179, 'Sales Stage'!C$2:C$6, 'Sales Stage'!A$2:A$6, "Not found")</f>
        <v>0.6</v>
      </c>
      <c r="R179" t="str">
        <f t="shared" si="4"/>
        <v>Direct</v>
      </c>
      <c r="S179" t="str">
        <f t="shared" si="5"/>
        <v>Open</v>
      </c>
    </row>
    <row r="180" spans="1:19" ht="14.5">
      <c r="A180" s="1">
        <v>146</v>
      </c>
      <c r="B180" s="1" t="str">
        <f>_xlfn.XLOOKUP(A180, Opportunity!B$2:B$486, Opportunity!E$2:E$486, "Not found")</f>
        <v>Medium</v>
      </c>
      <c r="C180" s="1">
        <v>2</v>
      </c>
      <c r="D180" s="1">
        <v>53</v>
      </c>
      <c r="E180" s="1">
        <v>22</v>
      </c>
      <c r="F180" s="1">
        <v>1</v>
      </c>
      <c r="G180" s="3">
        <v>4969276</v>
      </c>
      <c r="H180" s="4">
        <v>404.45763888888899</v>
      </c>
      <c r="I180" s="1">
        <v>2015</v>
      </c>
      <c r="J180" s="1" t="str">
        <f>_xlfn.XLOOKUP(D180, Account!D$2:D$358, Account!B$2:B$358, "Not found")</f>
        <v>East</v>
      </c>
      <c r="K180" s="1" t="str">
        <f>_xlfn.XLOOKUP(D180, Account!D$2:D$358, Account!C$2:C$358, "Not found")</f>
        <v>Strategic</v>
      </c>
      <c r="L180" s="1" t="s">
        <v>1006</v>
      </c>
      <c r="M180" s="1" t="str">
        <f>_xlfn.XLOOKUP(E180, Partner!B$2:B$102, Partner!A$2:A$102, "Not found")</f>
        <v>Direct</v>
      </c>
      <c r="N180" t="str">
        <f>_xlfn.XLOOKUP(E180, Partner!B$2:B$102, Partner!C$2:C$102, "Not found")</f>
        <v>No</v>
      </c>
      <c r="O180" t="str">
        <f>_xlfn.XLOOKUP(F180, Product!B$2:B$26, Product!A$2:A$26, "Not found")</f>
        <v>Abbas</v>
      </c>
      <c r="P180" t="str">
        <f>_xlfn.XLOOKUP(C180, 'Sales Stage'!C$2:C$6, 'Sales Stage'!B$2:B$6, "Not found")</f>
        <v>Qualify</v>
      </c>
      <c r="Q180" s="5">
        <f>_xlfn.XLOOKUP(C180, 'Sales Stage'!C$2:C$6, 'Sales Stage'!A$2:A$6, "Not found")</f>
        <v>0.2</v>
      </c>
      <c r="R180" t="str">
        <f t="shared" si="4"/>
        <v>Direct</v>
      </c>
      <c r="S180" t="str">
        <f t="shared" si="5"/>
        <v>Open</v>
      </c>
    </row>
    <row r="181" spans="1:19" ht="14.5">
      <c r="A181" s="1">
        <v>147</v>
      </c>
      <c r="B181" s="1" t="str">
        <f>_xlfn.XLOOKUP(A181, Opportunity!B$2:B$486, Opportunity!E$2:E$486, "Not found")</f>
        <v>Medium</v>
      </c>
      <c r="C181" s="1">
        <v>4</v>
      </c>
      <c r="D181" s="1">
        <v>116</v>
      </c>
      <c r="E181" s="1">
        <v>22</v>
      </c>
      <c r="F181" s="1">
        <v>5</v>
      </c>
      <c r="G181" s="3">
        <v>3586972</v>
      </c>
      <c r="H181" s="4">
        <v>371.45763888888899</v>
      </c>
      <c r="I181" s="1">
        <v>2015</v>
      </c>
      <c r="J181" s="1" t="str">
        <f>_xlfn.XLOOKUP(D181, Account!D$2:D$358, Account!B$2:B$358, "Not found")</f>
        <v>East</v>
      </c>
      <c r="K181" s="1" t="str">
        <f>_xlfn.XLOOKUP(D181, Account!D$2:D$358, Account!C$2:C$358, "Not found")</f>
        <v>Large</v>
      </c>
      <c r="L181" s="1" t="s">
        <v>1006</v>
      </c>
      <c r="M181" s="1" t="str">
        <f>_xlfn.XLOOKUP(E181, Partner!B$2:B$102, Partner!A$2:A$102, "Not found")</f>
        <v>Direct</v>
      </c>
      <c r="N181" t="str">
        <f>_xlfn.XLOOKUP(E181, Partner!B$2:B$102, Partner!C$2:C$102, "Not found")</f>
        <v>No</v>
      </c>
      <c r="O181" t="str">
        <f>_xlfn.XLOOKUP(F181, Product!B$2:B$26, Product!A$2:A$26, "Not found")</f>
        <v>Eligo</v>
      </c>
      <c r="P181" t="str">
        <f>_xlfn.XLOOKUP(C181, 'Sales Stage'!C$2:C$6, 'Sales Stage'!B$2:B$6, "Not found")</f>
        <v>Proposal</v>
      </c>
      <c r="Q181" s="5">
        <f>_xlfn.XLOOKUP(C181, 'Sales Stage'!C$2:C$6, 'Sales Stage'!A$2:A$6, "Not found")</f>
        <v>0.6</v>
      </c>
      <c r="R181" t="str">
        <f t="shared" si="4"/>
        <v>Direct</v>
      </c>
      <c r="S181" t="str">
        <f t="shared" si="5"/>
        <v>Open</v>
      </c>
    </row>
    <row r="182" spans="1:19" ht="14.5">
      <c r="A182" s="1">
        <v>248</v>
      </c>
      <c r="B182" s="1" t="str">
        <f>_xlfn.XLOOKUP(A182, Opportunity!B$2:B$486, Opportunity!E$2:E$486, "Not found")</f>
        <v>Small</v>
      </c>
      <c r="C182" s="1">
        <v>4</v>
      </c>
      <c r="D182" s="1">
        <v>54</v>
      </c>
      <c r="E182" s="1">
        <v>22</v>
      </c>
      <c r="F182" s="1">
        <v>13</v>
      </c>
      <c r="G182" s="3">
        <v>1481088</v>
      </c>
      <c r="H182" s="4">
        <v>399.45763888888899</v>
      </c>
      <c r="I182" s="1">
        <v>2015</v>
      </c>
      <c r="J182" s="1" t="str">
        <f>_xlfn.XLOOKUP(D182, Account!D$2:D$358, Account!B$2:B$358, "Not found")</f>
        <v>Central</v>
      </c>
      <c r="K182" s="1" t="str">
        <f>_xlfn.XLOOKUP(D182, Account!D$2:D$358, Account!C$2:C$358, "Not found")</f>
        <v>Large</v>
      </c>
      <c r="L182" s="1" t="s">
        <v>1006</v>
      </c>
      <c r="M182" s="1" t="str">
        <f>_xlfn.XLOOKUP(E182, Partner!B$2:B$102, Partner!A$2:A$102, "Not found")</f>
        <v>Direct</v>
      </c>
      <c r="N182" t="str">
        <f>_xlfn.XLOOKUP(E182, Partner!B$2:B$102, Partner!C$2:C$102, "Not found")</f>
        <v>No</v>
      </c>
      <c r="O182" t="str">
        <f>_xlfn.XLOOKUP(F182, Product!B$2:B$26, Product!A$2:A$26, "Not found")</f>
        <v>Nimis</v>
      </c>
      <c r="P182" t="str">
        <f>_xlfn.XLOOKUP(C182, 'Sales Stage'!C$2:C$6, 'Sales Stage'!B$2:B$6, "Not found")</f>
        <v>Proposal</v>
      </c>
      <c r="Q182" s="5">
        <f>_xlfn.XLOOKUP(C182, 'Sales Stage'!C$2:C$6, 'Sales Stage'!A$2:A$6, "Not found")</f>
        <v>0.6</v>
      </c>
      <c r="R182" t="str">
        <f t="shared" si="4"/>
        <v>Direct</v>
      </c>
      <c r="S182" t="str">
        <f t="shared" si="5"/>
        <v>Open</v>
      </c>
    </row>
    <row r="183" spans="1:19" ht="14.5">
      <c r="A183" s="1">
        <v>136</v>
      </c>
      <c r="B183" s="1" t="str">
        <f>_xlfn.XLOOKUP(A183, Opportunity!B$2:B$486, Opportunity!E$2:E$486, "Not found")</f>
        <v>Small</v>
      </c>
      <c r="C183" s="1">
        <v>3</v>
      </c>
      <c r="D183" s="1">
        <v>53</v>
      </c>
      <c r="E183" s="1">
        <v>22</v>
      </c>
      <c r="F183" s="1">
        <v>23</v>
      </c>
      <c r="G183" s="3">
        <v>2305209</v>
      </c>
      <c r="H183" s="4">
        <v>407.45763888888899</v>
      </c>
      <c r="I183" s="1">
        <v>2015</v>
      </c>
      <c r="J183" s="1" t="str">
        <f>_xlfn.XLOOKUP(D183, Account!D$2:D$358, Account!B$2:B$358, "Not found")</f>
        <v>East</v>
      </c>
      <c r="K183" s="1" t="str">
        <f>_xlfn.XLOOKUP(D183, Account!D$2:D$358, Account!C$2:C$358, "Not found")</f>
        <v>Strategic</v>
      </c>
      <c r="L183" s="1" t="s">
        <v>1006</v>
      </c>
      <c r="M183" s="1" t="str">
        <f>_xlfn.XLOOKUP(E183, Partner!B$2:B$102, Partner!A$2:A$102, "Not found")</f>
        <v>Direct</v>
      </c>
      <c r="N183" t="str">
        <f>_xlfn.XLOOKUP(E183, Partner!B$2:B$102, Partner!C$2:C$102, "Not found")</f>
        <v>No</v>
      </c>
      <c r="O183" t="str">
        <f>_xlfn.XLOOKUP(F183, Product!B$2:B$26, Product!A$2:A$26, "Not found")</f>
        <v>Bellus</v>
      </c>
      <c r="P183" t="str">
        <f>_xlfn.XLOOKUP(C183, 'Sales Stage'!C$2:C$6, 'Sales Stage'!B$2:B$6, "Not found")</f>
        <v>Solution</v>
      </c>
      <c r="Q183" s="5">
        <f>_xlfn.XLOOKUP(C183, 'Sales Stage'!C$2:C$6, 'Sales Stage'!A$2:A$6, "Not found")</f>
        <v>0.4</v>
      </c>
      <c r="R183" t="str">
        <f t="shared" si="4"/>
        <v>Direct</v>
      </c>
      <c r="S183" t="str">
        <f t="shared" si="5"/>
        <v>Open</v>
      </c>
    </row>
    <row r="184" spans="1:19" ht="14.5">
      <c r="A184" s="1">
        <v>314</v>
      </c>
      <c r="B184" s="1" t="str">
        <f>_xlfn.XLOOKUP(A184, Opportunity!B$2:B$486, Opportunity!E$2:E$486, "Not found")</f>
        <v>Large</v>
      </c>
      <c r="C184" s="1">
        <v>2</v>
      </c>
      <c r="D184" s="1">
        <v>238</v>
      </c>
      <c r="E184" s="1">
        <v>22</v>
      </c>
      <c r="F184" s="1">
        <v>2</v>
      </c>
      <c r="G184" s="3">
        <v>5637784</v>
      </c>
      <c r="H184" s="4">
        <v>375.45763888888899</v>
      </c>
      <c r="I184" s="1">
        <v>2015</v>
      </c>
      <c r="J184" s="1" t="str">
        <f>_xlfn.XLOOKUP(D184, Account!D$2:D$358, Account!B$2:B$358, "Not found")</f>
        <v>Central</v>
      </c>
      <c r="K184" s="1" t="str">
        <f>_xlfn.XLOOKUP(D184, Account!D$2:D$358, Account!C$2:C$358, "Not found")</f>
        <v>Strategic</v>
      </c>
      <c r="L184" s="1" t="s">
        <v>1006</v>
      </c>
      <c r="M184" s="1" t="str">
        <f>_xlfn.XLOOKUP(E184, Partner!B$2:B$102, Partner!A$2:A$102, "Not found")</f>
        <v>Direct</v>
      </c>
      <c r="N184" t="str">
        <f>_xlfn.XLOOKUP(E184, Partner!B$2:B$102, Partner!C$2:C$102, "Not found")</f>
        <v>No</v>
      </c>
      <c r="O184" t="str">
        <f>_xlfn.XLOOKUP(F184, Product!B$2:B$26, Product!A$2:A$26, "Not found")</f>
        <v>Basium</v>
      </c>
      <c r="P184" t="str">
        <f>_xlfn.XLOOKUP(C184, 'Sales Stage'!C$2:C$6, 'Sales Stage'!B$2:B$6, "Not found")</f>
        <v>Qualify</v>
      </c>
      <c r="Q184" s="5">
        <f>_xlfn.XLOOKUP(C184, 'Sales Stage'!C$2:C$6, 'Sales Stage'!A$2:A$6, "Not found")</f>
        <v>0.2</v>
      </c>
      <c r="R184" t="str">
        <f t="shared" si="4"/>
        <v>Direct</v>
      </c>
      <c r="S184" t="str">
        <f t="shared" si="5"/>
        <v>Open</v>
      </c>
    </row>
    <row r="185" spans="1:19" ht="14.5">
      <c r="A185" s="1">
        <v>273</v>
      </c>
      <c r="B185" s="1" t="str">
        <f>_xlfn.XLOOKUP(A185, Opportunity!B$2:B$486, Opportunity!E$2:E$486, "Not found")</f>
        <v>Small</v>
      </c>
      <c r="C185" s="1">
        <v>2</v>
      </c>
      <c r="D185" s="1">
        <v>217</v>
      </c>
      <c r="E185" s="1">
        <v>22</v>
      </c>
      <c r="F185" s="1">
        <v>11</v>
      </c>
      <c r="G185" s="3">
        <v>1828155</v>
      </c>
      <c r="H185" s="4">
        <v>431.45763888888899</v>
      </c>
      <c r="I185" s="1">
        <v>2015</v>
      </c>
      <c r="J185" s="1" t="str">
        <f>_xlfn.XLOOKUP(D185, Account!D$2:D$358, Account!B$2:B$358, "Not found")</f>
        <v>East</v>
      </c>
      <c r="K185" s="1" t="str">
        <f>_xlfn.XLOOKUP(D185, Account!D$2:D$358, Account!C$2:C$358, "Not found")</f>
        <v>Large</v>
      </c>
      <c r="L185" s="1" t="s">
        <v>1006</v>
      </c>
      <c r="M185" s="1" t="str">
        <f>_xlfn.XLOOKUP(E185, Partner!B$2:B$102, Partner!A$2:A$102, "Not found")</f>
        <v>Direct</v>
      </c>
      <c r="N185" t="str">
        <f>_xlfn.XLOOKUP(E185, Partner!B$2:B$102, Partner!C$2:C$102, "Not found")</f>
        <v>No</v>
      </c>
      <c r="O185" t="str">
        <f>_xlfn.XLOOKUP(F185, Product!B$2:B$26, Product!A$2:A$26, "Not found")</f>
        <v>Lacuna</v>
      </c>
      <c r="P185" t="str">
        <f>_xlfn.XLOOKUP(C185, 'Sales Stage'!C$2:C$6, 'Sales Stage'!B$2:B$6, "Not found")</f>
        <v>Qualify</v>
      </c>
      <c r="Q185" s="5">
        <f>_xlfn.XLOOKUP(C185, 'Sales Stage'!C$2:C$6, 'Sales Stage'!A$2:A$6, "Not found")</f>
        <v>0.2</v>
      </c>
      <c r="R185" t="str">
        <f t="shared" si="4"/>
        <v>Direct</v>
      </c>
      <c r="S185" t="str">
        <f t="shared" si="5"/>
        <v>Open</v>
      </c>
    </row>
    <row r="186" spans="1:19" ht="14.5">
      <c r="A186" s="1">
        <v>203</v>
      </c>
      <c r="B186" s="1" t="str">
        <f>_xlfn.XLOOKUP(A186, Opportunity!B$2:B$486, Opportunity!E$2:E$486, "Not found")</f>
        <v>Medium</v>
      </c>
      <c r="C186" s="1">
        <v>3</v>
      </c>
      <c r="D186" s="1">
        <v>161</v>
      </c>
      <c r="E186" s="1">
        <v>22</v>
      </c>
      <c r="F186" s="1">
        <v>12</v>
      </c>
      <c r="G186" s="3">
        <v>3844250</v>
      </c>
      <c r="H186" s="4">
        <v>367.45763888888899</v>
      </c>
      <c r="I186" s="1">
        <v>2015</v>
      </c>
      <c r="J186" s="1" t="str">
        <f>_xlfn.XLOOKUP(D186, Account!D$2:D$358, Account!B$2:B$358, "Not found")</f>
        <v>West</v>
      </c>
      <c r="K186" s="1" t="str">
        <f>_xlfn.XLOOKUP(D186, Account!D$2:D$358, Account!C$2:C$358, "Not found")</f>
        <v>Large</v>
      </c>
      <c r="L186" s="1" t="s">
        <v>1006</v>
      </c>
      <c r="M186" s="1" t="str">
        <f>_xlfn.XLOOKUP(E186, Partner!B$2:B$102, Partner!A$2:A$102, "Not found")</f>
        <v>Direct</v>
      </c>
      <c r="N186" t="str">
        <f>_xlfn.XLOOKUP(E186, Partner!B$2:B$102, Partner!C$2:C$102, "Not found")</f>
        <v>No</v>
      </c>
      <c r="O186" t="str">
        <f>_xlfn.XLOOKUP(F186, Product!B$2:B$26, Product!A$2:A$26, "Not found")</f>
        <v>Magis</v>
      </c>
      <c r="P186" t="str">
        <f>_xlfn.XLOOKUP(C186, 'Sales Stage'!C$2:C$6, 'Sales Stage'!B$2:B$6, "Not found")</f>
        <v>Solution</v>
      </c>
      <c r="Q186" s="5">
        <f>_xlfn.XLOOKUP(C186, 'Sales Stage'!C$2:C$6, 'Sales Stage'!A$2:A$6, "Not found")</f>
        <v>0.4</v>
      </c>
      <c r="R186" t="str">
        <f t="shared" si="4"/>
        <v>Direct</v>
      </c>
      <c r="S186" t="str">
        <f t="shared" si="5"/>
        <v>Open</v>
      </c>
    </row>
    <row r="187" spans="1:19" ht="14.5">
      <c r="A187" s="1">
        <v>330</v>
      </c>
      <c r="B187" s="1" t="str">
        <f>_xlfn.XLOOKUP(A187, Opportunity!B$2:B$486, Opportunity!E$2:E$486, "Not found")</f>
        <v>Medium</v>
      </c>
      <c r="C187" s="1">
        <v>2</v>
      </c>
      <c r="D187" s="1">
        <v>250</v>
      </c>
      <c r="E187" s="1">
        <v>22</v>
      </c>
      <c r="F187" s="1">
        <v>16</v>
      </c>
      <c r="G187" s="3">
        <v>3194794</v>
      </c>
      <c r="H187" s="4">
        <v>424.45763888888899</v>
      </c>
      <c r="I187" s="1">
        <v>2015</v>
      </c>
      <c r="J187" s="1" t="str">
        <f>_xlfn.XLOOKUP(D187, Account!D$2:D$358, Account!B$2:B$358, "Not found")</f>
        <v>East</v>
      </c>
      <c r="K187" s="1" t="str">
        <f>_xlfn.XLOOKUP(D187, Account!D$2:D$358, Account!C$2:C$358, "Not found")</f>
        <v>Strategic</v>
      </c>
      <c r="L187" s="1" t="s">
        <v>1006</v>
      </c>
      <c r="M187" s="1" t="str">
        <f>_xlfn.XLOOKUP(E187, Partner!B$2:B$102, Partner!A$2:A$102, "Not found")</f>
        <v>Direct</v>
      </c>
      <c r="N187" t="str">
        <f>_xlfn.XLOOKUP(E187, Partner!B$2:B$102, Partner!C$2:C$102, "Not found")</f>
        <v>No</v>
      </c>
      <c r="O187" t="str">
        <f>_xlfn.XLOOKUP(F187, Product!B$2:B$26, Product!A$2:A$26, "Not found")</f>
        <v>Quanti</v>
      </c>
      <c r="P187" t="str">
        <f>_xlfn.XLOOKUP(C187, 'Sales Stage'!C$2:C$6, 'Sales Stage'!B$2:B$6, "Not found")</f>
        <v>Qualify</v>
      </c>
      <c r="Q187" s="5">
        <f>_xlfn.XLOOKUP(C187, 'Sales Stage'!C$2:C$6, 'Sales Stage'!A$2:A$6, "Not found")</f>
        <v>0.2</v>
      </c>
      <c r="R187" t="str">
        <f t="shared" si="4"/>
        <v>Direct</v>
      </c>
      <c r="S187" t="str">
        <f t="shared" si="5"/>
        <v>Open</v>
      </c>
    </row>
    <row r="188" spans="1:19" ht="14.5">
      <c r="A188" s="1">
        <v>154</v>
      </c>
      <c r="B188" s="1" t="str">
        <f>_xlfn.XLOOKUP(A188, Opportunity!B$2:B$486, Opportunity!E$2:E$486, "Not found")</f>
        <v>Medium</v>
      </c>
      <c r="C188" s="1">
        <v>3</v>
      </c>
      <c r="D188" s="1">
        <v>122</v>
      </c>
      <c r="E188" s="1">
        <v>22</v>
      </c>
      <c r="F188" s="1">
        <v>2</v>
      </c>
      <c r="G188" s="3">
        <v>3709701</v>
      </c>
      <c r="H188" s="4">
        <v>365.45763888888899</v>
      </c>
      <c r="I188" s="1">
        <v>2015</v>
      </c>
      <c r="J188" s="1" t="str">
        <f>_xlfn.XLOOKUP(D188, Account!D$2:D$358, Account!B$2:B$358, "Not found")</f>
        <v>East</v>
      </c>
      <c r="K188" s="1" t="str">
        <f>_xlfn.XLOOKUP(D188, Account!D$2:D$358, Account!C$2:C$358, "Not found")</f>
        <v>Strategic</v>
      </c>
      <c r="L188" s="1" t="s">
        <v>1006</v>
      </c>
      <c r="M188" s="1" t="str">
        <f>_xlfn.XLOOKUP(E188, Partner!B$2:B$102, Partner!A$2:A$102, "Not found")</f>
        <v>Direct</v>
      </c>
      <c r="N188" t="str">
        <f>_xlfn.XLOOKUP(E188, Partner!B$2:B$102, Partner!C$2:C$102, "Not found")</f>
        <v>No</v>
      </c>
      <c r="O188" t="str">
        <f>_xlfn.XLOOKUP(F188, Product!B$2:B$26, Product!A$2:A$26, "Not found")</f>
        <v>Basium</v>
      </c>
      <c r="P188" t="str">
        <f>_xlfn.XLOOKUP(C188, 'Sales Stage'!C$2:C$6, 'Sales Stage'!B$2:B$6, "Not found")</f>
        <v>Solution</v>
      </c>
      <c r="Q188" s="5">
        <f>_xlfn.XLOOKUP(C188, 'Sales Stage'!C$2:C$6, 'Sales Stage'!A$2:A$6, "Not found")</f>
        <v>0.4</v>
      </c>
      <c r="R188" t="str">
        <f t="shared" si="4"/>
        <v>Direct</v>
      </c>
      <c r="S188" t="str">
        <f t="shared" si="5"/>
        <v>Open</v>
      </c>
    </row>
    <row r="189" spans="1:19" ht="14.5">
      <c r="A189" s="1">
        <v>41</v>
      </c>
      <c r="B189" s="1" t="str">
        <f>_xlfn.XLOOKUP(A189, Opportunity!B$2:B$486, Opportunity!E$2:E$486, "Not found")</f>
        <v>Medium</v>
      </c>
      <c r="C189" s="1">
        <v>3</v>
      </c>
      <c r="D189" s="1">
        <v>38</v>
      </c>
      <c r="E189" s="1">
        <v>22</v>
      </c>
      <c r="F189" s="1">
        <v>13</v>
      </c>
      <c r="G189" s="3">
        <v>4592818</v>
      </c>
      <c r="H189" s="4">
        <v>410.45763888888899</v>
      </c>
      <c r="I189" s="1">
        <v>2015</v>
      </c>
      <c r="J189" s="1" t="str">
        <f>_xlfn.XLOOKUP(D189, Account!D$2:D$358, Account!B$2:B$358, "Not found")</f>
        <v>Central</v>
      </c>
      <c r="K189" s="1" t="str">
        <f>_xlfn.XLOOKUP(D189, Account!D$2:D$358, Account!C$2:C$358, "Not found")</f>
        <v>Large</v>
      </c>
      <c r="L189" s="1" t="s">
        <v>1007</v>
      </c>
      <c r="M189" s="1" t="str">
        <f>_xlfn.XLOOKUP(E189, Partner!B$2:B$102, Partner!A$2:A$102, "Not found")</f>
        <v>Direct</v>
      </c>
      <c r="N189" t="str">
        <f>_xlfn.XLOOKUP(E189, Partner!B$2:B$102, Partner!C$2:C$102, "Not found")</f>
        <v>No</v>
      </c>
      <c r="O189" t="str">
        <f>_xlfn.XLOOKUP(F189, Product!B$2:B$26, Product!A$2:A$26, "Not found")</f>
        <v>Nimis</v>
      </c>
      <c r="P189" t="str">
        <f>_xlfn.XLOOKUP(C189, 'Sales Stage'!C$2:C$6, 'Sales Stage'!B$2:B$6, "Not found")</f>
        <v>Solution</v>
      </c>
      <c r="Q189" s="5">
        <f>_xlfn.XLOOKUP(C189, 'Sales Stage'!C$2:C$6, 'Sales Stage'!A$2:A$6, "Not found")</f>
        <v>0.4</v>
      </c>
      <c r="R189" t="str">
        <f t="shared" si="4"/>
        <v>Direct</v>
      </c>
      <c r="S189" t="str">
        <f t="shared" si="5"/>
        <v>Open</v>
      </c>
    </row>
    <row r="190" spans="1:19" ht="14.5">
      <c r="A190" s="1">
        <v>476</v>
      </c>
      <c r="B190" s="1" t="str">
        <f>_xlfn.XLOOKUP(A190, Opportunity!B$2:B$486, Opportunity!E$2:E$486, "Not found")</f>
        <v>Small</v>
      </c>
      <c r="C190" s="1">
        <v>4</v>
      </c>
      <c r="D190" s="1">
        <v>353</v>
      </c>
      <c r="E190" s="1">
        <v>22</v>
      </c>
      <c r="F190" s="1">
        <v>20</v>
      </c>
      <c r="G190" s="3">
        <v>733176</v>
      </c>
      <c r="H190" s="4">
        <v>385.45763888888899</v>
      </c>
      <c r="I190" s="1">
        <v>2015</v>
      </c>
      <c r="J190" s="1" t="str">
        <f>_xlfn.XLOOKUP(D190, Account!D$2:D$358, Account!B$2:B$358, "Not found")</f>
        <v>Central</v>
      </c>
      <c r="K190" s="1" t="str">
        <f>_xlfn.XLOOKUP(D190, Account!D$2:D$358, Account!C$2:C$358, "Not found")</f>
        <v>Small &amp; Medium</v>
      </c>
      <c r="L190" s="1" t="s">
        <v>1007</v>
      </c>
      <c r="M190" s="1" t="str">
        <f>_xlfn.XLOOKUP(E190, Partner!B$2:B$102, Partner!A$2:A$102, "Not found")</f>
        <v>Direct</v>
      </c>
      <c r="N190" t="str">
        <f>_xlfn.XLOOKUP(E190, Partner!B$2:B$102, Partner!C$2:C$102, "Not found")</f>
        <v>No</v>
      </c>
      <c r="O190" t="str">
        <f>_xlfn.XLOOKUP(F190, Product!B$2:B$26, Product!A$2:A$26, "Not found")</f>
        <v>Umbra</v>
      </c>
      <c r="P190" t="str">
        <f>_xlfn.XLOOKUP(C190, 'Sales Stage'!C$2:C$6, 'Sales Stage'!B$2:B$6, "Not found")</f>
        <v>Proposal</v>
      </c>
      <c r="Q190" s="5">
        <f>_xlfn.XLOOKUP(C190, 'Sales Stage'!C$2:C$6, 'Sales Stage'!A$2:A$6, "Not found")</f>
        <v>0.6</v>
      </c>
      <c r="R190" t="str">
        <f t="shared" si="4"/>
        <v>Direct</v>
      </c>
      <c r="S190" t="str">
        <f t="shared" si="5"/>
        <v>Open</v>
      </c>
    </row>
    <row r="191" spans="1:19" ht="14.5">
      <c r="A191" s="1">
        <v>67</v>
      </c>
      <c r="B191" s="1" t="str">
        <f>_xlfn.XLOOKUP(A191, Opportunity!B$2:B$486, Opportunity!E$2:E$486, "Not found")</f>
        <v>Small</v>
      </c>
      <c r="C191" s="1">
        <v>5</v>
      </c>
      <c r="D191" s="1">
        <v>58</v>
      </c>
      <c r="E191" s="1">
        <v>22</v>
      </c>
      <c r="F191" s="1">
        <v>17</v>
      </c>
      <c r="G191" s="3">
        <v>1693585</v>
      </c>
      <c r="H191" s="4">
        <v>371.45763888888899</v>
      </c>
      <c r="I191" s="1">
        <v>2015</v>
      </c>
      <c r="J191" s="1" t="str">
        <f>_xlfn.XLOOKUP(D191, Account!D$2:D$358, Account!B$2:B$358, "Not found")</f>
        <v>East</v>
      </c>
      <c r="K191" s="1" t="str">
        <f>_xlfn.XLOOKUP(D191, Account!D$2:D$358, Account!C$2:C$358, "Not found")</f>
        <v>Strategic</v>
      </c>
      <c r="L191" s="1" t="s">
        <v>1007</v>
      </c>
      <c r="M191" s="1" t="str">
        <f>_xlfn.XLOOKUP(E191, Partner!B$2:B$102, Partner!A$2:A$102, "Not found")</f>
        <v>Direct</v>
      </c>
      <c r="N191" t="str">
        <f>_xlfn.XLOOKUP(E191, Partner!B$2:B$102, Partner!C$2:C$102, "Not found")</f>
        <v>No</v>
      </c>
      <c r="O191" t="str">
        <f>_xlfn.XLOOKUP(F191, Product!B$2:B$26, Product!A$2:A$26, "Not found")</f>
        <v>Recolo</v>
      </c>
      <c r="P191" t="str">
        <f>_xlfn.XLOOKUP(C191, 'Sales Stage'!C$2:C$6, 'Sales Stage'!B$2:B$6, "Not found")</f>
        <v>Finalize</v>
      </c>
      <c r="Q191" s="5">
        <f>_xlfn.XLOOKUP(C191, 'Sales Stage'!C$2:C$6, 'Sales Stage'!A$2:A$6, "Not found")</f>
        <v>0.8</v>
      </c>
      <c r="R191" t="str">
        <f t="shared" si="4"/>
        <v>Direct</v>
      </c>
      <c r="S191" t="str">
        <f t="shared" si="5"/>
        <v>Closed</v>
      </c>
    </row>
    <row r="192" spans="1:19" ht="14.5">
      <c r="A192" s="1">
        <v>311</v>
      </c>
      <c r="B192" s="1" t="str">
        <f>_xlfn.XLOOKUP(A192, Opportunity!B$2:B$486, Opportunity!E$2:E$486, "Not found")</f>
        <v>Medium</v>
      </c>
      <c r="C192" s="1">
        <v>4</v>
      </c>
      <c r="D192" s="1">
        <v>63</v>
      </c>
      <c r="E192" s="1">
        <v>22</v>
      </c>
      <c r="F192" s="1">
        <v>7</v>
      </c>
      <c r="G192" s="3">
        <v>2705033</v>
      </c>
      <c r="H192" s="4">
        <v>390.45763888888899</v>
      </c>
      <c r="I192" s="1">
        <v>2015</v>
      </c>
      <c r="J192" s="1" t="str">
        <f>_xlfn.XLOOKUP(D192, Account!D$2:D$358, Account!B$2:B$358, "Not found")</f>
        <v>Central</v>
      </c>
      <c r="K192" s="1" t="str">
        <f>_xlfn.XLOOKUP(D192, Account!D$2:D$358, Account!C$2:C$358, "Not found")</f>
        <v>Strategic</v>
      </c>
      <c r="L192" s="1" t="s">
        <v>1007</v>
      </c>
      <c r="M192" s="1" t="str">
        <f>_xlfn.XLOOKUP(E192, Partner!B$2:B$102, Partner!A$2:A$102, "Not found")</f>
        <v>Direct</v>
      </c>
      <c r="N192" t="str">
        <f>_xlfn.XLOOKUP(E192, Partner!B$2:B$102, Partner!C$2:C$102, "Not found")</f>
        <v>No</v>
      </c>
      <c r="O192" t="str">
        <f>_xlfn.XLOOKUP(F192, Product!B$2:B$26, Product!A$2:A$26, "Not found")</f>
        <v>Gratus</v>
      </c>
      <c r="P192" t="str">
        <f>_xlfn.XLOOKUP(C192, 'Sales Stage'!C$2:C$6, 'Sales Stage'!B$2:B$6, "Not found")</f>
        <v>Proposal</v>
      </c>
      <c r="Q192" s="5">
        <f>_xlfn.XLOOKUP(C192, 'Sales Stage'!C$2:C$6, 'Sales Stage'!A$2:A$6, "Not found")</f>
        <v>0.6</v>
      </c>
      <c r="R192" t="str">
        <f t="shared" si="4"/>
        <v>Direct</v>
      </c>
      <c r="S192" t="str">
        <f t="shared" si="5"/>
        <v>Open</v>
      </c>
    </row>
    <row r="193" spans="1:19" ht="14.5">
      <c r="A193" s="1">
        <v>163</v>
      </c>
      <c r="B193" s="1" t="str">
        <f>_xlfn.XLOOKUP(A193, Opportunity!B$2:B$486, Opportunity!E$2:E$486, "Not found")</f>
        <v>Medium</v>
      </c>
      <c r="C193" s="1">
        <v>3</v>
      </c>
      <c r="D193" s="1">
        <v>99</v>
      </c>
      <c r="E193" s="1">
        <v>22</v>
      </c>
      <c r="F193" s="1">
        <v>19</v>
      </c>
      <c r="G193" s="3">
        <v>3475768</v>
      </c>
      <c r="H193" s="4">
        <v>369.45763888888899</v>
      </c>
      <c r="I193" s="1">
        <v>2015</v>
      </c>
      <c r="J193" s="1" t="str">
        <f>_xlfn.XLOOKUP(D193, Account!D$2:D$358, Account!B$2:B$358, "Not found")</f>
        <v>East</v>
      </c>
      <c r="K193" s="1" t="str">
        <f>_xlfn.XLOOKUP(D193, Account!D$2:D$358, Account!C$2:C$358, "Not found")</f>
        <v>Small &amp; Medium</v>
      </c>
      <c r="L193" s="1" t="s">
        <v>1007</v>
      </c>
      <c r="M193" s="1" t="str">
        <f>_xlfn.XLOOKUP(E193, Partner!B$2:B$102, Partner!A$2:A$102, "Not found")</f>
        <v>Direct</v>
      </c>
      <c r="N193" t="str">
        <f>_xlfn.XLOOKUP(E193, Partner!B$2:B$102, Partner!C$2:C$102, "Not found")</f>
        <v>No</v>
      </c>
      <c r="O193" t="str">
        <f>_xlfn.XLOOKUP(F193, Product!B$2:B$26, Product!A$2:A$26, "Not found")</f>
        <v>Talus</v>
      </c>
      <c r="P193" t="str">
        <f>_xlfn.XLOOKUP(C193, 'Sales Stage'!C$2:C$6, 'Sales Stage'!B$2:B$6, "Not found")</f>
        <v>Solution</v>
      </c>
      <c r="Q193" s="5">
        <f>_xlfn.XLOOKUP(C193, 'Sales Stage'!C$2:C$6, 'Sales Stage'!A$2:A$6, "Not found")</f>
        <v>0.4</v>
      </c>
      <c r="R193" t="str">
        <f t="shared" si="4"/>
        <v>Direct</v>
      </c>
      <c r="S193" t="str">
        <f t="shared" si="5"/>
        <v>Open</v>
      </c>
    </row>
    <row r="194" spans="1:19" ht="14.5">
      <c r="A194" s="1">
        <v>164</v>
      </c>
      <c r="B194" s="1" t="str">
        <f>_xlfn.XLOOKUP(A194, Opportunity!B$2:B$486, Opportunity!E$2:E$486, "Not found")</f>
        <v>Medium</v>
      </c>
      <c r="C194" s="1">
        <v>3</v>
      </c>
      <c r="D194" s="1">
        <v>131</v>
      </c>
      <c r="E194" s="1">
        <v>22</v>
      </c>
      <c r="F194" s="1">
        <v>2</v>
      </c>
      <c r="G194" s="3">
        <v>5578451</v>
      </c>
      <c r="H194" s="4">
        <v>402.45763888888899</v>
      </c>
      <c r="I194" s="1">
        <v>2015</v>
      </c>
      <c r="J194" s="1" t="str">
        <f>_xlfn.XLOOKUP(D194, Account!D$2:D$358, Account!B$2:B$358, "Not found")</f>
        <v>East</v>
      </c>
      <c r="K194" s="1" t="str">
        <f>_xlfn.XLOOKUP(D194, Account!D$2:D$358, Account!C$2:C$358, "Not found")</f>
        <v>Small &amp; Medium</v>
      </c>
      <c r="L194" s="1" t="s">
        <v>1007</v>
      </c>
      <c r="M194" s="1" t="str">
        <f>_xlfn.XLOOKUP(E194, Partner!B$2:B$102, Partner!A$2:A$102, "Not found")</f>
        <v>Direct</v>
      </c>
      <c r="N194" t="str">
        <f>_xlfn.XLOOKUP(E194, Partner!B$2:B$102, Partner!C$2:C$102, "Not found")</f>
        <v>No</v>
      </c>
      <c r="O194" t="str">
        <f>_xlfn.XLOOKUP(F194, Product!B$2:B$26, Product!A$2:A$26, "Not found")</f>
        <v>Basium</v>
      </c>
      <c r="P194" t="str">
        <f>_xlfn.XLOOKUP(C194, 'Sales Stage'!C$2:C$6, 'Sales Stage'!B$2:B$6, "Not found")</f>
        <v>Solution</v>
      </c>
      <c r="Q194" s="5">
        <f>_xlfn.XLOOKUP(C194, 'Sales Stage'!C$2:C$6, 'Sales Stage'!A$2:A$6, "Not found")</f>
        <v>0.4</v>
      </c>
      <c r="R194" t="str">
        <f t="shared" si="4"/>
        <v>Direct</v>
      </c>
      <c r="S194" t="str">
        <f t="shared" si="5"/>
        <v>Open</v>
      </c>
    </row>
    <row r="195" spans="1:19" ht="14.5">
      <c r="A195" s="1">
        <v>168</v>
      </c>
      <c r="B195" s="1" t="str">
        <f>_xlfn.XLOOKUP(A195, Opportunity!B$2:B$486, Opportunity!E$2:E$486, "Not found")</f>
        <v>Small</v>
      </c>
      <c r="C195" s="1">
        <v>3</v>
      </c>
      <c r="D195" s="1">
        <v>135</v>
      </c>
      <c r="E195" s="1">
        <v>22</v>
      </c>
      <c r="F195" s="1">
        <v>10</v>
      </c>
      <c r="G195" s="3">
        <v>782755</v>
      </c>
      <c r="H195" s="4">
        <v>391.45763888888899</v>
      </c>
      <c r="I195" s="1">
        <v>2015</v>
      </c>
      <c r="J195" s="1" t="str">
        <f>_xlfn.XLOOKUP(D195, Account!D$2:D$358, Account!B$2:B$358, "Not found")</f>
        <v>West</v>
      </c>
      <c r="K195" s="1" t="str">
        <f>_xlfn.XLOOKUP(D195, Account!D$2:D$358, Account!C$2:C$358, "Not found")</f>
        <v>Small &amp; Medium</v>
      </c>
      <c r="L195" s="1" t="s">
        <v>1007</v>
      </c>
      <c r="M195" s="1" t="str">
        <f>_xlfn.XLOOKUP(E195, Partner!B$2:B$102, Partner!A$2:A$102, "Not found")</f>
        <v>Direct</v>
      </c>
      <c r="N195" t="str">
        <f>_xlfn.XLOOKUP(E195, Partner!B$2:B$102, Partner!C$2:C$102, "Not found")</f>
        <v>No</v>
      </c>
      <c r="O195" t="str">
        <f>_xlfn.XLOOKUP(F195, Product!B$2:B$26, Product!A$2:A$26, "Not found")</f>
        <v>Juvenis</v>
      </c>
      <c r="P195" t="str">
        <f>_xlfn.XLOOKUP(C195, 'Sales Stage'!C$2:C$6, 'Sales Stage'!B$2:B$6, "Not found")</f>
        <v>Solution</v>
      </c>
      <c r="Q195" s="5">
        <f>_xlfn.XLOOKUP(C195, 'Sales Stage'!C$2:C$6, 'Sales Stage'!A$2:A$6, "Not found")</f>
        <v>0.4</v>
      </c>
      <c r="R195" t="str">
        <f t="shared" ref="R195:R258" si="6">IF(N195="Yes", "Partner", "Direct")</f>
        <v>Direct</v>
      </c>
      <c r="S195" t="str">
        <f t="shared" ref="S195:S258" si="7">IF(Q195&gt;=0.8, "Closed", "Open")</f>
        <v>Open</v>
      </c>
    </row>
    <row r="196" spans="1:19" ht="14.5">
      <c r="A196" s="1">
        <v>169</v>
      </c>
      <c r="B196" s="1" t="str">
        <f>_xlfn.XLOOKUP(A196, Opportunity!B$2:B$486, Opportunity!E$2:E$486, "Not found")</f>
        <v>Small</v>
      </c>
      <c r="C196" s="1">
        <v>4</v>
      </c>
      <c r="D196" s="1">
        <v>136</v>
      </c>
      <c r="E196" s="1">
        <v>22</v>
      </c>
      <c r="F196" s="1">
        <v>4</v>
      </c>
      <c r="G196" s="3">
        <v>518120</v>
      </c>
      <c r="H196" s="4">
        <v>417.45763888888899</v>
      </c>
      <c r="I196" s="1">
        <v>2015</v>
      </c>
      <c r="J196" s="1" t="str">
        <f>_xlfn.XLOOKUP(D196, Account!D$2:D$358, Account!B$2:B$358, "Not found")</f>
        <v>East</v>
      </c>
      <c r="K196" s="1" t="str">
        <f>_xlfn.XLOOKUP(D196, Account!D$2:D$358, Account!C$2:C$358, "Not found")</f>
        <v>Small &amp; Medium</v>
      </c>
      <c r="L196" s="1" t="s">
        <v>1007</v>
      </c>
      <c r="M196" s="1" t="str">
        <f>_xlfn.XLOOKUP(E196, Partner!B$2:B$102, Partner!A$2:A$102, "Not found")</f>
        <v>Direct</v>
      </c>
      <c r="N196" t="str">
        <f>_xlfn.XLOOKUP(E196, Partner!B$2:B$102, Partner!C$2:C$102, "Not found")</f>
        <v>No</v>
      </c>
      <c r="O196" t="str">
        <f>_xlfn.XLOOKUP(F196, Product!B$2:B$26, Product!A$2:A$26, "Not found")</f>
        <v>Decimus</v>
      </c>
      <c r="P196" t="str">
        <f>_xlfn.XLOOKUP(C196, 'Sales Stage'!C$2:C$6, 'Sales Stage'!B$2:B$6, "Not found")</f>
        <v>Proposal</v>
      </c>
      <c r="Q196" s="5">
        <f>_xlfn.XLOOKUP(C196, 'Sales Stage'!C$2:C$6, 'Sales Stage'!A$2:A$6, "Not found")</f>
        <v>0.6</v>
      </c>
      <c r="R196" t="str">
        <f t="shared" si="6"/>
        <v>Direct</v>
      </c>
      <c r="S196" t="str">
        <f t="shared" si="7"/>
        <v>Open</v>
      </c>
    </row>
    <row r="197" spans="1:19" ht="14.5">
      <c r="A197" s="1">
        <v>310</v>
      </c>
      <c r="B197" s="1" t="str">
        <f>_xlfn.XLOOKUP(A197, Opportunity!B$2:B$486, Opportunity!E$2:E$486, "Not found")</f>
        <v>Medium</v>
      </c>
      <c r="C197" s="1">
        <v>4</v>
      </c>
      <c r="D197" s="1">
        <v>243</v>
      </c>
      <c r="E197" s="1">
        <v>22</v>
      </c>
      <c r="F197" s="1">
        <v>15</v>
      </c>
      <c r="G197" s="3">
        <v>5112248</v>
      </c>
      <c r="H197" s="4">
        <v>387.45763888888899</v>
      </c>
      <c r="I197" s="1">
        <v>2015</v>
      </c>
      <c r="J197" s="1" t="str">
        <f>_xlfn.XLOOKUP(D197, Account!D$2:D$358, Account!B$2:B$358, "Not found")</f>
        <v>East</v>
      </c>
      <c r="K197" s="1" t="str">
        <f>_xlfn.XLOOKUP(D197, Account!D$2:D$358, Account!C$2:C$358, "Not found")</f>
        <v>Strategic</v>
      </c>
      <c r="L197" s="1" t="s">
        <v>1007</v>
      </c>
      <c r="M197" s="1" t="str">
        <f>_xlfn.XLOOKUP(E197, Partner!B$2:B$102, Partner!A$2:A$102, "Not found")</f>
        <v>Direct</v>
      </c>
      <c r="N197" t="str">
        <f>_xlfn.XLOOKUP(E197, Partner!B$2:B$102, Partner!C$2:C$102, "Not found")</f>
        <v>No</v>
      </c>
      <c r="O197" t="str">
        <f>_xlfn.XLOOKUP(F197, Product!B$2:B$26, Product!A$2:A$26, "Not found")</f>
        <v>Paratus</v>
      </c>
      <c r="P197" t="str">
        <f>_xlfn.XLOOKUP(C197, 'Sales Stage'!C$2:C$6, 'Sales Stage'!B$2:B$6, "Not found")</f>
        <v>Proposal</v>
      </c>
      <c r="Q197" s="5">
        <f>_xlfn.XLOOKUP(C197, 'Sales Stage'!C$2:C$6, 'Sales Stage'!A$2:A$6, "Not found")</f>
        <v>0.6</v>
      </c>
      <c r="R197" t="str">
        <f t="shared" si="6"/>
        <v>Direct</v>
      </c>
      <c r="S197" t="str">
        <f t="shared" si="7"/>
        <v>Open</v>
      </c>
    </row>
    <row r="198" spans="1:19" ht="14.5">
      <c r="A198" s="1">
        <v>430</v>
      </c>
      <c r="B198" s="1" t="str">
        <f>_xlfn.XLOOKUP(A198, Opportunity!B$2:B$486, Opportunity!E$2:E$486, "Not found")</f>
        <v>Small</v>
      </c>
      <c r="C198" s="1">
        <v>3</v>
      </c>
      <c r="D198" s="1">
        <v>331</v>
      </c>
      <c r="E198" s="1">
        <v>22</v>
      </c>
      <c r="F198" s="1">
        <v>25</v>
      </c>
      <c r="G198" s="3">
        <v>85763</v>
      </c>
      <c r="H198" s="4">
        <v>366.45763888888899</v>
      </c>
      <c r="I198" s="1">
        <v>2015</v>
      </c>
      <c r="J198" s="1" t="str">
        <f>_xlfn.XLOOKUP(D198, Account!D$2:D$358, Account!B$2:B$358, "Not found")</f>
        <v>East</v>
      </c>
      <c r="K198" s="1" t="str">
        <f>_xlfn.XLOOKUP(D198, Account!D$2:D$358, Account!C$2:C$358, "Not found")</f>
        <v>Large</v>
      </c>
      <c r="L198" s="1" t="s">
        <v>1007</v>
      </c>
      <c r="M198" s="1" t="str">
        <f>_xlfn.XLOOKUP(E198, Partner!B$2:B$102, Partner!A$2:A$102, "Not found")</f>
        <v>Direct</v>
      </c>
      <c r="N198" t="str">
        <f>_xlfn.XLOOKUP(E198, Partner!B$2:B$102, Partner!C$2:C$102, "Not found")</f>
        <v>No</v>
      </c>
      <c r="O198" t="str">
        <f>_xlfn.XLOOKUP(F198, Product!B$2:B$26, Product!A$2:A$26, "Not found")</f>
        <v>Maximus</v>
      </c>
      <c r="P198" t="str">
        <f>_xlfn.XLOOKUP(C198, 'Sales Stage'!C$2:C$6, 'Sales Stage'!B$2:B$6, "Not found")</f>
        <v>Solution</v>
      </c>
      <c r="Q198" s="5">
        <f>_xlfn.XLOOKUP(C198, 'Sales Stage'!C$2:C$6, 'Sales Stage'!A$2:A$6, "Not found")</f>
        <v>0.4</v>
      </c>
      <c r="R198" t="str">
        <f t="shared" si="6"/>
        <v>Direct</v>
      </c>
      <c r="S198" t="str">
        <f t="shared" si="7"/>
        <v>Open</v>
      </c>
    </row>
    <row r="199" spans="1:19" ht="14.5">
      <c r="A199" s="1">
        <v>91</v>
      </c>
      <c r="B199" s="1" t="str">
        <f>_xlfn.XLOOKUP(A199, Opportunity!B$2:B$486, Opportunity!E$2:E$486, "Not found")</f>
        <v>Small</v>
      </c>
      <c r="C199" s="1">
        <v>3</v>
      </c>
      <c r="D199" s="1">
        <v>79</v>
      </c>
      <c r="E199" s="1">
        <v>22</v>
      </c>
      <c r="F199" s="1">
        <v>20</v>
      </c>
      <c r="G199" s="3">
        <v>971734</v>
      </c>
      <c r="H199" s="4">
        <v>376.25</v>
      </c>
      <c r="I199" s="1">
        <v>2015</v>
      </c>
      <c r="J199" s="1" t="str">
        <f>_xlfn.XLOOKUP(D199, Account!D$2:D$358, Account!B$2:B$358, "Not found")</f>
        <v>Central</v>
      </c>
      <c r="K199" s="1" t="str">
        <f>_xlfn.XLOOKUP(D199, Account!D$2:D$358, Account!C$2:C$358, "Not found")</f>
        <v>Strategic</v>
      </c>
      <c r="L199" s="1" t="s">
        <v>1007</v>
      </c>
      <c r="M199" s="1" t="str">
        <f>_xlfn.XLOOKUP(E199, Partner!B$2:B$102, Partner!A$2:A$102, "Not found")</f>
        <v>Direct</v>
      </c>
      <c r="N199" t="str">
        <f>_xlfn.XLOOKUP(E199, Partner!B$2:B$102, Partner!C$2:C$102, "Not found")</f>
        <v>No</v>
      </c>
      <c r="O199" t="str">
        <f>_xlfn.XLOOKUP(F199, Product!B$2:B$26, Product!A$2:A$26, "Not found")</f>
        <v>Umbra</v>
      </c>
      <c r="P199" t="str">
        <f>_xlfn.XLOOKUP(C199, 'Sales Stage'!C$2:C$6, 'Sales Stage'!B$2:B$6, "Not found")</f>
        <v>Solution</v>
      </c>
      <c r="Q199" s="5">
        <f>_xlfn.XLOOKUP(C199, 'Sales Stage'!C$2:C$6, 'Sales Stage'!A$2:A$6, "Not found")</f>
        <v>0.4</v>
      </c>
      <c r="R199" t="str">
        <f t="shared" si="6"/>
        <v>Direct</v>
      </c>
      <c r="S199" t="str">
        <f t="shared" si="7"/>
        <v>Open</v>
      </c>
    </row>
    <row r="200" spans="1:19" ht="14.5">
      <c r="A200" s="1">
        <v>73</v>
      </c>
      <c r="B200" s="1" t="str">
        <f>_xlfn.XLOOKUP(A200, Opportunity!B$2:B$486, Opportunity!E$2:E$486, "Not found")</f>
        <v>Small</v>
      </c>
      <c r="C200" s="1">
        <v>5</v>
      </c>
      <c r="D200" s="1">
        <v>61</v>
      </c>
      <c r="E200" s="1">
        <v>22</v>
      </c>
      <c r="F200" s="1">
        <v>6</v>
      </c>
      <c r="G200" s="3">
        <v>1788307</v>
      </c>
      <c r="H200" s="4">
        <v>401.45763888888899</v>
      </c>
      <c r="I200" s="1">
        <v>2015</v>
      </c>
      <c r="J200" s="1" t="str">
        <f>_xlfn.XLOOKUP(D200, Account!D$2:D$358, Account!B$2:B$358, "Not found")</f>
        <v>Central</v>
      </c>
      <c r="K200" s="1" t="str">
        <f>_xlfn.XLOOKUP(D200, Account!D$2:D$358, Account!C$2:C$358, "Not found")</f>
        <v>Large</v>
      </c>
      <c r="L200" s="1" t="s">
        <v>1007</v>
      </c>
      <c r="M200" s="1" t="str">
        <f>_xlfn.XLOOKUP(E200, Partner!B$2:B$102, Partner!A$2:A$102, "Not found")</f>
        <v>Direct</v>
      </c>
      <c r="N200" t="str">
        <f>_xlfn.XLOOKUP(E200, Partner!B$2:B$102, Partner!C$2:C$102, "Not found")</f>
        <v>No</v>
      </c>
      <c r="O200" t="str">
        <f>_xlfn.XLOOKUP(F200, Product!B$2:B$26, Product!A$2:A$26, "Not found")</f>
        <v>Fatum</v>
      </c>
      <c r="P200" t="str">
        <f>_xlfn.XLOOKUP(C200, 'Sales Stage'!C$2:C$6, 'Sales Stage'!B$2:B$6, "Not found")</f>
        <v>Finalize</v>
      </c>
      <c r="Q200" s="5">
        <f>_xlfn.XLOOKUP(C200, 'Sales Stage'!C$2:C$6, 'Sales Stage'!A$2:A$6, "Not found")</f>
        <v>0.8</v>
      </c>
      <c r="R200" t="str">
        <f t="shared" si="6"/>
        <v>Direct</v>
      </c>
      <c r="S200" t="str">
        <f t="shared" si="7"/>
        <v>Closed</v>
      </c>
    </row>
    <row r="201" spans="1:19" ht="14.5">
      <c r="A201" s="1">
        <v>360</v>
      </c>
      <c r="B201" s="1" t="str">
        <f>_xlfn.XLOOKUP(A201, Opportunity!B$2:B$486, Opportunity!E$2:E$486, "Not found")</f>
        <v>Medium</v>
      </c>
      <c r="C201" s="1">
        <v>2</v>
      </c>
      <c r="D201" s="1">
        <v>281</v>
      </c>
      <c r="E201" s="1">
        <v>22</v>
      </c>
      <c r="F201" s="1">
        <v>2</v>
      </c>
      <c r="G201" s="3">
        <v>4600206</v>
      </c>
      <c r="H201" s="4">
        <v>402.45763888888899</v>
      </c>
      <c r="I201" s="1">
        <v>2015</v>
      </c>
      <c r="J201" s="1" t="str">
        <f>_xlfn.XLOOKUP(D201, Account!D$2:D$358, Account!B$2:B$358, "Not found")</f>
        <v>West</v>
      </c>
      <c r="K201" s="1" t="str">
        <f>_xlfn.XLOOKUP(D201, Account!D$2:D$358, Account!C$2:C$358, "Not found")</f>
        <v>Large</v>
      </c>
      <c r="L201" s="1" t="s">
        <v>1007</v>
      </c>
      <c r="M201" s="1" t="str">
        <f>_xlfn.XLOOKUP(E201, Partner!B$2:B$102, Partner!A$2:A$102, "Not found")</f>
        <v>Direct</v>
      </c>
      <c r="N201" t="str">
        <f>_xlfn.XLOOKUP(E201, Partner!B$2:B$102, Partner!C$2:C$102, "Not found")</f>
        <v>No</v>
      </c>
      <c r="O201" t="str">
        <f>_xlfn.XLOOKUP(F201, Product!B$2:B$26, Product!A$2:A$26, "Not found")</f>
        <v>Basium</v>
      </c>
      <c r="P201" t="str">
        <f>_xlfn.XLOOKUP(C201, 'Sales Stage'!C$2:C$6, 'Sales Stage'!B$2:B$6, "Not found")</f>
        <v>Qualify</v>
      </c>
      <c r="Q201" s="5">
        <f>_xlfn.XLOOKUP(C201, 'Sales Stage'!C$2:C$6, 'Sales Stage'!A$2:A$6, "Not found")</f>
        <v>0.2</v>
      </c>
      <c r="R201" t="str">
        <f t="shared" si="6"/>
        <v>Direct</v>
      </c>
      <c r="S201" t="str">
        <f t="shared" si="7"/>
        <v>Open</v>
      </c>
    </row>
    <row r="202" spans="1:19" ht="14.5">
      <c r="A202" s="1">
        <v>212</v>
      </c>
      <c r="B202" s="1" t="str">
        <f>_xlfn.XLOOKUP(A202, Opportunity!B$2:B$486, Opportunity!E$2:E$486, "Not found")</f>
        <v>Medium</v>
      </c>
      <c r="C202" s="1">
        <v>4</v>
      </c>
      <c r="D202" s="1">
        <v>168</v>
      </c>
      <c r="E202" s="1">
        <v>22</v>
      </c>
      <c r="F202" s="1">
        <v>17</v>
      </c>
      <c r="G202" s="3">
        <v>5104724</v>
      </c>
      <c r="H202" s="4">
        <v>396.45763888888899</v>
      </c>
      <c r="I202" s="1">
        <v>2015</v>
      </c>
      <c r="J202" s="1" t="str">
        <f>_xlfn.XLOOKUP(D202, Account!D$2:D$358, Account!B$2:B$358, "Not found")</f>
        <v>West</v>
      </c>
      <c r="K202" s="1" t="str">
        <f>_xlfn.XLOOKUP(D202, Account!D$2:D$358, Account!C$2:C$358, "Not found")</f>
        <v>Strategic</v>
      </c>
      <c r="L202" s="1" t="s">
        <v>1007</v>
      </c>
      <c r="M202" s="1" t="str">
        <f>_xlfn.XLOOKUP(E202, Partner!B$2:B$102, Partner!A$2:A$102, "Not found")</f>
        <v>Direct</v>
      </c>
      <c r="N202" t="str">
        <f>_xlfn.XLOOKUP(E202, Partner!B$2:B$102, Partner!C$2:C$102, "Not found")</f>
        <v>No</v>
      </c>
      <c r="O202" t="str">
        <f>_xlfn.XLOOKUP(F202, Product!B$2:B$26, Product!A$2:A$26, "Not found")</f>
        <v>Recolo</v>
      </c>
      <c r="P202" t="str">
        <f>_xlfn.XLOOKUP(C202, 'Sales Stage'!C$2:C$6, 'Sales Stage'!B$2:B$6, "Not found")</f>
        <v>Proposal</v>
      </c>
      <c r="Q202" s="5">
        <f>_xlfn.XLOOKUP(C202, 'Sales Stage'!C$2:C$6, 'Sales Stage'!A$2:A$6, "Not found")</f>
        <v>0.6</v>
      </c>
      <c r="R202" t="str">
        <f t="shared" si="6"/>
        <v>Direct</v>
      </c>
      <c r="S202" t="str">
        <f t="shared" si="7"/>
        <v>Open</v>
      </c>
    </row>
    <row r="203" spans="1:19" ht="14.5">
      <c r="A203" s="1">
        <v>68</v>
      </c>
      <c r="B203" s="1" t="str">
        <f>_xlfn.XLOOKUP(A203, Opportunity!B$2:B$486, Opportunity!E$2:E$486, "Not found")</f>
        <v>Small</v>
      </c>
      <c r="C203" s="1">
        <v>4</v>
      </c>
      <c r="D203" s="1">
        <v>23</v>
      </c>
      <c r="E203" s="1">
        <v>22</v>
      </c>
      <c r="F203" s="1">
        <v>11</v>
      </c>
      <c r="G203" s="3">
        <v>1139244</v>
      </c>
      <c r="H203" s="4">
        <v>396.45763888888899</v>
      </c>
      <c r="I203" s="1">
        <v>2015</v>
      </c>
      <c r="J203" s="1" t="str">
        <f>_xlfn.XLOOKUP(D203, Account!D$2:D$358, Account!B$2:B$358, "Not found")</f>
        <v>West</v>
      </c>
      <c r="K203" s="1" t="str">
        <f>_xlfn.XLOOKUP(D203, Account!D$2:D$358, Account!C$2:C$358, "Not found")</f>
        <v>Large</v>
      </c>
      <c r="L203" s="1" t="s">
        <v>1007</v>
      </c>
      <c r="M203" s="1" t="str">
        <f>_xlfn.XLOOKUP(E203, Partner!B$2:B$102, Partner!A$2:A$102, "Not found")</f>
        <v>Direct</v>
      </c>
      <c r="N203" t="str">
        <f>_xlfn.XLOOKUP(E203, Partner!B$2:B$102, Partner!C$2:C$102, "Not found")</f>
        <v>No</v>
      </c>
      <c r="O203" t="str">
        <f>_xlfn.XLOOKUP(F203, Product!B$2:B$26, Product!A$2:A$26, "Not found")</f>
        <v>Lacuna</v>
      </c>
      <c r="P203" t="str">
        <f>_xlfn.XLOOKUP(C203, 'Sales Stage'!C$2:C$6, 'Sales Stage'!B$2:B$6, "Not found")</f>
        <v>Proposal</v>
      </c>
      <c r="Q203" s="5">
        <f>_xlfn.XLOOKUP(C203, 'Sales Stage'!C$2:C$6, 'Sales Stage'!A$2:A$6, "Not found")</f>
        <v>0.6</v>
      </c>
      <c r="R203" t="str">
        <f t="shared" si="6"/>
        <v>Direct</v>
      </c>
      <c r="S203" t="str">
        <f t="shared" si="7"/>
        <v>Open</v>
      </c>
    </row>
    <row r="204" spans="1:19" ht="14.5">
      <c r="A204" s="1">
        <v>338</v>
      </c>
      <c r="B204" s="1" t="str">
        <f>_xlfn.XLOOKUP(A204, Opportunity!B$2:B$486, Opportunity!E$2:E$486, "Not found")</f>
        <v>Small</v>
      </c>
      <c r="C204" s="1">
        <v>4</v>
      </c>
      <c r="D204" s="1">
        <v>261</v>
      </c>
      <c r="E204" s="1">
        <v>22</v>
      </c>
      <c r="F204" s="1">
        <v>18</v>
      </c>
      <c r="G204" s="3">
        <v>2042843</v>
      </c>
      <c r="H204" s="4">
        <v>370.45763888888899</v>
      </c>
      <c r="I204" s="1">
        <v>2015</v>
      </c>
      <c r="J204" s="1" t="str">
        <f>_xlfn.XLOOKUP(D204, Account!D$2:D$358, Account!B$2:B$358, "Not found")</f>
        <v>West</v>
      </c>
      <c r="K204" s="1" t="str">
        <f>_xlfn.XLOOKUP(D204, Account!D$2:D$358, Account!C$2:C$358, "Not found")</f>
        <v>Large</v>
      </c>
      <c r="L204" s="1" t="s">
        <v>1011</v>
      </c>
      <c r="M204" s="1" t="str">
        <f>_xlfn.XLOOKUP(E204, Partner!B$2:B$102, Partner!A$2:A$102, "Not found")</f>
        <v>Direct</v>
      </c>
      <c r="N204" t="str">
        <f>_xlfn.XLOOKUP(E204, Partner!B$2:B$102, Partner!C$2:C$102, "Not found")</f>
        <v>No</v>
      </c>
      <c r="O204" t="str">
        <f>_xlfn.XLOOKUP(F204, Product!B$2:B$26, Product!A$2:A$26, "Not found")</f>
        <v>Sato</v>
      </c>
      <c r="P204" t="str">
        <f>_xlfn.XLOOKUP(C204, 'Sales Stage'!C$2:C$6, 'Sales Stage'!B$2:B$6, "Not found")</f>
        <v>Proposal</v>
      </c>
      <c r="Q204" s="5">
        <f>_xlfn.XLOOKUP(C204, 'Sales Stage'!C$2:C$6, 'Sales Stage'!A$2:A$6, "Not found")</f>
        <v>0.6</v>
      </c>
      <c r="R204" t="str">
        <f t="shared" si="6"/>
        <v>Direct</v>
      </c>
      <c r="S204" t="str">
        <f t="shared" si="7"/>
        <v>Open</v>
      </c>
    </row>
    <row r="205" spans="1:19" ht="14.5">
      <c r="A205" s="1">
        <v>54</v>
      </c>
      <c r="B205" s="1" t="str">
        <f>_xlfn.XLOOKUP(A205, Opportunity!B$2:B$486, Opportunity!E$2:E$486, "Not found")</f>
        <v>Large</v>
      </c>
      <c r="C205" s="1">
        <v>5</v>
      </c>
      <c r="D205" s="1">
        <v>50</v>
      </c>
      <c r="E205" s="1">
        <v>22</v>
      </c>
      <c r="F205" s="1">
        <v>19</v>
      </c>
      <c r="G205" s="3">
        <v>5977772</v>
      </c>
      <c r="H205" s="4">
        <v>390.45763888888899</v>
      </c>
      <c r="I205" s="1">
        <v>2015</v>
      </c>
      <c r="J205" s="1" t="str">
        <f>_xlfn.XLOOKUP(D205, Account!D$2:D$358, Account!B$2:B$358, "Not found")</f>
        <v>East</v>
      </c>
      <c r="K205" s="1" t="str">
        <f>_xlfn.XLOOKUP(D205, Account!D$2:D$358, Account!C$2:C$358, "Not found")</f>
        <v>Strategic</v>
      </c>
      <c r="L205" s="1" t="s">
        <v>1011</v>
      </c>
      <c r="M205" s="1" t="str">
        <f>_xlfn.XLOOKUP(E205, Partner!B$2:B$102, Partner!A$2:A$102, "Not found")</f>
        <v>Direct</v>
      </c>
      <c r="N205" t="str">
        <f>_xlfn.XLOOKUP(E205, Partner!B$2:B$102, Partner!C$2:C$102, "Not found")</f>
        <v>No</v>
      </c>
      <c r="O205" t="str">
        <f>_xlfn.XLOOKUP(F205, Product!B$2:B$26, Product!A$2:A$26, "Not found")</f>
        <v>Talus</v>
      </c>
      <c r="P205" t="str">
        <f>_xlfn.XLOOKUP(C205, 'Sales Stage'!C$2:C$6, 'Sales Stage'!B$2:B$6, "Not found")</f>
        <v>Finalize</v>
      </c>
      <c r="Q205" s="5">
        <f>_xlfn.XLOOKUP(C205, 'Sales Stage'!C$2:C$6, 'Sales Stage'!A$2:A$6, "Not found")</f>
        <v>0.8</v>
      </c>
      <c r="R205" t="str">
        <f t="shared" si="6"/>
        <v>Direct</v>
      </c>
      <c r="S205" t="str">
        <f t="shared" si="7"/>
        <v>Closed</v>
      </c>
    </row>
    <row r="206" spans="1:19" ht="14.5">
      <c r="A206" s="1">
        <v>202</v>
      </c>
      <c r="B206" s="1" t="str">
        <f>_xlfn.XLOOKUP(A206, Opportunity!B$2:B$486, Opportunity!E$2:E$486, "Not found")</f>
        <v>Medium</v>
      </c>
      <c r="C206" s="1">
        <v>4</v>
      </c>
      <c r="D206" s="1">
        <v>33</v>
      </c>
      <c r="E206" s="1">
        <v>22</v>
      </c>
      <c r="F206" s="1">
        <v>1</v>
      </c>
      <c r="G206" s="3">
        <v>3650025</v>
      </c>
      <c r="H206" s="4">
        <v>392.45763888888899</v>
      </c>
      <c r="I206" s="1">
        <v>2015</v>
      </c>
      <c r="J206" s="1" t="str">
        <f>_xlfn.XLOOKUP(D206, Account!D$2:D$358, Account!B$2:B$358, "Not found")</f>
        <v>East</v>
      </c>
      <c r="K206" s="1" t="str">
        <f>_xlfn.XLOOKUP(D206, Account!D$2:D$358, Account!C$2:C$358, "Not found")</f>
        <v>Strategic</v>
      </c>
      <c r="L206" s="1" t="s">
        <v>1011</v>
      </c>
      <c r="M206" s="1" t="str">
        <f>_xlfn.XLOOKUP(E206, Partner!B$2:B$102, Partner!A$2:A$102, "Not found")</f>
        <v>Direct</v>
      </c>
      <c r="N206" t="str">
        <f>_xlfn.XLOOKUP(E206, Partner!B$2:B$102, Partner!C$2:C$102, "Not found")</f>
        <v>No</v>
      </c>
      <c r="O206" t="str">
        <f>_xlfn.XLOOKUP(F206, Product!B$2:B$26, Product!A$2:A$26, "Not found")</f>
        <v>Abbas</v>
      </c>
      <c r="P206" t="str">
        <f>_xlfn.XLOOKUP(C206, 'Sales Stage'!C$2:C$6, 'Sales Stage'!B$2:B$6, "Not found")</f>
        <v>Proposal</v>
      </c>
      <c r="Q206" s="5">
        <f>_xlfn.XLOOKUP(C206, 'Sales Stage'!C$2:C$6, 'Sales Stage'!A$2:A$6, "Not found")</f>
        <v>0.6</v>
      </c>
      <c r="R206" t="str">
        <f t="shared" si="6"/>
        <v>Direct</v>
      </c>
      <c r="S206" t="str">
        <f t="shared" si="7"/>
        <v>Open</v>
      </c>
    </row>
    <row r="207" spans="1:19" ht="14.5">
      <c r="A207" s="1">
        <v>308</v>
      </c>
      <c r="B207" s="1" t="str">
        <f>_xlfn.XLOOKUP(A207, Opportunity!B$2:B$486, Opportunity!E$2:E$486, "Not found")</f>
        <v>Small</v>
      </c>
      <c r="C207" s="1">
        <v>4</v>
      </c>
      <c r="D207" s="1">
        <v>84</v>
      </c>
      <c r="E207" s="1">
        <v>22</v>
      </c>
      <c r="F207" s="1">
        <v>22</v>
      </c>
      <c r="G207" s="3">
        <v>2123087</v>
      </c>
      <c r="H207" s="4">
        <v>372.45763888888899</v>
      </c>
      <c r="I207" s="1">
        <v>2015</v>
      </c>
      <c r="J207" s="1" t="str">
        <f>_xlfn.XLOOKUP(D207, Account!D$2:D$358, Account!B$2:B$358, "Not found")</f>
        <v>Central</v>
      </c>
      <c r="K207" s="1" t="str">
        <f>_xlfn.XLOOKUP(D207, Account!D$2:D$358, Account!C$2:C$358, "Not found")</f>
        <v>Large</v>
      </c>
      <c r="L207" s="1" t="s">
        <v>1011</v>
      </c>
      <c r="M207" s="1" t="str">
        <f>_xlfn.XLOOKUP(E207, Partner!B$2:B$102, Partner!A$2:A$102, "Not found")</f>
        <v>Direct</v>
      </c>
      <c r="N207" t="str">
        <f>_xlfn.XLOOKUP(E207, Partner!B$2:B$102, Partner!C$2:C$102, "Not found")</f>
        <v>No</v>
      </c>
      <c r="O207" t="str">
        <f>_xlfn.XLOOKUP(F207, Product!B$2:B$26, Product!A$2:A$26, "Not found")</f>
        <v>Aqua</v>
      </c>
      <c r="P207" t="str">
        <f>_xlfn.XLOOKUP(C207, 'Sales Stage'!C$2:C$6, 'Sales Stage'!B$2:B$6, "Not found")</f>
        <v>Proposal</v>
      </c>
      <c r="Q207" s="5">
        <f>_xlfn.XLOOKUP(C207, 'Sales Stage'!C$2:C$6, 'Sales Stage'!A$2:A$6, "Not found")</f>
        <v>0.6</v>
      </c>
      <c r="R207" t="str">
        <f t="shared" si="6"/>
        <v>Direct</v>
      </c>
      <c r="S207" t="str">
        <f t="shared" si="7"/>
        <v>Open</v>
      </c>
    </row>
    <row r="208" spans="1:19" ht="14.5">
      <c r="A208" s="1">
        <v>161</v>
      </c>
      <c r="B208" s="1" t="str">
        <f>_xlfn.XLOOKUP(A208, Opportunity!B$2:B$486, Opportunity!E$2:E$486, "Not found")</f>
        <v>Large</v>
      </c>
      <c r="C208" s="1">
        <v>5</v>
      </c>
      <c r="D208" s="1">
        <v>129</v>
      </c>
      <c r="E208" s="1">
        <v>22</v>
      </c>
      <c r="F208" s="1">
        <v>12</v>
      </c>
      <c r="G208" s="3">
        <v>6081007</v>
      </c>
      <c r="H208" s="4">
        <v>388.45763888888899</v>
      </c>
      <c r="I208" s="1">
        <v>2015</v>
      </c>
      <c r="J208" s="1" t="str">
        <f>_xlfn.XLOOKUP(D208, Account!D$2:D$358, Account!B$2:B$358, "Not found")</f>
        <v>East</v>
      </c>
      <c r="K208" s="1" t="str">
        <f>_xlfn.XLOOKUP(D208, Account!D$2:D$358, Account!C$2:C$358, "Not found")</f>
        <v>Small &amp; Medium</v>
      </c>
      <c r="L208" s="1" t="s">
        <v>1011</v>
      </c>
      <c r="M208" s="1" t="str">
        <f>_xlfn.XLOOKUP(E208, Partner!B$2:B$102, Partner!A$2:A$102, "Not found")</f>
        <v>Direct</v>
      </c>
      <c r="N208" t="str">
        <f>_xlfn.XLOOKUP(E208, Partner!B$2:B$102, Partner!C$2:C$102, "Not found")</f>
        <v>No</v>
      </c>
      <c r="O208" t="str">
        <f>_xlfn.XLOOKUP(F208, Product!B$2:B$26, Product!A$2:A$26, "Not found")</f>
        <v>Magis</v>
      </c>
      <c r="P208" t="str">
        <f>_xlfn.XLOOKUP(C208, 'Sales Stage'!C$2:C$6, 'Sales Stage'!B$2:B$6, "Not found")</f>
        <v>Finalize</v>
      </c>
      <c r="Q208" s="5">
        <f>_xlfn.XLOOKUP(C208, 'Sales Stage'!C$2:C$6, 'Sales Stage'!A$2:A$6, "Not found")</f>
        <v>0.8</v>
      </c>
      <c r="R208" t="str">
        <f t="shared" si="6"/>
        <v>Direct</v>
      </c>
      <c r="S208" t="str">
        <f t="shared" si="7"/>
        <v>Closed</v>
      </c>
    </row>
    <row r="209" spans="1:19" ht="14.5">
      <c r="A209" s="1">
        <v>36</v>
      </c>
      <c r="B209" s="1" t="str">
        <f>_xlfn.XLOOKUP(A209, Opportunity!B$2:B$486, Opportunity!E$2:E$486, "Not found")</f>
        <v>Medium</v>
      </c>
      <c r="C209" s="1">
        <v>3</v>
      </c>
      <c r="D209" s="1">
        <v>35</v>
      </c>
      <c r="E209" s="1">
        <v>22</v>
      </c>
      <c r="F209" s="1">
        <v>20</v>
      </c>
      <c r="G209" s="3">
        <v>3163715</v>
      </c>
      <c r="H209" s="4">
        <v>371.45763888888899</v>
      </c>
      <c r="I209" s="1">
        <v>2015</v>
      </c>
      <c r="J209" s="1" t="str">
        <f>_xlfn.XLOOKUP(D209, Account!D$2:D$358, Account!B$2:B$358, "Not found")</f>
        <v>West</v>
      </c>
      <c r="K209" s="1" t="str">
        <f>_xlfn.XLOOKUP(D209, Account!D$2:D$358, Account!C$2:C$358, "Not found")</f>
        <v>Strategic</v>
      </c>
      <c r="L209" s="1" t="s">
        <v>1011</v>
      </c>
      <c r="M209" s="1" t="str">
        <f>_xlfn.XLOOKUP(E209, Partner!B$2:B$102, Partner!A$2:A$102, "Not found")</f>
        <v>Direct</v>
      </c>
      <c r="N209" t="str">
        <f>_xlfn.XLOOKUP(E209, Partner!B$2:B$102, Partner!C$2:C$102, "Not found")</f>
        <v>No</v>
      </c>
      <c r="O209" t="str">
        <f>_xlfn.XLOOKUP(F209, Product!B$2:B$26, Product!A$2:A$26, "Not found")</f>
        <v>Umbra</v>
      </c>
      <c r="P209" t="str">
        <f>_xlfn.XLOOKUP(C209, 'Sales Stage'!C$2:C$6, 'Sales Stage'!B$2:B$6, "Not found")</f>
        <v>Solution</v>
      </c>
      <c r="Q209" s="5">
        <f>_xlfn.XLOOKUP(C209, 'Sales Stage'!C$2:C$6, 'Sales Stage'!A$2:A$6, "Not found")</f>
        <v>0.4</v>
      </c>
      <c r="R209" t="str">
        <f t="shared" si="6"/>
        <v>Direct</v>
      </c>
      <c r="S209" t="str">
        <f t="shared" si="7"/>
        <v>Open</v>
      </c>
    </row>
    <row r="210" spans="1:19" ht="14.5">
      <c r="A210" s="1">
        <v>400</v>
      </c>
      <c r="B210" s="1" t="str">
        <f>_xlfn.XLOOKUP(A210, Opportunity!B$2:B$486, Opportunity!E$2:E$486, "Not found")</f>
        <v>Medium</v>
      </c>
      <c r="C210" s="1">
        <v>5</v>
      </c>
      <c r="D210" s="1">
        <v>313</v>
      </c>
      <c r="E210" s="1">
        <v>22</v>
      </c>
      <c r="F210" s="1">
        <v>5</v>
      </c>
      <c r="G210" s="3">
        <v>3546375</v>
      </c>
      <c r="H210" s="4">
        <v>378.45763888888899</v>
      </c>
      <c r="I210" s="1">
        <v>2015</v>
      </c>
      <c r="J210" s="1" t="str">
        <f>_xlfn.XLOOKUP(D210, Account!D$2:D$358, Account!B$2:B$358, "Not found")</f>
        <v>West</v>
      </c>
      <c r="K210" s="1" t="str">
        <f>_xlfn.XLOOKUP(D210, Account!D$2:D$358, Account!C$2:C$358, "Not found")</f>
        <v>Strategic</v>
      </c>
      <c r="L210" s="1" t="s">
        <v>1011</v>
      </c>
      <c r="M210" s="1" t="str">
        <f>_xlfn.XLOOKUP(E210, Partner!B$2:B$102, Partner!A$2:A$102, "Not found")</f>
        <v>Direct</v>
      </c>
      <c r="N210" t="str">
        <f>_xlfn.XLOOKUP(E210, Partner!B$2:B$102, Partner!C$2:C$102, "Not found")</f>
        <v>No</v>
      </c>
      <c r="O210" t="str">
        <f>_xlfn.XLOOKUP(F210, Product!B$2:B$26, Product!A$2:A$26, "Not found")</f>
        <v>Eligo</v>
      </c>
      <c r="P210" t="str">
        <f>_xlfn.XLOOKUP(C210, 'Sales Stage'!C$2:C$6, 'Sales Stage'!B$2:B$6, "Not found")</f>
        <v>Finalize</v>
      </c>
      <c r="Q210" s="5">
        <f>_xlfn.XLOOKUP(C210, 'Sales Stage'!C$2:C$6, 'Sales Stage'!A$2:A$6, "Not found")</f>
        <v>0.8</v>
      </c>
      <c r="R210" t="str">
        <f t="shared" si="6"/>
        <v>Direct</v>
      </c>
      <c r="S210" t="str">
        <f t="shared" si="7"/>
        <v>Closed</v>
      </c>
    </row>
    <row r="211" spans="1:19" ht="14.5">
      <c r="A211" s="1">
        <v>197</v>
      </c>
      <c r="B211" s="1" t="str">
        <f>_xlfn.XLOOKUP(A211, Opportunity!B$2:B$486, Opportunity!E$2:E$486, "Not found")</f>
        <v>Small</v>
      </c>
      <c r="C211" s="1">
        <v>4</v>
      </c>
      <c r="D211" s="1">
        <v>36</v>
      </c>
      <c r="E211" s="1">
        <v>22</v>
      </c>
      <c r="F211" s="1">
        <v>25</v>
      </c>
      <c r="G211" s="3">
        <v>1315598</v>
      </c>
      <c r="H211" s="4">
        <v>375.45763888888899</v>
      </c>
      <c r="I211" s="1">
        <v>2015</v>
      </c>
      <c r="J211" s="1" t="str">
        <f>_xlfn.XLOOKUP(D211, Account!D$2:D$358, Account!B$2:B$358, "Not found")</f>
        <v>Central</v>
      </c>
      <c r="K211" s="1" t="str">
        <f>_xlfn.XLOOKUP(D211, Account!D$2:D$358, Account!C$2:C$358, "Not found")</f>
        <v>Strategic</v>
      </c>
      <c r="L211" s="1" t="s">
        <v>1011</v>
      </c>
      <c r="M211" s="1" t="str">
        <f>_xlfn.XLOOKUP(E211, Partner!B$2:B$102, Partner!A$2:A$102, "Not found")</f>
        <v>Direct</v>
      </c>
      <c r="N211" t="str">
        <f>_xlfn.XLOOKUP(E211, Partner!B$2:B$102, Partner!C$2:C$102, "Not found")</f>
        <v>No</v>
      </c>
      <c r="O211" t="str">
        <f>_xlfn.XLOOKUP(F211, Product!B$2:B$26, Product!A$2:A$26, "Not found")</f>
        <v>Maximus</v>
      </c>
      <c r="P211" t="str">
        <f>_xlfn.XLOOKUP(C211, 'Sales Stage'!C$2:C$6, 'Sales Stage'!B$2:B$6, "Not found")</f>
        <v>Proposal</v>
      </c>
      <c r="Q211" s="5">
        <f>_xlfn.XLOOKUP(C211, 'Sales Stage'!C$2:C$6, 'Sales Stage'!A$2:A$6, "Not found")</f>
        <v>0.6</v>
      </c>
      <c r="R211" t="str">
        <f t="shared" si="6"/>
        <v>Direct</v>
      </c>
      <c r="S211" t="str">
        <f t="shared" si="7"/>
        <v>Open</v>
      </c>
    </row>
    <row r="212" spans="1:19" ht="14.5">
      <c r="A212" s="1">
        <v>110</v>
      </c>
      <c r="B212" s="1" t="str">
        <f>_xlfn.XLOOKUP(A212, Opportunity!B$2:B$486, Opportunity!E$2:E$486, "Not found")</f>
        <v>Large</v>
      </c>
      <c r="C212" s="1">
        <v>5</v>
      </c>
      <c r="D212" s="1">
        <v>94</v>
      </c>
      <c r="E212" s="1">
        <v>22</v>
      </c>
      <c r="F212" s="1">
        <v>12</v>
      </c>
      <c r="G212" s="3">
        <v>5769858</v>
      </c>
      <c r="H212" s="4">
        <v>366.45763888888899</v>
      </c>
      <c r="I212" s="1">
        <v>2015</v>
      </c>
      <c r="J212" s="1" t="str">
        <f>_xlfn.XLOOKUP(D212, Account!D$2:D$358, Account!B$2:B$358, "Not found")</f>
        <v>Central</v>
      </c>
      <c r="K212" s="1" t="str">
        <f>_xlfn.XLOOKUP(D212, Account!D$2:D$358, Account!C$2:C$358, "Not found")</f>
        <v>Strategic</v>
      </c>
      <c r="L212" s="1" t="s">
        <v>1011</v>
      </c>
      <c r="M212" s="1" t="str">
        <f>_xlfn.XLOOKUP(E212, Partner!B$2:B$102, Partner!A$2:A$102, "Not found")</f>
        <v>Direct</v>
      </c>
      <c r="N212" t="str">
        <f>_xlfn.XLOOKUP(E212, Partner!B$2:B$102, Partner!C$2:C$102, "Not found")</f>
        <v>No</v>
      </c>
      <c r="O212" t="str">
        <f>_xlfn.XLOOKUP(F212, Product!B$2:B$26, Product!A$2:A$26, "Not found")</f>
        <v>Magis</v>
      </c>
      <c r="P212" t="str">
        <f>_xlfn.XLOOKUP(C212, 'Sales Stage'!C$2:C$6, 'Sales Stage'!B$2:B$6, "Not found")</f>
        <v>Finalize</v>
      </c>
      <c r="Q212" s="5">
        <f>_xlfn.XLOOKUP(C212, 'Sales Stage'!C$2:C$6, 'Sales Stage'!A$2:A$6, "Not found")</f>
        <v>0.8</v>
      </c>
      <c r="R212" t="str">
        <f t="shared" si="6"/>
        <v>Direct</v>
      </c>
      <c r="S212" t="str">
        <f t="shared" si="7"/>
        <v>Closed</v>
      </c>
    </row>
    <row r="213" spans="1:19" ht="14.5">
      <c r="A213" s="1">
        <v>474</v>
      </c>
      <c r="B213" s="1" t="str">
        <f>_xlfn.XLOOKUP(A213, Opportunity!B$2:B$486, Opportunity!E$2:E$486, "Not found")</f>
        <v>Small</v>
      </c>
      <c r="C213" s="1">
        <v>3</v>
      </c>
      <c r="D213" s="1">
        <v>177</v>
      </c>
      <c r="E213" s="1">
        <v>22</v>
      </c>
      <c r="F213" s="1">
        <v>7</v>
      </c>
      <c r="G213" s="3">
        <v>1128387</v>
      </c>
      <c r="H213" s="4">
        <v>372.45763888888899</v>
      </c>
      <c r="I213" s="1">
        <v>2015</v>
      </c>
      <c r="J213" s="1" t="str">
        <f>_xlfn.XLOOKUP(D213, Account!D$2:D$358, Account!B$2:B$358, "Not found")</f>
        <v>East</v>
      </c>
      <c r="K213" s="1" t="str">
        <f>_xlfn.XLOOKUP(D213, Account!D$2:D$358, Account!C$2:C$358, "Not found")</f>
        <v>Strategic</v>
      </c>
      <c r="L213" s="1" t="s">
        <v>1011</v>
      </c>
      <c r="M213" s="1" t="str">
        <f>_xlfn.XLOOKUP(E213, Partner!B$2:B$102, Partner!A$2:A$102, "Not found")</f>
        <v>Direct</v>
      </c>
      <c r="N213" t="str">
        <f>_xlfn.XLOOKUP(E213, Partner!B$2:B$102, Partner!C$2:C$102, "Not found")</f>
        <v>No</v>
      </c>
      <c r="O213" t="str">
        <f>_xlfn.XLOOKUP(F213, Product!B$2:B$26, Product!A$2:A$26, "Not found")</f>
        <v>Gratus</v>
      </c>
      <c r="P213" t="str">
        <f>_xlfn.XLOOKUP(C213, 'Sales Stage'!C$2:C$6, 'Sales Stage'!B$2:B$6, "Not found")</f>
        <v>Solution</v>
      </c>
      <c r="Q213" s="5">
        <f>_xlfn.XLOOKUP(C213, 'Sales Stage'!C$2:C$6, 'Sales Stage'!A$2:A$6, "Not found")</f>
        <v>0.4</v>
      </c>
      <c r="R213" t="str">
        <f t="shared" si="6"/>
        <v>Direct</v>
      </c>
      <c r="S213" t="str">
        <f t="shared" si="7"/>
        <v>Open</v>
      </c>
    </row>
    <row r="214" spans="1:19" ht="14.5">
      <c r="A214" s="1">
        <v>199</v>
      </c>
      <c r="B214" s="1" t="str">
        <f>_xlfn.XLOOKUP(A214, Opportunity!B$2:B$486, Opportunity!E$2:E$486, "Not found")</f>
        <v>Medium</v>
      </c>
      <c r="C214" s="1">
        <v>5</v>
      </c>
      <c r="D214" s="1">
        <v>159</v>
      </c>
      <c r="E214" s="1">
        <v>22</v>
      </c>
      <c r="F214" s="1">
        <v>24</v>
      </c>
      <c r="G214" s="3">
        <v>4380142</v>
      </c>
      <c r="H214" s="4">
        <v>365.45763888888899</v>
      </c>
      <c r="I214" s="1">
        <v>2015</v>
      </c>
      <c r="J214" s="1" t="str">
        <f>_xlfn.XLOOKUP(D214, Account!D$2:D$358, Account!B$2:B$358, "Not found")</f>
        <v>West</v>
      </c>
      <c r="K214" s="1" t="str">
        <f>_xlfn.XLOOKUP(D214, Account!D$2:D$358, Account!C$2:C$358, "Not found")</f>
        <v>Large</v>
      </c>
      <c r="L214" s="1" t="s">
        <v>1011</v>
      </c>
      <c r="M214" s="1" t="str">
        <f>_xlfn.XLOOKUP(E214, Partner!B$2:B$102, Partner!A$2:A$102, "Not found")</f>
        <v>Direct</v>
      </c>
      <c r="N214" t="str">
        <f>_xlfn.XLOOKUP(E214, Partner!B$2:B$102, Partner!C$2:C$102, "Not found")</f>
        <v>No</v>
      </c>
      <c r="O214" t="str">
        <f>_xlfn.XLOOKUP(F214, Product!B$2:B$26, Product!A$2:A$26, "Not found")</f>
        <v>Carmen</v>
      </c>
      <c r="P214" t="str">
        <f>_xlfn.XLOOKUP(C214, 'Sales Stage'!C$2:C$6, 'Sales Stage'!B$2:B$6, "Not found")</f>
        <v>Finalize</v>
      </c>
      <c r="Q214" s="5">
        <f>_xlfn.XLOOKUP(C214, 'Sales Stage'!C$2:C$6, 'Sales Stage'!A$2:A$6, "Not found")</f>
        <v>0.8</v>
      </c>
      <c r="R214" t="str">
        <f t="shared" si="6"/>
        <v>Direct</v>
      </c>
      <c r="S214" t="str">
        <f t="shared" si="7"/>
        <v>Closed</v>
      </c>
    </row>
    <row r="215" spans="1:19" ht="14.5">
      <c r="A215" s="1">
        <v>477</v>
      </c>
      <c r="B215" s="1" t="str">
        <f>_xlfn.XLOOKUP(A215, Opportunity!B$2:B$486, Opportunity!E$2:E$486, "Not found")</f>
        <v>Medium</v>
      </c>
      <c r="C215" s="1">
        <v>2</v>
      </c>
      <c r="D215" s="1">
        <v>95</v>
      </c>
      <c r="E215" s="1">
        <v>22</v>
      </c>
      <c r="F215" s="1">
        <v>1</v>
      </c>
      <c r="G215" s="3">
        <v>4152171</v>
      </c>
      <c r="H215" s="4">
        <v>619.45763888888905</v>
      </c>
      <c r="I215" s="1">
        <v>2015</v>
      </c>
      <c r="J215" s="1" t="str">
        <f>_xlfn.XLOOKUP(D215, Account!D$2:D$358, Account!B$2:B$358, "Not found")</f>
        <v>East</v>
      </c>
      <c r="K215" s="1" t="str">
        <f>_xlfn.XLOOKUP(D215, Account!D$2:D$358, Account!C$2:C$358, "Not found")</f>
        <v>Small &amp; Medium</v>
      </c>
      <c r="L215" s="1" t="s">
        <v>1012</v>
      </c>
      <c r="M215" s="1" t="str">
        <f>_xlfn.XLOOKUP(E215, Partner!B$2:B$102, Partner!A$2:A$102, "Not found")</f>
        <v>Direct</v>
      </c>
      <c r="N215" t="str">
        <f>_xlfn.XLOOKUP(E215, Partner!B$2:B$102, Partner!C$2:C$102, "Not found")</f>
        <v>No</v>
      </c>
      <c r="O215" t="str">
        <f>_xlfn.XLOOKUP(F215, Product!B$2:B$26, Product!A$2:A$26, "Not found")</f>
        <v>Abbas</v>
      </c>
      <c r="P215" t="str">
        <f>_xlfn.XLOOKUP(C215, 'Sales Stage'!C$2:C$6, 'Sales Stage'!B$2:B$6, "Not found")</f>
        <v>Qualify</v>
      </c>
      <c r="Q215" s="5">
        <f>_xlfn.XLOOKUP(C215, 'Sales Stage'!C$2:C$6, 'Sales Stage'!A$2:A$6, "Not found")</f>
        <v>0.2</v>
      </c>
      <c r="R215" t="str">
        <f t="shared" si="6"/>
        <v>Direct</v>
      </c>
      <c r="S215" t="str">
        <f t="shared" si="7"/>
        <v>Open</v>
      </c>
    </row>
    <row r="216" spans="1:19" ht="14.5">
      <c r="A216" s="1">
        <v>201</v>
      </c>
      <c r="B216" s="1" t="str">
        <f>_xlfn.XLOOKUP(A216, Opportunity!B$2:B$486, Opportunity!E$2:E$486, "Not found")</f>
        <v>Medium</v>
      </c>
      <c r="C216" s="1">
        <v>2</v>
      </c>
      <c r="D216" s="1">
        <v>160</v>
      </c>
      <c r="E216" s="1">
        <v>22</v>
      </c>
      <c r="F216" s="1">
        <v>12</v>
      </c>
      <c r="G216" s="3">
        <v>5590473</v>
      </c>
      <c r="H216" s="4">
        <v>503.45763888888899</v>
      </c>
      <c r="I216" s="1">
        <v>2015</v>
      </c>
      <c r="J216" s="1" t="str">
        <f>_xlfn.XLOOKUP(D216, Account!D$2:D$358, Account!B$2:B$358, "Not found")</f>
        <v>Central</v>
      </c>
      <c r="K216" s="1" t="str">
        <f>_xlfn.XLOOKUP(D216, Account!D$2:D$358, Account!C$2:C$358, "Not found")</f>
        <v>Small &amp; Medium</v>
      </c>
      <c r="L216" s="1" t="s">
        <v>1009</v>
      </c>
      <c r="M216" s="1" t="str">
        <f>_xlfn.XLOOKUP(E216, Partner!B$2:B$102, Partner!A$2:A$102, "Not found")</f>
        <v>Direct</v>
      </c>
      <c r="N216" t="str">
        <f>_xlfn.XLOOKUP(E216, Partner!B$2:B$102, Partner!C$2:C$102, "Not found")</f>
        <v>No</v>
      </c>
      <c r="O216" t="str">
        <f>_xlfn.XLOOKUP(F216, Product!B$2:B$26, Product!A$2:A$26, "Not found")</f>
        <v>Magis</v>
      </c>
      <c r="P216" t="str">
        <f>_xlfn.XLOOKUP(C216, 'Sales Stage'!C$2:C$6, 'Sales Stage'!B$2:B$6, "Not found")</f>
        <v>Qualify</v>
      </c>
      <c r="Q216" s="5">
        <f>_xlfn.XLOOKUP(C216, 'Sales Stage'!C$2:C$6, 'Sales Stage'!A$2:A$6, "Not found")</f>
        <v>0.2</v>
      </c>
      <c r="R216" t="str">
        <f t="shared" si="6"/>
        <v>Direct</v>
      </c>
      <c r="S216" t="str">
        <f t="shared" si="7"/>
        <v>Open</v>
      </c>
    </row>
    <row r="217" spans="1:19" ht="14.5">
      <c r="A217" s="1">
        <v>103</v>
      </c>
      <c r="B217" s="1" t="str">
        <f>_xlfn.XLOOKUP(A217, Opportunity!B$2:B$486, Opportunity!E$2:E$486, "Not found")</f>
        <v>Small</v>
      </c>
      <c r="C217" s="1">
        <v>2</v>
      </c>
      <c r="D217" s="1">
        <v>88</v>
      </c>
      <c r="E217" s="1">
        <v>22</v>
      </c>
      <c r="F217" s="1">
        <v>17</v>
      </c>
      <c r="G217" s="3">
        <v>1264619</v>
      </c>
      <c r="H217" s="4">
        <v>416.45763888888899</v>
      </c>
      <c r="I217" s="1">
        <v>2015</v>
      </c>
      <c r="J217" s="1" t="str">
        <f>_xlfn.XLOOKUP(D217, Account!D$2:D$358, Account!B$2:B$358, "Not found")</f>
        <v>West</v>
      </c>
      <c r="K217" s="1" t="str">
        <f>_xlfn.XLOOKUP(D217, Account!D$2:D$358, Account!C$2:C$358, "Not found")</f>
        <v>Large</v>
      </c>
      <c r="L217" s="1" t="s">
        <v>1012</v>
      </c>
      <c r="M217" s="1" t="str">
        <f>_xlfn.XLOOKUP(E217, Partner!B$2:B$102, Partner!A$2:A$102, "Not found")</f>
        <v>Direct</v>
      </c>
      <c r="N217" t="str">
        <f>_xlfn.XLOOKUP(E217, Partner!B$2:B$102, Partner!C$2:C$102, "Not found")</f>
        <v>No</v>
      </c>
      <c r="O217" t="str">
        <f>_xlfn.XLOOKUP(F217, Product!B$2:B$26, Product!A$2:A$26, "Not found")</f>
        <v>Recolo</v>
      </c>
      <c r="P217" t="str">
        <f>_xlfn.XLOOKUP(C217, 'Sales Stage'!C$2:C$6, 'Sales Stage'!B$2:B$6, "Not found")</f>
        <v>Qualify</v>
      </c>
      <c r="Q217" s="5">
        <f>_xlfn.XLOOKUP(C217, 'Sales Stage'!C$2:C$6, 'Sales Stage'!A$2:A$6, "Not found")</f>
        <v>0.2</v>
      </c>
      <c r="R217" t="str">
        <f t="shared" si="6"/>
        <v>Direct</v>
      </c>
      <c r="S217" t="str">
        <f t="shared" si="7"/>
        <v>Open</v>
      </c>
    </row>
    <row r="218" spans="1:19" ht="14.5">
      <c r="A218" s="1">
        <v>448</v>
      </c>
      <c r="B218" s="1" t="str">
        <f>_xlfn.XLOOKUP(A218, Opportunity!B$2:B$486, Opportunity!E$2:E$486, "Not found")</f>
        <v>Small</v>
      </c>
      <c r="C218" s="1">
        <v>2</v>
      </c>
      <c r="D218" s="1">
        <v>23</v>
      </c>
      <c r="E218" s="1">
        <v>22</v>
      </c>
      <c r="F218" s="1">
        <v>13</v>
      </c>
      <c r="G218" s="3">
        <v>943728</v>
      </c>
      <c r="H218" s="4">
        <v>422.33333333333599</v>
      </c>
      <c r="I218" s="1">
        <v>2015</v>
      </c>
      <c r="J218" s="1" t="str">
        <f>_xlfn.XLOOKUP(D218, Account!D$2:D$358, Account!B$2:B$358, "Not found")</f>
        <v>West</v>
      </c>
      <c r="K218" s="1" t="str">
        <f>_xlfn.XLOOKUP(D218, Account!D$2:D$358, Account!C$2:C$358, "Not found")</f>
        <v>Large</v>
      </c>
      <c r="L218" s="1" t="s">
        <v>1010</v>
      </c>
      <c r="M218" s="1" t="str">
        <f>_xlfn.XLOOKUP(E218, Partner!B$2:B$102, Partner!A$2:A$102, "Not found")</f>
        <v>Direct</v>
      </c>
      <c r="N218" t="str">
        <f>_xlfn.XLOOKUP(E218, Partner!B$2:B$102, Partner!C$2:C$102, "Not found")</f>
        <v>No</v>
      </c>
      <c r="O218" t="str">
        <f>_xlfn.XLOOKUP(F218, Product!B$2:B$26, Product!A$2:A$26, "Not found")</f>
        <v>Nimis</v>
      </c>
      <c r="P218" t="str">
        <f>_xlfn.XLOOKUP(C218, 'Sales Stage'!C$2:C$6, 'Sales Stage'!B$2:B$6, "Not found")</f>
        <v>Qualify</v>
      </c>
      <c r="Q218" s="5">
        <f>_xlfn.XLOOKUP(C218, 'Sales Stage'!C$2:C$6, 'Sales Stage'!A$2:A$6, "Not found")</f>
        <v>0.2</v>
      </c>
      <c r="R218" t="str">
        <f t="shared" si="6"/>
        <v>Direct</v>
      </c>
      <c r="S218" t="str">
        <f t="shared" si="7"/>
        <v>Open</v>
      </c>
    </row>
    <row r="219" spans="1:19" ht="14.5">
      <c r="A219" s="1">
        <v>268</v>
      </c>
      <c r="B219" s="1" t="str">
        <f>_xlfn.XLOOKUP(A219, Opportunity!B$2:B$486, Opportunity!E$2:E$486, "Not found")</f>
        <v>Large</v>
      </c>
      <c r="C219" s="1">
        <v>2</v>
      </c>
      <c r="D219" s="1">
        <v>22</v>
      </c>
      <c r="E219" s="1">
        <v>8</v>
      </c>
      <c r="F219" s="1">
        <v>6</v>
      </c>
      <c r="G219" s="3">
        <v>6004287</v>
      </c>
      <c r="H219" s="4">
        <v>550.45763888888905</v>
      </c>
      <c r="I219" s="1">
        <v>2015</v>
      </c>
      <c r="J219" s="1" t="str">
        <f>_xlfn.XLOOKUP(D219, Account!D$2:D$358, Account!B$2:B$358, "Not found")</f>
        <v>East</v>
      </c>
      <c r="K219" s="1" t="str">
        <f>_xlfn.XLOOKUP(D219, Account!D$2:D$358, Account!C$2:C$358, "Not found")</f>
        <v>Strategic</v>
      </c>
      <c r="L219" s="1" t="s">
        <v>1002</v>
      </c>
      <c r="M219" s="1" t="str">
        <f>_xlfn.XLOOKUP(E219, Partner!B$2:B$102, Partner!A$2:A$102, "Not found")</f>
        <v>Sontaxon</v>
      </c>
      <c r="N219" t="str">
        <f>_xlfn.XLOOKUP(E219, Partner!B$2:B$102, Partner!C$2:C$102, "Not found")</f>
        <v>Yes</v>
      </c>
      <c r="O219" t="str">
        <f>_xlfn.XLOOKUP(F219, Product!B$2:B$26, Product!A$2:A$26, "Not found")</f>
        <v>Fatum</v>
      </c>
      <c r="P219" t="str">
        <f>_xlfn.XLOOKUP(C219, 'Sales Stage'!C$2:C$6, 'Sales Stage'!B$2:B$6, "Not found")</f>
        <v>Qualify</v>
      </c>
      <c r="Q219" s="5">
        <f>_xlfn.XLOOKUP(C219, 'Sales Stage'!C$2:C$6, 'Sales Stage'!A$2:A$6, "Not found")</f>
        <v>0.2</v>
      </c>
      <c r="R219" t="str">
        <f t="shared" si="6"/>
        <v>Partner</v>
      </c>
      <c r="S219" t="str">
        <f t="shared" si="7"/>
        <v>Open</v>
      </c>
    </row>
    <row r="220" spans="1:19" ht="14.5">
      <c r="A220" s="1">
        <v>289</v>
      </c>
      <c r="B220" s="1" t="str">
        <f>_xlfn.XLOOKUP(A220, Opportunity!B$2:B$486, Opportunity!E$2:E$486, "Not found")</f>
        <v>Large</v>
      </c>
      <c r="C220" s="1">
        <v>1</v>
      </c>
      <c r="D220" s="1">
        <v>194</v>
      </c>
      <c r="E220" s="1">
        <v>8</v>
      </c>
      <c r="F220" s="1">
        <v>17</v>
      </c>
      <c r="G220" s="3">
        <v>11706144</v>
      </c>
      <c r="H220" s="4">
        <v>396.45763888888899</v>
      </c>
      <c r="I220" s="1">
        <v>2015</v>
      </c>
      <c r="J220" s="1" t="str">
        <f>_xlfn.XLOOKUP(D220, Account!D$2:D$358, Account!B$2:B$358, "Not found")</f>
        <v>East</v>
      </c>
      <c r="K220" s="1" t="str">
        <f>_xlfn.XLOOKUP(D220, Account!D$2:D$358, Account!C$2:C$358, "Not found")</f>
        <v>Large</v>
      </c>
      <c r="L220" s="1" t="s">
        <v>1002</v>
      </c>
      <c r="M220" s="1" t="str">
        <f>_xlfn.XLOOKUP(E220, Partner!B$2:B$102, Partner!A$2:A$102, "Not found")</f>
        <v>Sontaxon</v>
      </c>
      <c r="N220" t="str">
        <f>_xlfn.XLOOKUP(E220, Partner!B$2:B$102, Partner!C$2:C$102, "Not found")</f>
        <v>Yes</v>
      </c>
      <c r="O220" t="str">
        <f>_xlfn.XLOOKUP(F220, Product!B$2:B$26, Product!A$2:A$26, "Not found")</f>
        <v>Recolo</v>
      </c>
      <c r="P220" t="str">
        <f>_xlfn.XLOOKUP(C220, 'Sales Stage'!C$2:C$6, 'Sales Stage'!B$2:B$6, "Not found")</f>
        <v>Lead</v>
      </c>
      <c r="Q220" s="5">
        <f>_xlfn.XLOOKUP(C220, 'Sales Stage'!C$2:C$6, 'Sales Stage'!A$2:A$6, "Not found")</f>
        <v>0.1</v>
      </c>
      <c r="R220" t="str">
        <f t="shared" si="6"/>
        <v>Partner</v>
      </c>
      <c r="S220" t="str">
        <f t="shared" si="7"/>
        <v>Open</v>
      </c>
    </row>
    <row r="221" spans="1:19" ht="14.5">
      <c r="A221" s="1">
        <v>247</v>
      </c>
      <c r="B221" s="1" t="str">
        <f>_xlfn.XLOOKUP(A221, Opportunity!B$2:B$486, Opportunity!E$2:E$486, "Not found")</f>
        <v>Large</v>
      </c>
      <c r="C221" s="1">
        <v>1</v>
      </c>
      <c r="D221" s="1">
        <v>198</v>
      </c>
      <c r="E221" s="1">
        <v>8</v>
      </c>
      <c r="F221" s="1">
        <v>25</v>
      </c>
      <c r="G221" s="3">
        <v>10178400</v>
      </c>
      <c r="H221" s="4">
        <v>365.45763888888899</v>
      </c>
      <c r="I221" s="1">
        <v>2015</v>
      </c>
      <c r="J221" s="1" t="str">
        <f>_xlfn.XLOOKUP(D221, Account!D$2:D$358, Account!B$2:B$358, "Not found")</f>
        <v>Central</v>
      </c>
      <c r="K221" s="1" t="str">
        <f>_xlfn.XLOOKUP(D221, Account!D$2:D$358, Account!C$2:C$358, "Not found")</f>
        <v>Strategic</v>
      </c>
      <c r="L221" s="1" t="s">
        <v>1002</v>
      </c>
      <c r="M221" s="1" t="str">
        <f>_xlfn.XLOOKUP(E221, Partner!B$2:B$102, Partner!A$2:A$102, "Not found")</f>
        <v>Sontaxon</v>
      </c>
      <c r="N221" t="str">
        <f>_xlfn.XLOOKUP(E221, Partner!B$2:B$102, Partner!C$2:C$102, "Not found")</f>
        <v>Yes</v>
      </c>
      <c r="O221" t="str">
        <f>_xlfn.XLOOKUP(F221, Product!B$2:B$26, Product!A$2:A$26, "Not found")</f>
        <v>Maximus</v>
      </c>
      <c r="P221" t="str">
        <f>_xlfn.XLOOKUP(C221, 'Sales Stage'!C$2:C$6, 'Sales Stage'!B$2:B$6, "Not found")</f>
        <v>Lead</v>
      </c>
      <c r="Q221" s="5">
        <f>_xlfn.XLOOKUP(C221, 'Sales Stage'!C$2:C$6, 'Sales Stage'!A$2:A$6, "Not found")</f>
        <v>0.1</v>
      </c>
      <c r="R221" t="str">
        <f t="shared" si="6"/>
        <v>Partner</v>
      </c>
      <c r="S221" t="str">
        <f t="shared" si="7"/>
        <v>Open</v>
      </c>
    </row>
    <row r="222" spans="1:19" ht="14.5">
      <c r="A222" s="1">
        <v>269</v>
      </c>
      <c r="B222" s="1" t="str">
        <f>_xlfn.XLOOKUP(A222, Opportunity!B$2:B$486, Opportunity!E$2:E$486, "Not found")</f>
        <v>Medium</v>
      </c>
      <c r="C222" s="1">
        <v>1</v>
      </c>
      <c r="D222" s="1">
        <v>213</v>
      </c>
      <c r="E222" s="1">
        <v>8</v>
      </c>
      <c r="F222" s="1">
        <v>19</v>
      </c>
      <c r="G222" s="3">
        <v>4980666</v>
      </c>
      <c r="H222" s="4">
        <v>426.45763888888899</v>
      </c>
      <c r="I222" s="1">
        <v>2015</v>
      </c>
      <c r="J222" s="1" t="str">
        <f>_xlfn.XLOOKUP(D222, Account!D$2:D$358, Account!B$2:B$358, "Not found")</f>
        <v>West</v>
      </c>
      <c r="K222" s="1" t="str">
        <f>_xlfn.XLOOKUP(D222, Account!D$2:D$358, Account!C$2:C$358, "Not found")</f>
        <v>Strategic</v>
      </c>
      <c r="L222" s="1" t="s">
        <v>1002</v>
      </c>
      <c r="M222" s="1" t="str">
        <f>_xlfn.XLOOKUP(E222, Partner!B$2:B$102, Partner!A$2:A$102, "Not found")</f>
        <v>Sontaxon</v>
      </c>
      <c r="N222" t="str">
        <f>_xlfn.XLOOKUP(E222, Partner!B$2:B$102, Partner!C$2:C$102, "Not found")</f>
        <v>Yes</v>
      </c>
      <c r="O222" t="str">
        <f>_xlfn.XLOOKUP(F222, Product!B$2:B$26, Product!A$2:A$26, "Not found")</f>
        <v>Talus</v>
      </c>
      <c r="P222" t="str">
        <f>_xlfn.XLOOKUP(C222, 'Sales Stage'!C$2:C$6, 'Sales Stage'!B$2:B$6, "Not found")</f>
        <v>Lead</v>
      </c>
      <c r="Q222" s="5">
        <f>_xlfn.XLOOKUP(C222, 'Sales Stage'!C$2:C$6, 'Sales Stage'!A$2:A$6, "Not found")</f>
        <v>0.1</v>
      </c>
      <c r="R222" t="str">
        <f t="shared" si="6"/>
        <v>Partner</v>
      </c>
      <c r="S222" t="str">
        <f t="shared" si="7"/>
        <v>Open</v>
      </c>
    </row>
    <row r="223" spans="1:19" ht="14.5">
      <c r="A223" s="1">
        <v>97</v>
      </c>
      <c r="B223" s="1" t="str">
        <f>_xlfn.XLOOKUP(A223, Opportunity!B$2:B$486, Opportunity!E$2:E$486, "Not found")</f>
        <v>Large</v>
      </c>
      <c r="C223" s="1">
        <v>2</v>
      </c>
      <c r="D223" s="1">
        <v>33</v>
      </c>
      <c r="E223" s="1">
        <v>8</v>
      </c>
      <c r="F223" s="1">
        <v>20</v>
      </c>
      <c r="G223" s="3">
        <v>10628746</v>
      </c>
      <c r="H223" s="4">
        <v>525.45763888888905</v>
      </c>
      <c r="I223" s="1">
        <v>2015</v>
      </c>
      <c r="J223" s="1" t="str">
        <f>_xlfn.XLOOKUP(D223, Account!D$2:D$358, Account!B$2:B$358, "Not found")</f>
        <v>East</v>
      </c>
      <c r="K223" s="1" t="str">
        <f>_xlfn.XLOOKUP(D223, Account!D$2:D$358, Account!C$2:C$358, "Not found")</f>
        <v>Strategic</v>
      </c>
      <c r="L223" s="1" t="s">
        <v>1003</v>
      </c>
      <c r="M223" s="1" t="str">
        <f>_xlfn.XLOOKUP(E223, Partner!B$2:B$102, Partner!A$2:A$102, "Not found")</f>
        <v>Sontaxon</v>
      </c>
      <c r="N223" t="str">
        <f>_xlfn.XLOOKUP(E223, Partner!B$2:B$102, Partner!C$2:C$102, "Not found")</f>
        <v>Yes</v>
      </c>
      <c r="O223" t="str">
        <f>_xlfn.XLOOKUP(F223, Product!B$2:B$26, Product!A$2:A$26, "Not found")</f>
        <v>Umbra</v>
      </c>
      <c r="P223" t="str">
        <f>_xlfn.XLOOKUP(C223, 'Sales Stage'!C$2:C$6, 'Sales Stage'!B$2:B$6, "Not found")</f>
        <v>Qualify</v>
      </c>
      <c r="Q223" s="5">
        <f>_xlfn.XLOOKUP(C223, 'Sales Stage'!C$2:C$6, 'Sales Stage'!A$2:A$6, "Not found")</f>
        <v>0.2</v>
      </c>
      <c r="R223" t="str">
        <f t="shared" si="6"/>
        <v>Partner</v>
      </c>
      <c r="S223" t="str">
        <f t="shared" si="7"/>
        <v>Open</v>
      </c>
    </row>
    <row r="224" spans="1:19" ht="14.5">
      <c r="A224" s="1">
        <v>98</v>
      </c>
      <c r="B224" s="1" t="str">
        <f>_xlfn.XLOOKUP(A224, Opportunity!B$2:B$486, Opportunity!E$2:E$486, "Not found")</f>
        <v>Small</v>
      </c>
      <c r="C224" s="1">
        <v>1</v>
      </c>
      <c r="D224" s="1">
        <v>33</v>
      </c>
      <c r="E224" s="1">
        <v>8</v>
      </c>
      <c r="F224" s="1">
        <v>11</v>
      </c>
      <c r="G224" s="3">
        <v>2385623</v>
      </c>
      <c r="H224" s="4">
        <v>473.45763888888899</v>
      </c>
      <c r="I224" s="1">
        <v>2015</v>
      </c>
      <c r="J224" s="1" t="str">
        <f>_xlfn.XLOOKUP(D224, Account!D$2:D$358, Account!B$2:B$358, "Not found")</f>
        <v>East</v>
      </c>
      <c r="K224" s="1" t="str">
        <f>_xlfn.XLOOKUP(D224, Account!D$2:D$358, Account!C$2:C$358, "Not found")</f>
        <v>Strategic</v>
      </c>
      <c r="L224" s="1" t="s">
        <v>1003</v>
      </c>
      <c r="M224" s="1" t="str">
        <f>_xlfn.XLOOKUP(E224, Partner!B$2:B$102, Partner!A$2:A$102, "Not found")</f>
        <v>Sontaxon</v>
      </c>
      <c r="N224" t="str">
        <f>_xlfn.XLOOKUP(E224, Partner!B$2:B$102, Partner!C$2:C$102, "Not found")</f>
        <v>Yes</v>
      </c>
      <c r="O224" t="str">
        <f>_xlfn.XLOOKUP(F224, Product!B$2:B$26, Product!A$2:A$26, "Not found")</f>
        <v>Lacuna</v>
      </c>
      <c r="P224" t="str">
        <f>_xlfn.XLOOKUP(C224, 'Sales Stage'!C$2:C$6, 'Sales Stage'!B$2:B$6, "Not found")</f>
        <v>Lead</v>
      </c>
      <c r="Q224" s="5">
        <f>_xlfn.XLOOKUP(C224, 'Sales Stage'!C$2:C$6, 'Sales Stage'!A$2:A$6, "Not found")</f>
        <v>0.1</v>
      </c>
      <c r="R224" t="str">
        <f t="shared" si="6"/>
        <v>Partner</v>
      </c>
      <c r="S224" t="str">
        <f t="shared" si="7"/>
        <v>Open</v>
      </c>
    </row>
    <row r="225" spans="1:19" ht="14.5">
      <c r="A225" s="1">
        <v>260</v>
      </c>
      <c r="B225" s="1" t="str">
        <f>_xlfn.XLOOKUP(A225, Opportunity!B$2:B$486, Opportunity!E$2:E$486, "Not found")</f>
        <v>Large</v>
      </c>
      <c r="C225" s="1">
        <v>1</v>
      </c>
      <c r="D225" s="1">
        <v>208</v>
      </c>
      <c r="E225" s="1">
        <v>8</v>
      </c>
      <c r="F225" s="1">
        <v>10</v>
      </c>
      <c r="G225" s="3">
        <v>9757301</v>
      </c>
      <c r="H225" s="4">
        <v>485.45763888888899</v>
      </c>
      <c r="I225" s="1">
        <v>2015</v>
      </c>
      <c r="J225" s="1" t="str">
        <f>_xlfn.XLOOKUP(D225, Account!D$2:D$358, Account!B$2:B$358, "Not found")</f>
        <v>Central</v>
      </c>
      <c r="K225" s="1" t="str">
        <f>_xlfn.XLOOKUP(D225, Account!D$2:D$358, Account!C$2:C$358, "Not found")</f>
        <v>Strategic</v>
      </c>
      <c r="L225" s="1" t="s">
        <v>1003</v>
      </c>
      <c r="M225" s="1" t="str">
        <f>_xlfn.XLOOKUP(E225, Partner!B$2:B$102, Partner!A$2:A$102, "Not found")</f>
        <v>Sontaxon</v>
      </c>
      <c r="N225" t="str">
        <f>_xlfn.XLOOKUP(E225, Partner!B$2:B$102, Partner!C$2:C$102, "Not found")</f>
        <v>Yes</v>
      </c>
      <c r="O225" t="str">
        <f>_xlfn.XLOOKUP(F225, Product!B$2:B$26, Product!A$2:A$26, "Not found")</f>
        <v>Juvenis</v>
      </c>
      <c r="P225" t="str">
        <f>_xlfn.XLOOKUP(C225, 'Sales Stage'!C$2:C$6, 'Sales Stage'!B$2:B$6, "Not found")</f>
        <v>Lead</v>
      </c>
      <c r="Q225" s="5">
        <f>_xlfn.XLOOKUP(C225, 'Sales Stage'!C$2:C$6, 'Sales Stage'!A$2:A$6, "Not found")</f>
        <v>0.1</v>
      </c>
      <c r="R225" t="str">
        <f t="shared" si="6"/>
        <v>Partner</v>
      </c>
      <c r="S225" t="str">
        <f t="shared" si="7"/>
        <v>Open</v>
      </c>
    </row>
    <row r="226" spans="1:19" ht="14.5">
      <c r="A226" s="1">
        <v>297</v>
      </c>
      <c r="B226" s="1" t="str">
        <f>_xlfn.XLOOKUP(A226, Opportunity!B$2:B$486, Opportunity!E$2:E$486, "Not found")</f>
        <v>Large</v>
      </c>
      <c r="C226" s="1">
        <v>3</v>
      </c>
      <c r="D226" s="1">
        <v>234</v>
      </c>
      <c r="E226" s="1">
        <v>8</v>
      </c>
      <c r="F226" s="1">
        <v>25</v>
      </c>
      <c r="G226" s="3">
        <v>6970218</v>
      </c>
      <c r="H226" s="4">
        <v>454.45763888888899</v>
      </c>
      <c r="I226" s="1">
        <v>2015</v>
      </c>
      <c r="J226" s="1" t="str">
        <f>_xlfn.XLOOKUP(D226, Account!D$2:D$358, Account!B$2:B$358, "Not found")</f>
        <v>Central</v>
      </c>
      <c r="K226" s="1" t="str">
        <f>_xlfn.XLOOKUP(D226, Account!D$2:D$358, Account!C$2:C$358, "Not found")</f>
        <v>Strategic</v>
      </c>
      <c r="L226" s="1" t="s">
        <v>1003</v>
      </c>
      <c r="M226" s="1" t="str">
        <f>_xlfn.XLOOKUP(E226, Partner!B$2:B$102, Partner!A$2:A$102, "Not found")</f>
        <v>Sontaxon</v>
      </c>
      <c r="N226" t="str">
        <f>_xlfn.XLOOKUP(E226, Partner!B$2:B$102, Partner!C$2:C$102, "Not found")</f>
        <v>Yes</v>
      </c>
      <c r="O226" t="str">
        <f>_xlfn.XLOOKUP(F226, Product!B$2:B$26, Product!A$2:A$26, "Not found")</f>
        <v>Maximus</v>
      </c>
      <c r="P226" t="str">
        <f>_xlfn.XLOOKUP(C226, 'Sales Stage'!C$2:C$6, 'Sales Stage'!B$2:B$6, "Not found")</f>
        <v>Solution</v>
      </c>
      <c r="Q226" s="5">
        <f>_xlfn.XLOOKUP(C226, 'Sales Stage'!C$2:C$6, 'Sales Stage'!A$2:A$6, "Not found")</f>
        <v>0.4</v>
      </c>
      <c r="R226" t="str">
        <f t="shared" si="6"/>
        <v>Partner</v>
      </c>
      <c r="S226" t="str">
        <f t="shared" si="7"/>
        <v>Open</v>
      </c>
    </row>
    <row r="227" spans="1:19" ht="14.5">
      <c r="A227" s="1">
        <v>350</v>
      </c>
      <c r="B227" s="1" t="str">
        <f>_xlfn.XLOOKUP(A227, Opportunity!B$2:B$486, Opportunity!E$2:E$486, "Not found")</f>
        <v>Medium</v>
      </c>
      <c r="C227" s="1">
        <v>1</v>
      </c>
      <c r="D227" s="1">
        <v>272</v>
      </c>
      <c r="E227" s="1">
        <v>8</v>
      </c>
      <c r="F227" s="1">
        <v>20</v>
      </c>
      <c r="G227" s="3">
        <v>3134986</v>
      </c>
      <c r="H227" s="4">
        <v>527.45763888888905</v>
      </c>
      <c r="I227" s="1">
        <v>2015</v>
      </c>
      <c r="J227" s="1" t="str">
        <f>_xlfn.XLOOKUP(D227, Account!D$2:D$358, Account!B$2:B$358, "Not found")</f>
        <v>East</v>
      </c>
      <c r="K227" s="1" t="str">
        <f>_xlfn.XLOOKUP(D227, Account!D$2:D$358, Account!C$2:C$358, "Not found")</f>
        <v>Strategic</v>
      </c>
      <c r="L227" s="1" t="s">
        <v>1003</v>
      </c>
      <c r="M227" s="1" t="str">
        <f>_xlfn.XLOOKUP(E227, Partner!B$2:B$102, Partner!A$2:A$102, "Not found")</f>
        <v>Sontaxon</v>
      </c>
      <c r="N227" t="str">
        <f>_xlfn.XLOOKUP(E227, Partner!B$2:B$102, Partner!C$2:C$102, "Not found")</f>
        <v>Yes</v>
      </c>
      <c r="O227" t="str">
        <f>_xlfn.XLOOKUP(F227, Product!B$2:B$26, Product!A$2:A$26, "Not found")</f>
        <v>Umbra</v>
      </c>
      <c r="P227" t="str">
        <f>_xlfn.XLOOKUP(C227, 'Sales Stage'!C$2:C$6, 'Sales Stage'!B$2:B$6, "Not found")</f>
        <v>Lead</v>
      </c>
      <c r="Q227" s="5">
        <f>_xlfn.XLOOKUP(C227, 'Sales Stage'!C$2:C$6, 'Sales Stage'!A$2:A$6, "Not found")</f>
        <v>0.1</v>
      </c>
      <c r="R227" t="str">
        <f t="shared" si="6"/>
        <v>Partner</v>
      </c>
      <c r="S227" t="str">
        <f t="shared" si="7"/>
        <v>Open</v>
      </c>
    </row>
    <row r="228" spans="1:19" ht="14.5">
      <c r="A228" s="1">
        <v>139</v>
      </c>
      <c r="B228" s="1" t="str">
        <f>_xlfn.XLOOKUP(A228, Opportunity!B$2:B$486, Opportunity!E$2:E$486, "Not found")</f>
        <v>Medium</v>
      </c>
      <c r="C228" s="1">
        <v>2</v>
      </c>
      <c r="D228" s="1">
        <v>66</v>
      </c>
      <c r="E228" s="1">
        <v>8</v>
      </c>
      <c r="F228" s="1">
        <v>18</v>
      </c>
      <c r="G228" s="3">
        <v>2516946</v>
      </c>
      <c r="H228" s="4">
        <v>397.45763888888899</v>
      </c>
      <c r="I228" s="1">
        <v>2015</v>
      </c>
      <c r="J228" s="1" t="str">
        <f>_xlfn.XLOOKUP(D228, Account!D$2:D$358, Account!B$2:B$358, "Not found")</f>
        <v>Central</v>
      </c>
      <c r="K228" s="1" t="str">
        <f>_xlfn.XLOOKUP(D228, Account!D$2:D$358, Account!C$2:C$358, "Not found")</f>
        <v>Small &amp; Medium</v>
      </c>
      <c r="L228" s="1" t="s">
        <v>1003</v>
      </c>
      <c r="M228" s="1" t="str">
        <f>_xlfn.XLOOKUP(E228, Partner!B$2:B$102, Partner!A$2:A$102, "Not found")</f>
        <v>Sontaxon</v>
      </c>
      <c r="N228" t="str">
        <f>_xlfn.XLOOKUP(E228, Partner!B$2:B$102, Partner!C$2:C$102, "Not found")</f>
        <v>Yes</v>
      </c>
      <c r="O228" t="str">
        <f>_xlfn.XLOOKUP(F228, Product!B$2:B$26, Product!A$2:A$26, "Not found")</f>
        <v>Sato</v>
      </c>
      <c r="P228" t="str">
        <f>_xlfn.XLOOKUP(C228, 'Sales Stage'!C$2:C$6, 'Sales Stage'!B$2:B$6, "Not found")</f>
        <v>Qualify</v>
      </c>
      <c r="Q228" s="5">
        <f>_xlfn.XLOOKUP(C228, 'Sales Stage'!C$2:C$6, 'Sales Stage'!A$2:A$6, "Not found")</f>
        <v>0.2</v>
      </c>
      <c r="R228" t="str">
        <f t="shared" si="6"/>
        <v>Partner</v>
      </c>
      <c r="S228" t="str">
        <f t="shared" si="7"/>
        <v>Open</v>
      </c>
    </row>
    <row r="229" spans="1:19" ht="14.5">
      <c r="A229" s="1">
        <v>249</v>
      </c>
      <c r="B229" s="1" t="str">
        <f>_xlfn.XLOOKUP(A229, Opportunity!B$2:B$486, Opportunity!E$2:E$486, "Not found")</f>
        <v>Large</v>
      </c>
      <c r="C229" s="1">
        <v>1</v>
      </c>
      <c r="D229" s="1">
        <v>199</v>
      </c>
      <c r="E229" s="1">
        <v>8</v>
      </c>
      <c r="F229" s="1">
        <v>5</v>
      </c>
      <c r="G229" s="3">
        <v>10937493</v>
      </c>
      <c r="H229" s="4">
        <v>516.45763888888905</v>
      </c>
      <c r="I229" s="1">
        <v>2015</v>
      </c>
      <c r="J229" s="1" t="str">
        <f>_xlfn.XLOOKUP(D229, Account!D$2:D$358, Account!B$2:B$358, "Not found")</f>
        <v>Central</v>
      </c>
      <c r="K229" s="1" t="str">
        <f>_xlfn.XLOOKUP(D229, Account!D$2:D$358, Account!C$2:C$358, "Not found")</f>
        <v>Large</v>
      </c>
      <c r="L229" s="1" t="s">
        <v>1003</v>
      </c>
      <c r="M229" s="1" t="str">
        <f>_xlfn.XLOOKUP(E229, Partner!B$2:B$102, Partner!A$2:A$102, "Not found")</f>
        <v>Sontaxon</v>
      </c>
      <c r="N229" t="str">
        <f>_xlfn.XLOOKUP(E229, Partner!B$2:B$102, Partner!C$2:C$102, "Not found")</f>
        <v>Yes</v>
      </c>
      <c r="O229" t="str">
        <f>_xlfn.XLOOKUP(F229, Product!B$2:B$26, Product!A$2:A$26, "Not found")</f>
        <v>Eligo</v>
      </c>
      <c r="P229" t="str">
        <f>_xlfn.XLOOKUP(C229, 'Sales Stage'!C$2:C$6, 'Sales Stage'!B$2:B$6, "Not found")</f>
        <v>Lead</v>
      </c>
      <c r="Q229" s="5">
        <f>_xlfn.XLOOKUP(C229, 'Sales Stage'!C$2:C$6, 'Sales Stage'!A$2:A$6, "Not found")</f>
        <v>0.1</v>
      </c>
      <c r="R229" t="str">
        <f t="shared" si="6"/>
        <v>Partner</v>
      </c>
      <c r="S229" t="str">
        <f t="shared" si="7"/>
        <v>Open</v>
      </c>
    </row>
    <row r="230" spans="1:19" ht="14.5">
      <c r="A230" s="1">
        <v>285</v>
      </c>
      <c r="B230" s="1" t="str">
        <f>_xlfn.XLOOKUP(A230, Opportunity!B$2:B$486, Opportunity!E$2:E$486, "Not found")</f>
        <v>Large</v>
      </c>
      <c r="C230" s="1">
        <v>1</v>
      </c>
      <c r="D230" s="1">
        <v>228</v>
      </c>
      <c r="E230" s="1">
        <v>8</v>
      </c>
      <c r="F230" s="1">
        <v>16</v>
      </c>
      <c r="G230" s="3">
        <v>6497823</v>
      </c>
      <c r="H230" s="4">
        <v>516.45763888888905</v>
      </c>
      <c r="I230" s="1">
        <v>2015</v>
      </c>
      <c r="J230" s="1" t="str">
        <f>_xlfn.XLOOKUP(D230, Account!D$2:D$358, Account!B$2:B$358, "Not found")</f>
        <v>Central</v>
      </c>
      <c r="K230" s="1" t="str">
        <f>_xlfn.XLOOKUP(D230, Account!D$2:D$358, Account!C$2:C$358, "Not found")</f>
        <v>Strategic</v>
      </c>
      <c r="L230" s="1" t="s">
        <v>1003</v>
      </c>
      <c r="M230" s="1" t="str">
        <f>_xlfn.XLOOKUP(E230, Partner!B$2:B$102, Partner!A$2:A$102, "Not found")</f>
        <v>Sontaxon</v>
      </c>
      <c r="N230" t="str">
        <f>_xlfn.XLOOKUP(E230, Partner!B$2:B$102, Partner!C$2:C$102, "Not found")</f>
        <v>Yes</v>
      </c>
      <c r="O230" t="str">
        <f>_xlfn.XLOOKUP(F230, Product!B$2:B$26, Product!A$2:A$26, "Not found")</f>
        <v>Quanti</v>
      </c>
      <c r="P230" t="str">
        <f>_xlfn.XLOOKUP(C230, 'Sales Stage'!C$2:C$6, 'Sales Stage'!B$2:B$6, "Not found")</f>
        <v>Lead</v>
      </c>
      <c r="Q230" s="5">
        <f>_xlfn.XLOOKUP(C230, 'Sales Stage'!C$2:C$6, 'Sales Stage'!A$2:A$6, "Not found")</f>
        <v>0.1</v>
      </c>
      <c r="R230" t="str">
        <f t="shared" si="6"/>
        <v>Partner</v>
      </c>
      <c r="S230" t="str">
        <f t="shared" si="7"/>
        <v>Open</v>
      </c>
    </row>
    <row r="231" spans="1:19" ht="14.5">
      <c r="A231" s="1">
        <v>143</v>
      </c>
      <c r="B231" s="1" t="str">
        <f>_xlfn.XLOOKUP(A231, Opportunity!B$2:B$486, Opportunity!E$2:E$486, "Not found")</f>
        <v>Medium</v>
      </c>
      <c r="C231" s="1">
        <v>3</v>
      </c>
      <c r="D231" s="1">
        <v>11</v>
      </c>
      <c r="E231" s="1">
        <v>8</v>
      </c>
      <c r="F231" s="1">
        <v>2</v>
      </c>
      <c r="G231" s="3">
        <v>4973154</v>
      </c>
      <c r="H231" s="4">
        <v>413.45763888888899</v>
      </c>
      <c r="I231" s="1">
        <v>2015</v>
      </c>
      <c r="J231" s="1" t="str">
        <f>_xlfn.XLOOKUP(D231, Account!D$2:D$358, Account!B$2:B$358, "Not found")</f>
        <v>East</v>
      </c>
      <c r="K231" s="1" t="str">
        <f>_xlfn.XLOOKUP(D231, Account!D$2:D$358, Account!C$2:C$358, "Not found")</f>
        <v>Strategic</v>
      </c>
      <c r="L231" s="1" t="s">
        <v>1004</v>
      </c>
      <c r="M231" s="1" t="str">
        <f>_xlfn.XLOOKUP(E231, Partner!B$2:B$102, Partner!A$2:A$102, "Not found")</f>
        <v>Sontaxon</v>
      </c>
      <c r="N231" t="str">
        <f>_xlfn.XLOOKUP(E231, Partner!B$2:B$102, Partner!C$2:C$102, "Not found")</f>
        <v>Yes</v>
      </c>
      <c r="O231" t="str">
        <f>_xlfn.XLOOKUP(F231, Product!B$2:B$26, Product!A$2:A$26, "Not found")</f>
        <v>Basium</v>
      </c>
      <c r="P231" t="str">
        <f>_xlfn.XLOOKUP(C231, 'Sales Stage'!C$2:C$6, 'Sales Stage'!B$2:B$6, "Not found")</f>
        <v>Solution</v>
      </c>
      <c r="Q231" s="5">
        <f>_xlfn.XLOOKUP(C231, 'Sales Stage'!C$2:C$6, 'Sales Stage'!A$2:A$6, "Not found")</f>
        <v>0.4</v>
      </c>
      <c r="R231" t="str">
        <f t="shared" si="6"/>
        <v>Partner</v>
      </c>
      <c r="S231" t="str">
        <f t="shared" si="7"/>
        <v>Open</v>
      </c>
    </row>
    <row r="232" spans="1:19" ht="14.5">
      <c r="A232" s="1">
        <v>294</v>
      </c>
      <c r="B232" s="1" t="str">
        <f>_xlfn.XLOOKUP(A232, Opportunity!B$2:B$486, Opportunity!E$2:E$486, "Not found")</f>
        <v>Medium</v>
      </c>
      <c r="C232" s="1">
        <v>2</v>
      </c>
      <c r="D232" s="1">
        <v>233</v>
      </c>
      <c r="E232" s="1">
        <v>8</v>
      </c>
      <c r="F232" s="1">
        <v>7</v>
      </c>
      <c r="G232" s="3">
        <v>2960420</v>
      </c>
      <c r="H232" s="4">
        <v>485.45763888888899</v>
      </c>
      <c r="I232" s="1">
        <v>2015</v>
      </c>
      <c r="J232" s="1" t="str">
        <f>_xlfn.XLOOKUP(D232, Account!D$2:D$358, Account!B$2:B$358, "Not found")</f>
        <v>West</v>
      </c>
      <c r="K232" s="1" t="str">
        <f>_xlfn.XLOOKUP(D232, Account!D$2:D$358, Account!C$2:C$358, "Not found")</f>
        <v>Strategic</v>
      </c>
      <c r="L232" s="1" t="s">
        <v>1004</v>
      </c>
      <c r="M232" s="1" t="str">
        <f>_xlfn.XLOOKUP(E232, Partner!B$2:B$102, Partner!A$2:A$102, "Not found")</f>
        <v>Sontaxon</v>
      </c>
      <c r="N232" t="str">
        <f>_xlfn.XLOOKUP(E232, Partner!B$2:B$102, Partner!C$2:C$102, "Not found")</f>
        <v>Yes</v>
      </c>
      <c r="O232" t="str">
        <f>_xlfn.XLOOKUP(F232, Product!B$2:B$26, Product!A$2:A$26, "Not found")</f>
        <v>Gratus</v>
      </c>
      <c r="P232" t="str">
        <f>_xlfn.XLOOKUP(C232, 'Sales Stage'!C$2:C$6, 'Sales Stage'!B$2:B$6, "Not found")</f>
        <v>Qualify</v>
      </c>
      <c r="Q232" s="5">
        <f>_xlfn.XLOOKUP(C232, 'Sales Stage'!C$2:C$6, 'Sales Stage'!A$2:A$6, "Not found")</f>
        <v>0.2</v>
      </c>
      <c r="R232" t="str">
        <f t="shared" si="6"/>
        <v>Partner</v>
      </c>
      <c r="S232" t="str">
        <f t="shared" si="7"/>
        <v>Open</v>
      </c>
    </row>
    <row r="233" spans="1:19" ht="14.5">
      <c r="A233" s="1">
        <v>383</v>
      </c>
      <c r="B233" s="1" t="str">
        <f>_xlfn.XLOOKUP(A233, Opportunity!B$2:B$486, Opportunity!E$2:E$486, "Not found")</f>
        <v>Large</v>
      </c>
      <c r="C233" s="1">
        <v>1</v>
      </c>
      <c r="D233" s="1">
        <v>297</v>
      </c>
      <c r="E233" s="1">
        <v>8</v>
      </c>
      <c r="F233" s="1">
        <v>15</v>
      </c>
      <c r="G233" s="3">
        <v>8718878</v>
      </c>
      <c r="H233" s="4">
        <v>463.45763888888899</v>
      </c>
      <c r="I233" s="1">
        <v>2015</v>
      </c>
      <c r="J233" s="1" t="str">
        <f>_xlfn.XLOOKUP(D233, Account!D$2:D$358, Account!B$2:B$358, "Not found")</f>
        <v>East</v>
      </c>
      <c r="K233" s="1" t="str">
        <f>_xlfn.XLOOKUP(D233, Account!D$2:D$358, Account!C$2:C$358, "Not found")</f>
        <v>Large</v>
      </c>
      <c r="L233" s="1" t="s">
        <v>1004</v>
      </c>
      <c r="M233" s="1" t="str">
        <f>_xlfn.XLOOKUP(E233, Partner!B$2:B$102, Partner!A$2:A$102, "Not found")</f>
        <v>Sontaxon</v>
      </c>
      <c r="N233" t="str">
        <f>_xlfn.XLOOKUP(E233, Partner!B$2:B$102, Partner!C$2:C$102, "Not found")</f>
        <v>Yes</v>
      </c>
      <c r="O233" t="str">
        <f>_xlfn.XLOOKUP(F233, Product!B$2:B$26, Product!A$2:A$26, "Not found")</f>
        <v>Paratus</v>
      </c>
      <c r="P233" t="str">
        <f>_xlfn.XLOOKUP(C233, 'Sales Stage'!C$2:C$6, 'Sales Stage'!B$2:B$6, "Not found")</f>
        <v>Lead</v>
      </c>
      <c r="Q233" s="5">
        <f>_xlfn.XLOOKUP(C233, 'Sales Stage'!C$2:C$6, 'Sales Stage'!A$2:A$6, "Not found")</f>
        <v>0.1</v>
      </c>
      <c r="R233" t="str">
        <f t="shared" si="6"/>
        <v>Partner</v>
      </c>
      <c r="S233" t="str">
        <f t="shared" si="7"/>
        <v>Open</v>
      </c>
    </row>
    <row r="234" spans="1:19" ht="14.5">
      <c r="A234" s="1">
        <v>219</v>
      </c>
      <c r="B234" s="1" t="str">
        <f>_xlfn.XLOOKUP(A234, Opportunity!B$2:B$486, Opportunity!E$2:E$486, "Not found")</f>
        <v>Medium</v>
      </c>
      <c r="C234" s="1">
        <v>2</v>
      </c>
      <c r="D234" s="1">
        <v>173</v>
      </c>
      <c r="E234" s="1">
        <v>8</v>
      </c>
      <c r="F234" s="1">
        <v>4</v>
      </c>
      <c r="G234" s="3">
        <v>4760780</v>
      </c>
      <c r="H234" s="4">
        <v>486.45763888888899</v>
      </c>
      <c r="I234" s="1">
        <v>2015</v>
      </c>
      <c r="J234" s="1" t="str">
        <f>_xlfn.XLOOKUP(D234, Account!D$2:D$358, Account!B$2:B$358, "Not found")</f>
        <v>Central</v>
      </c>
      <c r="K234" s="1" t="str">
        <f>_xlfn.XLOOKUP(D234, Account!D$2:D$358, Account!C$2:C$358, "Not found")</f>
        <v>Large</v>
      </c>
      <c r="L234" s="1" t="s">
        <v>1004</v>
      </c>
      <c r="M234" s="1" t="str">
        <f>_xlfn.XLOOKUP(E234, Partner!B$2:B$102, Partner!A$2:A$102, "Not found")</f>
        <v>Sontaxon</v>
      </c>
      <c r="N234" t="str">
        <f>_xlfn.XLOOKUP(E234, Partner!B$2:B$102, Partner!C$2:C$102, "Not found")</f>
        <v>Yes</v>
      </c>
      <c r="O234" t="str">
        <f>_xlfn.XLOOKUP(F234, Product!B$2:B$26, Product!A$2:A$26, "Not found")</f>
        <v>Decimus</v>
      </c>
      <c r="P234" t="str">
        <f>_xlfn.XLOOKUP(C234, 'Sales Stage'!C$2:C$6, 'Sales Stage'!B$2:B$6, "Not found")</f>
        <v>Qualify</v>
      </c>
      <c r="Q234" s="5">
        <f>_xlfn.XLOOKUP(C234, 'Sales Stage'!C$2:C$6, 'Sales Stage'!A$2:A$6, "Not found")</f>
        <v>0.2</v>
      </c>
      <c r="R234" t="str">
        <f t="shared" si="6"/>
        <v>Partner</v>
      </c>
      <c r="S234" t="str">
        <f t="shared" si="7"/>
        <v>Open</v>
      </c>
    </row>
    <row r="235" spans="1:19" ht="14.5">
      <c r="A235" s="1">
        <v>223</v>
      </c>
      <c r="B235" s="1" t="str">
        <f>_xlfn.XLOOKUP(A235, Opportunity!B$2:B$486, Opportunity!E$2:E$486, "Not found")</f>
        <v>Large</v>
      </c>
      <c r="C235" s="1">
        <v>1</v>
      </c>
      <c r="D235" s="1">
        <v>176</v>
      </c>
      <c r="E235" s="1">
        <v>8</v>
      </c>
      <c r="F235" s="1">
        <v>10</v>
      </c>
      <c r="G235" s="3">
        <v>8392794</v>
      </c>
      <c r="H235" s="4">
        <v>365.45763888888899</v>
      </c>
      <c r="I235" s="1">
        <v>2015</v>
      </c>
      <c r="J235" s="1" t="str">
        <f>_xlfn.XLOOKUP(D235, Account!D$2:D$358, Account!B$2:B$358, "Not found")</f>
        <v>Central</v>
      </c>
      <c r="K235" s="1" t="str">
        <f>_xlfn.XLOOKUP(D235, Account!D$2:D$358, Account!C$2:C$358, "Not found")</f>
        <v>Strategic</v>
      </c>
      <c r="L235" s="1" t="s">
        <v>1004</v>
      </c>
      <c r="M235" s="1" t="str">
        <f>_xlfn.XLOOKUP(E235, Partner!B$2:B$102, Partner!A$2:A$102, "Not found")</f>
        <v>Sontaxon</v>
      </c>
      <c r="N235" t="str">
        <f>_xlfn.XLOOKUP(E235, Partner!B$2:B$102, Partner!C$2:C$102, "Not found")</f>
        <v>Yes</v>
      </c>
      <c r="O235" t="str">
        <f>_xlfn.XLOOKUP(F235, Product!B$2:B$26, Product!A$2:A$26, "Not found")</f>
        <v>Juvenis</v>
      </c>
      <c r="P235" t="str">
        <f>_xlfn.XLOOKUP(C235, 'Sales Stage'!C$2:C$6, 'Sales Stage'!B$2:B$6, "Not found")</f>
        <v>Lead</v>
      </c>
      <c r="Q235" s="5">
        <f>_xlfn.XLOOKUP(C235, 'Sales Stage'!C$2:C$6, 'Sales Stage'!A$2:A$6, "Not found")</f>
        <v>0.1</v>
      </c>
      <c r="R235" t="str">
        <f t="shared" si="6"/>
        <v>Partner</v>
      </c>
      <c r="S235" t="str">
        <f t="shared" si="7"/>
        <v>Open</v>
      </c>
    </row>
    <row r="236" spans="1:19" ht="14.5">
      <c r="A236" s="1">
        <v>30</v>
      </c>
      <c r="B236" s="1" t="str">
        <f>_xlfn.XLOOKUP(A236, Opportunity!B$2:B$486, Opportunity!E$2:E$486, "Not found")</f>
        <v>Large</v>
      </c>
      <c r="C236" s="1">
        <v>2</v>
      </c>
      <c r="D236" s="1">
        <v>30</v>
      </c>
      <c r="E236" s="1">
        <v>8</v>
      </c>
      <c r="F236" s="1">
        <v>23</v>
      </c>
      <c r="G236" s="3">
        <v>6022661</v>
      </c>
      <c r="H236" s="4">
        <v>474.45763888888899</v>
      </c>
      <c r="I236" s="1">
        <v>2015</v>
      </c>
      <c r="J236" s="1" t="str">
        <f>_xlfn.XLOOKUP(D236, Account!D$2:D$358, Account!B$2:B$358, "Not found")</f>
        <v>Central</v>
      </c>
      <c r="K236" s="1" t="str">
        <f>_xlfn.XLOOKUP(D236, Account!D$2:D$358, Account!C$2:C$358, "Not found")</f>
        <v>Large</v>
      </c>
      <c r="L236" s="1" t="s">
        <v>1005</v>
      </c>
      <c r="M236" s="1" t="str">
        <f>_xlfn.XLOOKUP(E236, Partner!B$2:B$102, Partner!A$2:A$102, "Not found")</f>
        <v>Sontaxon</v>
      </c>
      <c r="N236" t="str">
        <f>_xlfn.XLOOKUP(E236, Partner!B$2:B$102, Partner!C$2:C$102, "Not found")</f>
        <v>Yes</v>
      </c>
      <c r="O236" t="str">
        <f>_xlfn.XLOOKUP(F236, Product!B$2:B$26, Product!A$2:A$26, "Not found")</f>
        <v>Bellus</v>
      </c>
      <c r="P236" t="str">
        <f>_xlfn.XLOOKUP(C236, 'Sales Stage'!C$2:C$6, 'Sales Stage'!B$2:B$6, "Not found")</f>
        <v>Qualify</v>
      </c>
      <c r="Q236" s="5">
        <f>_xlfn.XLOOKUP(C236, 'Sales Stage'!C$2:C$6, 'Sales Stage'!A$2:A$6, "Not found")</f>
        <v>0.2</v>
      </c>
      <c r="R236" t="str">
        <f t="shared" si="6"/>
        <v>Partner</v>
      </c>
      <c r="S236" t="str">
        <f t="shared" si="7"/>
        <v>Open</v>
      </c>
    </row>
    <row r="237" spans="1:19" ht="14.5">
      <c r="A237" s="1">
        <v>298</v>
      </c>
      <c r="B237" s="1" t="str">
        <f>_xlfn.XLOOKUP(A237, Opportunity!B$2:B$486, Opportunity!E$2:E$486, "Not found")</f>
        <v>Large</v>
      </c>
      <c r="C237" s="1">
        <v>2</v>
      </c>
      <c r="D237" s="1">
        <v>235</v>
      </c>
      <c r="E237" s="1">
        <v>8</v>
      </c>
      <c r="F237" s="1">
        <v>22</v>
      </c>
      <c r="G237" s="3">
        <v>10070015</v>
      </c>
      <c r="H237" s="4">
        <v>444.45763888888899</v>
      </c>
      <c r="I237" s="1">
        <v>2015</v>
      </c>
      <c r="J237" s="1" t="str">
        <f>_xlfn.XLOOKUP(D237, Account!D$2:D$358, Account!B$2:B$358, "Not found")</f>
        <v>Central</v>
      </c>
      <c r="K237" s="1" t="str">
        <f>_xlfn.XLOOKUP(D237, Account!D$2:D$358, Account!C$2:C$358, "Not found")</f>
        <v>Strategic</v>
      </c>
      <c r="L237" s="1" t="s">
        <v>1005</v>
      </c>
      <c r="M237" s="1" t="str">
        <f>_xlfn.XLOOKUP(E237, Partner!B$2:B$102, Partner!A$2:A$102, "Not found")</f>
        <v>Sontaxon</v>
      </c>
      <c r="N237" t="str">
        <f>_xlfn.XLOOKUP(E237, Partner!B$2:B$102, Partner!C$2:C$102, "Not found")</f>
        <v>Yes</v>
      </c>
      <c r="O237" t="str">
        <f>_xlfn.XLOOKUP(F237, Product!B$2:B$26, Product!A$2:A$26, "Not found")</f>
        <v>Aqua</v>
      </c>
      <c r="P237" t="str">
        <f>_xlfn.XLOOKUP(C237, 'Sales Stage'!C$2:C$6, 'Sales Stage'!B$2:B$6, "Not found")</f>
        <v>Qualify</v>
      </c>
      <c r="Q237" s="5">
        <f>_xlfn.XLOOKUP(C237, 'Sales Stage'!C$2:C$6, 'Sales Stage'!A$2:A$6, "Not found")</f>
        <v>0.2</v>
      </c>
      <c r="R237" t="str">
        <f t="shared" si="6"/>
        <v>Partner</v>
      </c>
      <c r="S237" t="str">
        <f t="shared" si="7"/>
        <v>Open</v>
      </c>
    </row>
    <row r="238" spans="1:19" ht="14.5">
      <c r="A238" s="1">
        <v>363</v>
      </c>
      <c r="B238" s="1" t="str">
        <f>_xlfn.XLOOKUP(A238, Opportunity!B$2:B$486, Opportunity!E$2:E$486, "Not found")</f>
        <v>Medium</v>
      </c>
      <c r="C238" s="1">
        <v>2</v>
      </c>
      <c r="D238" s="1">
        <v>284</v>
      </c>
      <c r="E238" s="1">
        <v>8</v>
      </c>
      <c r="F238" s="1">
        <v>23</v>
      </c>
      <c r="G238" s="3">
        <v>5396172</v>
      </c>
      <c r="H238" s="4">
        <v>419.45763888888899</v>
      </c>
      <c r="I238" s="1">
        <v>2015</v>
      </c>
      <c r="J238" s="1" t="str">
        <f>_xlfn.XLOOKUP(D238, Account!D$2:D$358, Account!B$2:B$358, "Not found")</f>
        <v>West</v>
      </c>
      <c r="K238" s="1" t="str">
        <f>_xlfn.XLOOKUP(D238, Account!D$2:D$358, Account!C$2:C$358, "Not found")</f>
        <v>Strategic</v>
      </c>
      <c r="L238" s="1" t="s">
        <v>1005</v>
      </c>
      <c r="M238" s="1" t="str">
        <f>_xlfn.XLOOKUP(E238, Partner!B$2:B$102, Partner!A$2:A$102, "Not found")</f>
        <v>Sontaxon</v>
      </c>
      <c r="N238" t="str">
        <f>_xlfn.XLOOKUP(E238, Partner!B$2:B$102, Partner!C$2:C$102, "Not found")</f>
        <v>Yes</v>
      </c>
      <c r="O238" t="str">
        <f>_xlfn.XLOOKUP(F238, Product!B$2:B$26, Product!A$2:A$26, "Not found")</f>
        <v>Bellus</v>
      </c>
      <c r="P238" t="str">
        <f>_xlfn.XLOOKUP(C238, 'Sales Stage'!C$2:C$6, 'Sales Stage'!B$2:B$6, "Not found")</f>
        <v>Qualify</v>
      </c>
      <c r="Q238" s="5">
        <f>_xlfn.XLOOKUP(C238, 'Sales Stage'!C$2:C$6, 'Sales Stage'!A$2:A$6, "Not found")</f>
        <v>0.2</v>
      </c>
      <c r="R238" t="str">
        <f t="shared" si="6"/>
        <v>Partner</v>
      </c>
      <c r="S238" t="str">
        <f t="shared" si="7"/>
        <v>Open</v>
      </c>
    </row>
    <row r="239" spans="1:19" ht="14.5">
      <c r="A239" s="1">
        <v>105</v>
      </c>
      <c r="B239" s="1" t="str">
        <f>_xlfn.XLOOKUP(A239, Opportunity!B$2:B$486, Opportunity!E$2:E$486, "Not found")</f>
        <v>Large</v>
      </c>
      <c r="C239" s="1">
        <v>1</v>
      </c>
      <c r="D239" s="1">
        <v>90</v>
      </c>
      <c r="E239" s="1">
        <v>8</v>
      </c>
      <c r="F239" s="1">
        <v>18</v>
      </c>
      <c r="G239" s="3">
        <v>6531823</v>
      </c>
      <c r="H239" s="4">
        <v>409.45763888888899</v>
      </c>
      <c r="I239" s="1">
        <v>2015</v>
      </c>
      <c r="J239" s="1" t="str">
        <f>_xlfn.XLOOKUP(D239, Account!D$2:D$358, Account!B$2:B$358, "Not found")</f>
        <v>Central</v>
      </c>
      <c r="K239" s="1" t="str">
        <f>_xlfn.XLOOKUP(D239, Account!D$2:D$358, Account!C$2:C$358, "Not found")</f>
        <v>Strategic</v>
      </c>
      <c r="L239" s="1" t="s">
        <v>1005</v>
      </c>
      <c r="M239" s="1" t="str">
        <f>_xlfn.XLOOKUP(E239, Partner!B$2:B$102, Partner!A$2:A$102, "Not found")</f>
        <v>Sontaxon</v>
      </c>
      <c r="N239" t="str">
        <f>_xlfn.XLOOKUP(E239, Partner!B$2:B$102, Partner!C$2:C$102, "Not found")</f>
        <v>Yes</v>
      </c>
      <c r="O239" t="str">
        <f>_xlfn.XLOOKUP(F239, Product!B$2:B$26, Product!A$2:A$26, "Not found")</f>
        <v>Sato</v>
      </c>
      <c r="P239" t="str">
        <f>_xlfn.XLOOKUP(C239, 'Sales Stage'!C$2:C$6, 'Sales Stage'!B$2:B$6, "Not found")</f>
        <v>Lead</v>
      </c>
      <c r="Q239" s="5">
        <f>_xlfn.XLOOKUP(C239, 'Sales Stage'!C$2:C$6, 'Sales Stage'!A$2:A$6, "Not found")</f>
        <v>0.1</v>
      </c>
      <c r="R239" t="str">
        <f t="shared" si="6"/>
        <v>Partner</v>
      </c>
      <c r="S239" t="str">
        <f t="shared" si="7"/>
        <v>Open</v>
      </c>
    </row>
    <row r="240" spans="1:19" ht="14.5">
      <c r="A240" s="1">
        <v>453</v>
      </c>
      <c r="B240" s="1" t="str">
        <f>_xlfn.XLOOKUP(A240, Opportunity!B$2:B$486, Opportunity!E$2:E$486, "Not found")</f>
        <v>Large</v>
      </c>
      <c r="C240" s="1">
        <v>1</v>
      </c>
      <c r="D240" s="1">
        <v>346</v>
      </c>
      <c r="E240" s="1">
        <v>8</v>
      </c>
      <c r="F240" s="1">
        <v>23</v>
      </c>
      <c r="G240" s="3">
        <v>6729791</v>
      </c>
      <c r="H240" s="4">
        <v>460.45763888888899</v>
      </c>
      <c r="I240" s="1">
        <v>2015</v>
      </c>
      <c r="J240" s="1" t="str">
        <f>_xlfn.XLOOKUP(D240, Account!D$2:D$358, Account!B$2:B$358, "Not found")</f>
        <v>East</v>
      </c>
      <c r="K240" s="1" t="str">
        <f>_xlfn.XLOOKUP(D240, Account!D$2:D$358, Account!C$2:C$358, "Not found")</f>
        <v>Strategic</v>
      </c>
      <c r="L240" s="1" t="s">
        <v>1005</v>
      </c>
      <c r="M240" s="1" t="str">
        <f>_xlfn.XLOOKUP(E240, Partner!B$2:B$102, Partner!A$2:A$102, "Not found")</f>
        <v>Sontaxon</v>
      </c>
      <c r="N240" t="str">
        <f>_xlfn.XLOOKUP(E240, Partner!B$2:B$102, Partner!C$2:C$102, "Not found")</f>
        <v>Yes</v>
      </c>
      <c r="O240" t="str">
        <f>_xlfn.XLOOKUP(F240, Product!B$2:B$26, Product!A$2:A$26, "Not found")</f>
        <v>Bellus</v>
      </c>
      <c r="P240" t="str">
        <f>_xlfn.XLOOKUP(C240, 'Sales Stage'!C$2:C$6, 'Sales Stage'!B$2:B$6, "Not found")</f>
        <v>Lead</v>
      </c>
      <c r="Q240" s="5">
        <f>_xlfn.XLOOKUP(C240, 'Sales Stage'!C$2:C$6, 'Sales Stage'!A$2:A$6, "Not found")</f>
        <v>0.1</v>
      </c>
      <c r="R240" t="str">
        <f t="shared" si="6"/>
        <v>Partner</v>
      </c>
      <c r="S240" t="str">
        <f t="shared" si="7"/>
        <v>Open</v>
      </c>
    </row>
    <row r="241" spans="1:19" ht="14.5">
      <c r="A241" s="1">
        <v>58</v>
      </c>
      <c r="B241" s="1" t="str">
        <f>_xlfn.XLOOKUP(A241, Opportunity!B$2:B$486, Opportunity!E$2:E$486, "Not found")</f>
        <v>Medium</v>
      </c>
      <c r="C241" s="1">
        <v>1</v>
      </c>
      <c r="D241" s="1">
        <v>11</v>
      </c>
      <c r="E241" s="1">
        <v>8</v>
      </c>
      <c r="F241" s="1">
        <v>1</v>
      </c>
      <c r="G241" s="3">
        <v>3695412</v>
      </c>
      <c r="H241" s="4">
        <v>365.45763888888899</v>
      </c>
      <c r="I241" s="1">
        <v>2015</v>
      </c>
      <c r="J241" s="1" t="str">
        <f>_xlfn.XLOOKUP(D241, Account!D$2:D$358, Account!B$2:B$358, "Not found")</f>
        <v>East</v>
      </c>
      <c r="K241" s="1" t="str">
        <f>_xlfn.XLOOKUP(D241, Account!D$2:D$358, Account!C$2:C$358, "Not found")</f>
        <v>Strategic</v>
      </c>
      <c r="L241" s="1" t="s">
        <v>1005</v>
      </c>
      <c r="M241" s="1" t="str">
        <f>_xlfn.XLOOKUP(E241, Partner!B$2:B$102, Partner!A$2:A$102, "Not found")</f>
        <v>Sontaxon</v>
      </c>
      <c r="N241" t="str">
        <f>_xlfn.XLOOKUP(E241, Partner!B$2:B$102, Partner!C$2:C$102, "Not found")</f>
        <v>Yes</v>
      </c>
      <c r="O241" t="str">
        <f>_xlfn.XLOOKUP(F241, Product!B$2:B$26, Product!A$2:A$26, "Not found")</f>
        <v>Abbas</v>
      </c>
      <c r="P241" t="str">
        <f>_xlfn.XLOOKUP(C241, 'Sales Stage'!C$2:C$6, 'Sales Stage'!B$2:B$6, "Not found")</f>
        <v>Lead</v>
      </c>
      <c r="Q241" s="5">
        <f>_xlfn.XLOOKUP(C241, 'Sales Stage'!C$2:C$6, 'Sales Stage'!A$2:A$6, "Not found")</f>
        <v>0.1</v>
      </c>
      <c r="R241" t="str">
        <f t="shared" si="6"/>
        <v>Partner</v>
      </c>
      <c r="S241" t="str">
        <f t="shared" si="7"/>
        <v>Open</v>
      </c>
    </row>
    <row r="242" spans="1:19" ht="14.5">
      <c r="A242" s="1">
        <v>59</v>
      </c>
      <c r="B242" s="1" t="str">
        <f>_xlfn.XLOOKUP(A242, Opportunity!B$2:B$486, Opportunity!E$2:E$486, "Not found")</f>
        <v>Medium</v>
      </c>
      <c r="C242" s="1">
        <v>2</v>
      </c>
      <c r="D242" s="1">
        <v>11</v>
      </c>
      <c r="E242" s="1">
        <v>8</v>
      </c>
      <c r="F242" s="1">
        <v>19</v>
      </c>
      <c r="G242" s="3">
        <v>2628350</v>
      </c>
      <c r="H242" s="4">
        <v>424.45763888888899</v>
      </c>
      <c r="I242" s="1">
        <v>2015</v>
      </c>
      <c r="J242" s="1" t="str">
        <f>_xlfn.XLOOKUP(D242, Account!D$2:D$358, Account!B$2:B$358, "Not found")</f>
        <v>East</v>
      </c>
      <c r="K242" s="1" t="str">
        <f>_xlfn.XLOOKUP(D242, Account!D$2:D$358, Account!C$2:C$358, "Not found")</f>
        <v>Strategic</v>
      </c>
      <c r="L242" s="1" t="s">
        <v>1005</v>
      </c>
      <c r="M242" s="1" t="str">
        <f>_xlfn.XLOOKUP(E242, Partner!B$2:B$102, Partner!A$2:A$102, "Not found")</f>
        <v>Sontaxon</v>
      </c>
      <c r="N242" t="str">
        <f>_xlfn.XLOOKUP(E242, Partner!B$2:B$102, Partner!C$2:C$102, "Not found")</f>
        <v>Yes</v>
      </c>
      <c r="O242" t="str">
        <f>_xlfn.XLOOKUP(F242, Product!B$2:B$26, Product!A$2:A$26, "Not found")</f>
        <v>Talus</v>
      </c>
      <c r="P242" t="str">
        <f>_xlfn.XLOOKUP(C242, 'Sales Stage'!C$2:C$6, 'Sales Stage'!B$2:B$6, "Not found")</f>
        <v>Qualify</v>
      </c>
      <c r="Q242" s="5">
        <f>_xlfn.XLOOKUP(C242, 'Sales Stage'!C$2:C$6, 'Sales Stage'!A$2:A$6, "Not found")</f>
        <v>0.2</v>
      </c>
      <c r="R242" t="str">
        <f t="shared" si="6"/>
        <v>Partner</v>
      </c>
      <c r="S242" t="str">
        <f t="shared" si="7"/>
        <v>Open</v>
      </c>
    </row>
    <row r="243" spans="1:19" ht="14.5">
      <c r="A243" s="1">
        <v>60</v>
      </c>
      <c r="B243" s="1" t="str">
        <f>_xlfn.XLOOKUP(A243, Opportunity!B$2:B$486, Opportunity!E$2:E$486, "Not found")</f>
        <v>Small</v>
      </c>
      <c r="C243" s="1">
        <v>1</v>
      </c>
      <c r="D243" s="1">
        <v>11</v>
      </c>
      <c r="E243" s="1">
        <v>8</v>
      </c>
      <c r="F243" s="1">
        <v>7</v>
      </c>
      <c r="G243" s="3">
        <v>1205633</v>
      </c>
      <c r="H243" s="4">
        <v>366.45763888888899</v>
      </c>
      <c r="I243" s="1">
        <v>2015</v>
      </c>
      <c r="J243" s="1" t="str">
        <f>_xlfn.XLOOKUP(D243, Account!D$2:D$358, Account!B$2:B$358, "Not found")</f>
        <v>East</v>
      </c>
      <c r="K243" s="1" t="str">
        <f>_xlfn.XLOOKUP(D243, Account!D$2:D$358, Account!C$2:C$358, "Not found")</f>
        <v>Strategic</v>
      </c>
      <c r="L243" s="1" t="s">
        <v>1005</v>
      </c>
      <c r="M243" s="1" t="str">
        <f>_xlfn.XLOOKUP(E243, Partner!B$2:B$102, Partner!A$2:A$102, "Not found")</f>
        <v>Sontaxon</v>
      </c>
      <c r="N243" t="str">
        <f>_xlfn.XLOOKUP(E243, Partner!B$2:B$102, Partner!C$2:C$102, "Not found")</f>
        <v>Yes</v>
      </c>
      <c r="O243" t="str">
        <f>_xlfn.XLOOKUP(F243, Product!B$2:B$26, Product!A$2:A$26, "Not found")</f>
        <v>Gratus</v>
      </c>
      <c r="P243" t="str">
        <f>_xlfn.XLOOKUP(C243, 'Sales Stage'!C$2:C$6, 'Sales Stage'!B$2:B$6, "Not found")</f>
        <v>Lead</v>
      </c>
      <c r="Q243" s="5">
        <f>_xlfn.XLOOKUP(C243, 'Sales Stage'!C$2:C$6, 'Sales Stage'!A$2:A$6, "Not found")</f>
        <v>0.1</v>
      </c>
      <c r="R243" t="str">
        <f t="shared" si="6"/>
        <v>Partner</v>
      </c>
      <c r="S243" t="str">
        <f t="shared" si="7"/>
        <v>Open</v>
      </c>
    </row>
    <row r="244" spans="1:19" ht="14.5">
      <c r="A244" s="1">
        <v>204</v>
      </c>
      <c r="B244" s="1" t="str">
        <f>_xlfn.XLOOKUP(A244, Opportunity!B$2:B$486, Opportunity!E$2:E$486, "Not found")</f>
        <v>Large</v>
      </c>
      <c r="C244" s="1">
        <v>2</v>
      </c>
      <c r="D244" s="1">
        <v>14</v>
      </c>
      <c r="E244" s="1">
        <v>8</v>
      </c>
      <c r="F244" s="1">
        <v>23</v>
      </c>
      <c r="G244" s="3">
        <v>8244139</v>
      </c>
      <c r="H244" s="4">
        <v>449.45763888888899</v>
      </c>
      <c r="I244" s="1">
        <v>2015</v>
      </c>
      <c r="J244" s="1" t="str">
        <f>_xlfn.XLOOKUP(D244, Account!D$2:D$358, Account!B$2:B$358, "Not found")</f>
        <v>East</v>
      </c>
      <c r="K244" s="1" t="str">
        <f>_xlfn.XLOOKUP(D244, Account!D$2:D$358, Account!C$2:C$358, "Not found")</f>
        <v>Strategic</v>
      </c>
      <c r="L244" s="1" t="s">
        <v>1006</v>
      </c>
      <c r="M244" s="1" t="str">
        <f>_xlfn.XLOOKUP(E244, Partner!B$2:B$102, Partner!A$2:A$102, "Not found")</f>
        <v>Sontaxon</v>
      </c>
      <c r="N244" t="str">
        <f>_xlfn.XLOOKUP(E244, Partner!B$2:B$102, Partner!C$2:C$102, "Not found")</f>
        <v>Yes</v>
      </c>
      <c r="O244" t="str">
        <f>_xlfn.XLOOKUP(F244, Product!B$2:B$26, Product!A$2:A$26, "Not found")</f>
        <v>Bellus</v>
      </c>
      <c r="P244" t="str">
        <f>_xlfn.XLOOKUP(C244, 'Sales Stage'!C$2:C$6, 'Sales Stage'!B$2:B$6, "Not found")</f>
        <v>Qualify</v>
      </c>
      <c r="Q244" s="5">
        <f>_xlfn.XLOOKUP(C244, 'Sales Stage'!C$2:C$6, 'Sales Stage'!A$2:A$6, "Not found")</f>
        <v>0.2</v>
      </c>
      <c r="R244" t="str">
        <f t="shared" si="6"/>
        <v>Partner</v>
      </c>
      <c r="S244" t="str">
        <f t="shared" si="7"/>
        <v>Open</v>
      </c>
    </row>
    <row r="245" spans="1:19" ht="14.5">
      <c r="A245" s="1">
        <v>111</v>
      </c>
      <c r="B245" s="1" t="str">
        <f>_xlfn.XLOOKUP(A245, Opportunity!B$2:B$486, Opportunity!E$2:E$486, "Not found")</f>
        <v>Large</v>
      </c>
      <c r="C245" s="1">
        <v>3</v>
      </c>
      <c r="D245" s="1">
        <v>62</v>
      </c>
      <c r="E245" s="1">
        <v>8</v>
      </c>
      <c r="F245" s="1">
        <v>17</v>
      </c>
      <c r="G245" s="3">
        <v>7750823</v>
      </c>
      <c r="H245" s="4">
        <v>385.45763888888899</v>
      </c>
      <c r="I245" s="1">
        <v>2015</v>
      </c>
      <c r="J245" s="1" t="str">
        <f>_xlfn.XLOOKUP(D245, Account!D$2:D$358, Account!B$2:B$358, "Not found")</f>
        <v>Central</v>
      </c>
      <c r="K245" s="1" t="str">
        <f>_xlfn.XLOOKUP(D245, Account!D$2:D$358, Account!C$2:C$358, "Not found")</f>
        <v>Strategic</v>
      </c>
      <c r="L245" s="1" t="s">
        <v>1006</v>
      </c>
      <c r="M245" s="1" t="str">
        <f>_xlfn.XLOOKUP(E245, Partner!B$2:B$102, Partner!A$2:A$102, "Not found")</f>
        <v>Sontaxon</v>
      </c>
      <c r="N245" t="str">
        <f>_xlfn.XLOOKUP(E245, Partner!B$2:B$102, Partner!C$2:C$102, "Not found")</f>
        <v>Yes</v>
      </c>
      <c r="O245" t="str">
        <f>_xlfn.XLOOKUP(F245, Product!B$2:B$26, Product!A$2:A$26, "Not found")</f>
        <v>Recolo</v>
      </c>
      <c r="P245" t="str">
        <f>_xlfn.XLOOKUP(C245, 'Sales Stage'!C$2:C$6, 'Sales Stage'!B$2:B$6, "Not found")</f>
        <v>Solution</v>
      </c>
      <c r="Q245" s="5">
        <f>_xlfn.XLOOKUP(C245, 'Sales Stage'!C$2:C$6, 'Sales Stage'!A$2:A$6, "Not found")</f>
        <v>0.4</v>
      </c>
      <c r="R245" t="str">
        <f t="shared" si="6"/>
        <v>Partner</v>
      </c>
      <c r="S245" t="str">
        <f t="shared" si="7"/>
        <v>Open</v>
      </c>
    </row>
    <row r="246" spans="1:19" ht="14.5">
      <c r="A246" s="1">
        <v>445</v>
      </c>
      <c r="B246" s="1" t="str">
        <f>_xlfn.XLOOKUP(A246, Opportunity!B$2:B$486, Opportunity!E$2:E$486, "Not found")</f>
        <v>Medium</v>
      </c>
      <c r="C246" s="1">
        <v>1</v>
      </c>
      <c r="D246" s="1">
        <v>341</v>
      </c>
      <c r="E246" s="1">
        <v>8</v>
      </c>
      <c r="F246" s="1">
        <v>5</v>
      </c>
      <c r="G246" s="3">
        <v>3583798</v>
      </c>
      <c r="H246" s="4">
        <v>429.45763888888899</v>
      </c>
      <c r="I246" s="1">
        <v>2015</v>
      </c>
      <c r="J246" s="1" t="str">
        <f>_xlfn.XLOOKUP(D246, Account!D$2:D$358, Account!B$2:B$358, "Not found")</f>
        <v>East</v>
      </c>
      <c r="K246" s="1" t="str">
        <f>_xlfn.XLOOKUP(D246, Account!D$2:D$358, Account!C$2:C$358, "Not found")</f>
        <v>Large</v>
      </c>
      <c r="L246" s="1" t="s">
        <v>1006</v>
      </c>
      <c r="M246" s="1" t="str">
        <f>_xlfn.XLOOKUP(E246, Partner!B$2:B$102, Partner!A$2:A$102, "Not found")</f>
        <v>Sontaxon</v>
      </c>
      <c r="N246" t="str">
        <f>_xlfn.XLOOKUP(E246, Partner!B$2:B$102, Partner!C$2:C$102, "Not found")</f>
        <v>Yes</v>
      </c>
      <c r="O246" t="str">
        <f>_xlfn.XLOOKUP(F246, Product!B$2:B$26, Product!A$2:A$26, "Not found")</f>
        <v>Eligo</v>
      </c>
      <c r="P246" t="str">
        <f>_xlfn.XLOOKUP(C246, 'Sales Stage'!C$2:C$6, 'Sales Stage'!B$2:B$6, "Not found")</f>
        <v>Lead</v>
      </c>
      <c r="Q246" s="5">
        <f>_xlfn.XLOOKUP(C246, 'Sales Stage'!C$2:C$6, 'Sales Stage'!A$2:A$6, "Not found")</f>
        <v>0.1</v>
      </c>
      <c r="R246" t="str">
        <f t="shared" si="6"/>
        <v>Partner</v>
      </c>
      <c r="S246" t="str">
        <f t="shared" si="7"/>
        <v>Open</v>
      </c>
    </row>
    <row r="247" spans="1:19" ht="14.5">
      <c r="A247" s="1">
        <v>264</v>
      </c>
      <c r="B247" s="1" t="str">
        <f>_xlfn.XLOOKUP(A247, Opportunity!B$2:B$486, Opportunity!E$2:E$486, "Not found")</f>
        <v>Medium</v>
      </c>
      <c r="C247" s="1">
        <v>3</v>
      </c>
      <c r="D247" s="1">
        <v>210</v>
      </c>
      <c r="E247" s="1">
        <v>8</v>
      </c>
      <c r="F247" s="1">
        <v>1</v>
      </c>
      <c r="G247" s="3">
        <v>4704468</v>
      </c>
      <c r="H247" s="4">
        <v>425.45763888888899</v>
      </c>
      <c r="I247" s="1">
        <v>2015</v>
      </c>
      <c r="J247" s="1" t="str">
        <f>_xlfn.XLOOKUP(D247, Account!D$2:D$358, Account!B$2:B$358, "Not found")</f>
        <v>Central</v>
      </c>
      <c r="K247" s="1" t="str">
        <f>_xlfn.XLOOKUP(D247, Account!D$2:D$358, Account!C$2:C$358, "Not found")</f>
        <v>Strategic</v>
      </c>
      <c r="L247" s="1" t="s">
        <v>1006</v>
      </c>
      <c r="M247" s="1" t="str">
        <f>_xlfn.XLOOKUP(E247, Partner!B$2:B$102, Partner!A$2:A$102, "Not found")</f>
        <v>Sontaxon</v>
      </c>
      <c r="N247" t="str">
        <f>_xlfn.XLOOKUP(E247, Partner!B$2:B$102, Partner!C$2:C$102, "Not found")</f>
        <v>Yes</v>
      </c>
      <c r="O247" t="str">
        <f>_xlfn.XLOOKUP(F247, Product!B$2:B$26, Product!A$2:A$26, "Not found")</f>
        <v>Abbas</v>
      </c>
      <c r="P247" t="str">
        <f>_xlfn.XLOOKUP(C247, 'Sales Stage'!C$2:C$6, 'Sales Stage'!B$2:B$6, "Not found")</f>
        <v>Solution</v>
      </c>
      <c r="Q247" s="5">
        <f>_xlfn.XLOOKUP(C247, 'Sales Stage'!C$2:C$6, 'Sales Stage'!A$2:A$6, "Not found")</f>
        <v>0.4</v>
      </c>
      <c r="R247" t="str">
        <f t="shared" si="6"/>
        <v>Partner</v>
      </c>
      <c r="S247" t="str">
        <f t="shared" si="7"/>
        <v>Open</v>
      </c>
    </row>
    <row r="248" spans="1:19" ht="14.5">
      <c r="A248" s="1">
        <v>85</v>
      </c>
      <c r="B248" s="1" t="str">
        <f>_xlfn.XLOOKUP(A248, Opportunity!B$2:B$486, Opportunity!E$2:E$486, "Not found")</f>
        <v>Medium</v>
      </c>
      <c r="C248" s="1">
        <v>2</v>
      </c>
      <c r="D248" s="1">
        <v>73</v>
      </c>
      <c r="E248" s="1">
        <v>8</v>
      </c>
      <c r="F248" s="1">
        <v>10</v>
      </c>
      <c r="G248" s="3">
        <v>3396915</v>
      </c>
      <c r="H248" s="4">
        <v>366.45763888888899</v>
      </c>
      <c r="I248" s="1">
        <v>2015</v>
      </c>
      <c r="J248" s="1" t="str">
        <f>_xlfn.XLOOKUP(D248, Account!D$2:D$358, Account!B$2:B$358, "Not found")</f>
        <v>Central</v>
      </c>
      <c r="K248" s="1" t="str">
        <f>_xlfn.XLOOKUP(D248, Account!D$2:D$358, Account!C$2:C$358, "Not found")</f>
        <v>Strategic</v>
      </c>
      <c r="L248" s="1" t="s">
        <v>1006</v>
      </c>
      <c r="M248" s="1" t="str">
        <f>_xlfn.XLOOKUP(E248, Partner!B$2:B$102, Partner!A$2:A$102, "Not found")</f>
        <v>Sontaxon</v>
      </c>
      <c r="N248" t="str">
        <f>_xlfn.XLOOKUP(E248, Partner!B$2:B$102, Partner!C$2:C$102, "Not found")</f>
        <v>Yes</v>
      </c>
      <c r="O248" t="str">
        <f>_xlfn.XLOOKUP(F248, Product!B$2:B$26, Product!A$2:A$26, "Not found")</f>
        <v>Juvenis</v>
      </c>
      <c r="P248" t="str">
        <f>_xlfn.XLOOKUP(C248, 'Sales Stage'!C$2:C$6, 'Sales Stage'!B$2:B$6, "Not found")</f>
        <v>Qualify</v>
      </c>
      <c r="Q248" s="5">
        <f>_xlfn.XLOOKUP(C248, 'Sales Stage'!C$2:C$6, 'Sales Stage'!A$2:A$6, "Not found")</f>
        <v>0.2</v>
      </c>
      <c r="R248" t="str">
        <f t="shared" si="6"/>
        <v>Partner</v>
      </c>
      <c r="S248" t="str">
        <f t="shared" si="7"/>
        <v>Open</v>
      </c>
    </row>
    <row r="249" spans="1:19" ht="14.5">
      <c r="A249" s="1">
        <v>142</v>
      </c>
      <c r="B249" s="1" t="str">
        <f>_xlfn.XLOOKUP(A249, Opportunity!B$2:B$486, Opportunity!E$2:E$486, "Not found")</f>
        <v>Medium</v>
      </c>
      <c r="C249" s="1">
        <v>4</v>
      </c>
      <c r="D249" s="1">
        <v>11</v>
      </c>
      <c r="E249" s="1">
        <v>8</v>
      </c>
      <c r="F249" s="1">
        <v>2</v>
      </c>
      <c r="G249" s="3">
        <v>5422637</v>
      </c>
      <c r="H249" s="4">
        <v>421.45763888888899</v>
      </c>
      <c r="I249" s="1">
        <v>2015</v>
      </c>
      <c r="J249" s="1" t="str">
        <f>_xlfn.XLOOKUP(D249, Account!D$2:D$358, Account!B$2:B$358, "Not found")</f>
        <v>East</v>
      </c>
      <c r="K249" s="1" t="str">
        <f>_xlfn.XLOOKUP(D249, Account!D$2:D$358, Account!C$2:C$358, "Not found")</f>
        <v>Strategic</v>
      </c>
      <c r="L249" s="1" t="s">
        <v>1007</v>
      </c>
      <c r="M249" s="1" t="str">
        <f>_xlfn.XLOOKUP(E249, Partner!B$2:B$102, Partner!A$2:A$102, "Not found")</f>
        <v>Sontaxon</v>
      </c>
      <c r="N249" t="str">
        <f>_xlfn.XLOOKUP(E249, Partner!B$2:B$102, Partner!C$2:C$102, "Not found")</f>
        <v>Yes</v>
      </c>
      <c r="O249" t="str">
        <f>_xlfn.XLOOKUP(F249, Product!B$2:B$26, Product!A$2:A$26, "Not found")</f>
        <v>Basium</v>
      </c>
      <c r="P249" t="str">
        <f>_xlfn.XLOOKUP(C249, 'Sales Stage'!C$2:C$6, 'Sales Stage'!B$2:B$6, "Not found")</f>
        <v>Proposal</v>
      </c>
      <c r="Q249" s="5">
        <f>_xlfn.XLOOKUP(C249, 'Sales Stage'!C$2:C$6, 'Sales Stage'!A$2:A$6, "Not found")</f>
        <v>0.6</v>
      </c>
      <c r="R249" t="str">
        <f t="shared" si="6"/>
        <v>Partner</v>
      </c>
      <c r="S249" t="str">
        <f t="shared" si="7"/>
        <v>Open</v>
      </c>
    </row>
    <row r="250" spans="1:19" ht="14.5">
      <c r="A250" s="1">
        <v>62</v>
      </c>
      <c r="B250" s="1" t="str">
        <f>_xlfn.XLOOKUP(A250, Opportunity!B$2:B$486, Opportunity!E$2:E$486, "Not found")</f>
        <v>Large</v>
      </c>
      <c r="C250" s="1">
        <v>3</v>
      </c>
      <c r="D250" s="1">
        <v>53</v>
      </c>
      <c r="E250" s="1">
        <v>8</v>
      </c>
      <c r="F250" s="1">
        <v>12</v>
      </c>
      <c r="G250" s="3">
        <v>7186824</v>
      </c>
      <c r="H250" s="4">
        <v>396.45763888888899</v>
      </c>
      <c r="I250" s="1">
        <v>2015</v>
      </c>
      <c r="J250" s="1" t="str">
        <f>_xlfn.XLOOKUP(D250, Account!D$2:D$358, Account!B$2:B$358, "Not found")</f>
        <v>East</v>
      </c>
      <c r="K250" s="1" t="str">
        <f>_xlfn.XLOOKUP(D250, Account!D$2:D$358, Account!C$2:C$358, "Not found")</f>
        <v>Strategic</v>
      </c>
      <c r="L250" s="1" t="s">
        <v>1007</v>
      </c>
      <c r="M250" s="1" t="str">
        <f>_xlfn.XLOOKUP(E250, Partner!B$2:B$102, Partner!A$2:A$102, "Not found")</f>
        <v>Sontaxon</v>
      </c>
      <c r="N250" t="str">
        <f>_xlfn.XLOOKUP(E250, Partner!B$2:B$102, Partner!C$2:C$102, "Not found")</f>
        <v>Yes</v>
      </c>
      <c r="O250" t="str">
        <f>_xlfn.XLOOKUP(F250, Product!B$2:B$26, Product!A$2:A$26, "Not found")</f>
        <v>Magis</v>
      </c>
      <c r="P250" t="str">
        <f>_xlfn.XLOOKUP(C250, 'Sales Stage'!C$2:C$6, 'Sales Stage'!B$2:B$6, "Not found")</f>
        <v>Solution</v>
      </c>
      <c r="Q250" s="5">
        <f>_xlfn.XLOOKUP(C250, 'Sales Stage'!C$2:C$6, 'Sales Stage'!A$2:A$6, "Not found")</f>
        <v>0.4</v>
      </c>
      <c r="R250" t="str">
        <f t="shared" si="6"/>
        <v>Partner</v>
      </c>
      <c r="S250" t="str">
        <f t="shared" si="7"/>
        <v>Open</v>
      </c>
    </row>
    <row r="251" spans="1:19" ht="14.5">
      <c r="A251" s="1">
        <v>271</v>
      </c>
      <c r="B251" s="1" t="str">
        <f>_xlfn.XLOOKUP(A251, Opportunity!B$2:B$486, Opportunity!E$2:E$486, "Not found")</f>
        <v>Small</v>
      </c>
      <c r="C251" s="1">
        <v>2</v>
      </c>
      <c r="D251" s="1">
        <v>215</v>
      </c>
      <c r="E251" s="1">
        <v>8</v>
      </c>
      <c r="F251" s="1">
        <v>2</v>
      </c>
      <c r="G251" s="3">
        <v>1603088</v>
      </c>
      <c r="H251" s="4">
        <v>382.45763888888899</v>
      </c>
      <c r="I251" s="1">
        <v>2015</v>
      </c>
      <c r="J251" s="1" t="str">
        <f>_xlfn.XLOOKUP(D251, Account!D$2:D$358, Account!B$2:B$358, "Not found")</f>
        <v>West</v>
      </c>
      <c r="K251" s="1" t="str">
        <f>_xlfn.XLOOKUP(D251, Account!D$2:D$358, Account!C$2:C$358, "Not found")</f>
        <v>Large</v>
      </c>
      <c r="L251" s="1" t="s">
        <v>1007</v>
      </c>
      <c r="M251" s="1" t="str">
        <f>_xlfn.XLOOKUP(E251, Partner!B$2:B$102, Partner!A$2:A$102, "Not found")</f>
        <v>Sontaxon</v>
      </c>
      <c r="N251" t="str">
        <f>_xlfn.XLOOKUP(E251, Partner!B$2:B$102, Partner!C$2:C$102, "Not found")</f>
        <v>Yes</v>
      </c>
      <c r="O251" t="str">
        <f>_xlfn.XLOOKUP(F251, Product!B$2:B$26, Product!A$2:A$26, "Not found")</f>
        <v>Basium</v>
      </c>
      <c r="P251" t="str">
        <f>_xlfn.XLOOKUP(C251, 'Sales Stage'!C$2:C$6, 'Sales Stage'!B$2:B$6, "Not found")</f>
        <v>Qualify</v>
      </c>
      <c r="Q251" s="5">
        <f>_xlfn.XLOOKUP(C251, 'Sales Stage'!C$2:C$6, 'Sales Stage'!A$2:A$6, "Not found")</f>
        <v>0.2</v>
      </c>
      <c r="R251" t="str">
        <f t="shared" si="6"/>
        <v>Partner</v>
      </c>
      <c r="S251" t="str">
        <f t="shared" si="7"/>
        <v>Open</v>
      </c>
    </row>
    <row r="252" spans="1:19" ht="14.5">
      <c r="A252" s="1">
        <v>28</v>
      </c>
      <c r="B252" s="1" t="str">
        <f>_xlfn.XLOOKUP(A252, Opportunity!B$2:B$486, Opportunity!E$2:E$486, "Not found")</f>
        <v>Large</v>
      </c>
      <c r="C252" s="1">
        <v>4</v>
      </c>
      <c r="D252" s="1">
        <v>28</v>
      </c>
      <c r="E252" s="1">
        <v>8</v>
      </c>
      <c r="F252" s="1">
        <v>22</v>
      </c>
      <c r="G252" s="3">
        <v>5636292</v>
      </c>
      <c r="H252" s="4">
        <v>419.45763888888899</v>
      </c>
      <c r="I252" s="1">
        <v>2015</v>
      </c>
      <c r="J252" s="1" t="str">
        <f>_xlfn.XLOOKUP(D252, Account!D$2:D$358, Account!B$2:B$358, "Not found")</f>
        <v>East</v>
      </c>
      <c r="K252" s="1" t="str">
        <f>_xlfn.XLOOKUP(D252, Account!D$2:D$358, Account!C$2:C$358, "Not found")</f>
        <v>Large</v>
      </c>
      <c r="L252" s="1" t="s">
        <v>1007</v>
      </c>
      <c r="M252" s="1" t="str">
        <f>_xlfn.XLOOKUP(E252, Partner!B$2:B$102, Partner!A$2:A$102, "Not found")</f>
        <v>Sontaxon</v>
      </c>
      <c r="N252" t="str">
        <f>_xlfn.XLOOKUP(E252, Partner!B$2:B$102, Partner!C$2:C$102, "Not found")</f>
        <v>Yes</v>
      </c>
      <c r="O252" t="str">
        <f>_xlfn.XLOOKUP(F252, Product!B$2:B$26, Product!A$2:A$26, "Not found")</f>
        <v>Aqua</v>
      </c>
      <c r="P252" t="str">
        <f>_xlfn.XLOOKUP(C252, 'Sales Stage'!C$2:C$6, 'Sales Stage'!B$2:B$6, "Not found")</f>
        <v>Proposal</v>
      </c>
      <c r="Q252" s="5">
        <f>_xlfn.XLOOKUP(C252, 'Sales Stage'!C$2:C$6, 'Sales Stage'!A$2:A$6, "Not found")</f>
        <v>0.6</v>
      </c>
      <c r="R252" t="str">
        <f t="shared" si="6"/>
        <v>Partner</v>
      </c>
      <c r="S252" t="str">
        <f t="shared" si="7"/>
        <v>Open</v>
      </c>
    </row>
    <row r="253" spans="1:19" ht="14.5">
      <c r="A253" s="1">
        <v>236</v>
      </c>
      <c r="B253" s="1" t="str">
        <f>_xlfn.XLOOKUP(A253, Opportunity!B$2:B$486, Opportunity!E$2:E$486, "Not found")</f>
        <v>Large</v>
      </c>
      <c r="C253" s="1">
        <v>4</v>
      </c>
      <c r="D253" s="1">
        <v>33</v>
      </c>
      <c r="E253" s="1">
        <v>8</v>
      </c>
      <c r="F253" s="1">
        <v>1</v>
      </c>
      <c r="G253" s="3">
        <v>9722121</v>
      </c>
      <c r="H253" s="4">
        <v>376.45763888888899</v>
      </c>
      <c r="I253" s="1">
        <v>2015</v>
      </c>
      <c r="J253" s="1" t="str">
        <f>_xlfn.XLOOKUP(D253, Account!D$2:D$358, Account!B$2:B$358, "Not found")</f>
        <v>East</v>
      </c>
      <c r="K253" s="1" t="str">
        <f>_xlfn.XLOOKUP(D253, Account!D$2:D$358, Account!C$2:C$358, "Not found")</f>
        <v>Strategic</v>
      </c>
      <c r="L253" s="1" t="s">
        <v>1011</v>
      </c>
      <c r="M253" s="1" t="str">
        <f>_xlfn.XLOOKUP(E253, Partner!B$2:B$102, Partner!A$2:A$102, "Not found")</f>
        <v>Sontaxon</v>
      </c>
      <c r="N253" t="str">
        <f>_xlfn.XLOOKUP(E253, Partner!B$2:B$102, Partner!C$2:C$102, "Not found")</f>
        <v>Yes</v>
      </c>
      <c r="O253" t="str">
        <f>_xlfn.XLOOKUP(F253, Product!B$2:B$26, Product!A$2:A$26, "Not found")</f>
        <v>Abbas</v>
      </c>
      <c r="P253" t="str">
        <f>_xlfn.XLOOKUP(C253, 'Sales Stage'!C$2:C$6, 'Sales Stage'!B$2:B$6, "Not found")</f>
        <v>Proposal</v>
      </c>
      <c r="Q253" s="5">
        <f>_xlfn.XLOOKUP(C253, 'Sales Stage'!C$2:C$6, 'Sales Stage'!A$2:A$6, "Not found")</f>
        <v>0.6</v>
      </c>
      <c r="R253" t="str">
        <f t="shared" si="6"/>
        <v>Partner</v>
      </c>
      <c r="S253" t="str">
        <f t="shared" si="7"/>
        <v>Open</v>
      </c>
    </row>
    <row r="254" spans="1:19" ht="14.5">
      <c r="A254" s="1">
        <v>71</v>
      </c>
      <c r="B254" s="1" t="str">
        <f>_xlfn.XLOOKUP(A254, Opportunity!B$2:B$486, Opportunity!E$2:E$486, "Not found")</f>
        <v>Large</v>
      </c>
      <c r="C254" s="1">
        <v>3</v>
      </c>
      <c r="D254" s="1">
        <v>59</v>
      </c>
      <c r="E254" s="1">
        <v>8</v>
      </c>
      <c r="F254" s="1">
        <v>22</v>
      </c>
      <c r="G254" s="3">
        <v>8753459</v>
      </c>
      <c r="H254" s="4">
        <v>391.45763888888899</v>
      </c>
      <c r="I254" s="1">
        <v>2015</v>
      </c>
      <c r="J254" s="1" t="str">
        <f>_xlfn.XLOOKUP(D254, Account!D$2:D$358, Account!B$2:B$358, "Not found")</f>
        <v>Central</v>
      </c>
      <c r="K254" s="1" t="str">
        <f>_xlfn.XLOOKUP(D254, Account!D$2:D$358, Account!C$2:C$358, "Not found")</f>
        <v>Large</v>
      </c>
      <c r="L254" s="1" t="s">
        <v>1011</v>
      </c>
      <c r="M254" s="1" t="str">
        <f>_xlfn.XLOOKUP(E254, Partner!B$2:B$102, Partner!A$2:A$102, "Not found")</f>
        <v>Sontaxon</v>
      </c>
      <c r="N254" t="str">
        <f>_xlfn.XLOOKUP(E254, Partner!B$2:B$102, Partner!C$2:C$102, "Not found")</f>
        <v>Yes</v>
      </c>
      <c r="O254" t="str">
        <f>_xlfn.XLOOKUP(F254, Product!B$2:B$26, Product!A$2:A$26, "Not found")</f>
        <v>Aqua</v>
      </c>
      <c r="P254" t="str">
        <f>_xlfn.XLOOKUP(C254, 'Sales Stage'!C$2:C$6, 'Sales Stage'!B$2:B$6, "Not found")</f>
        <v>Solution</v>
      </c>
      <c r="Q254" s="5">
        <f>_xlfn.XLOOKUP(C254, 'Sales Stage'!C$2:C$6, 'Sales Stage'!A$2:A$6, "Not found")</f>
        <v>0.4</v>
      </c>
      <c r="R254" t="str">
        <f t="shared" si="6"/>
        <v>Partner</v>
      </c>
      <c r="S254" t="str">
        <f t="shared" si="7"/>
        <v>Open</v>
      </c>
    </row>
    <row r="255" spans="1:19" ht="14.5">
      <c r="A255" s="1">
        <v>449</v>
      </c>
      <c r="B255" s="1" t="str">
        <f>_xlfn.XLOOKUP(A255, Opportunity!B$2:B$486, Opportunity!E$2:E$486, "Not found")</f>
        <v>Large</v>
      </c>
      <c r="C255" s="1">
        <v>5</v>
      </c>
      <c r="D255" s="1">
        <v>73</v>
      </c>
      <c r="E255" s="1">
        <v>8</v>
      </c>
      <c r="F255" s="1">
        <v>18</v>
      </c>
      <c r="G255" s="3">
        <v>6770072</v>
      </c>
      <c r="H255" s="4">
        <v>389.45763888888899</v>
      </c>
      <c r="I255" s="1">
        <v>2015</v>
      </c>
      <c r="J255" s="1" t="str">
        <f>_xlfn.XLOOKUP(D255, Account!D$2:D$358, Account!B$2:B$358, "Not found")</f>
        <v>Central</v>
      </c>
      <c r="K255" s="1" t="str">
        <f>_xlfn.XLOOKUP(D255, Account!D$2:D$358, Account!C$2:C$358, "Not found")</f>
        <v>Strategic</v>
      </c>
      <c r="L255" s="1" t="s">
        <v>1011</v>
      </c>
      <c r="M255" s="1" t="str">
        <f>_xlfn.XLOOKUP(E255, Partner!B$2:B$102, Partner!A$2:A$102, "Not found")</f>
        <v>Sontaxon</v>
      </c>
      <c r="N255" t="str">
        <f>_xlfn.XLOOKUP(E255, Partner!B$2:B$102, Partner!C$2:C$102, "Not found")</f>
        <v>Yes</v>
      </c>
      <c r="O255" t="str">
        <f>_xlfn.XLOOKUP(F255, Product!B$2:B$26, Product!A$2:A$26, "Not found")</f>
        <v>Sato</v>
      </c>
      <c r="P255" t="str">
        <f>_xlfn.XLOOKUP(C255, 'Sales Stage'!C$2:C$6, 'Sales Stage'!B$2:B$6, "Not found")</f>
        <v>Finalize</v>
      </c>
      <c r="Q255" s="5">
        <f>_xlfn.XLOOKUP(C255, 'Sales Stage'!C$2:C$6, 'Sales Stage'!A$2:A$6, "Not found")</f>
        <v>0.8</v>
      </c>
      <c r="R255" t="str">
        <f t="shared" si="6"/>
        <v>Partner</v>
      </c>
      <c r="S255" t="str">
        <f t="shared" si="7"/>
        <v>Closed</v>
      </c>
    </row>
    <row r="256" spans="1:19" ht="14.5">
      <c r="A256" s="1">
        <v>37</v>
      </c>
      <c r="B256" s="1" t="str">
        <f>_xlfn.XLOOKUP(A256, Opportunity!B$2:B$486, Opportunity!E$2:E$486, "Not found")</f>
        <v>Medium</v>
      </c>
      <c r="C256" s="1">
        <v>4</v>
      </c>
      <c r="D256" s="1">
        <v>36</v>
      </c>
      <c r="E256" s="1">
        <v>8</v>
      </c>
      <c r="F256" s="1">
        <v>5</v>
      </c>
      <c r="G256" s="3">
        <v>4001636</v>
      </c>
      <c r="H256" s="4">
        <v>370.45763888888899</v>
      </c>
      <c r="I256" s="1">
        <v>2015</v>
      </c>
      <c r="J256" s="1" t="str">
        <f>_xlfn.XLOOKUP(D256, Account!D$2:D$358, Account!B$2:B$358, "Not found")</f>
        <v>Central</v>
      </c>
      <c r="K256" s="1" t="str">
        <f>_xlfn.XLOOKUP(D256, Account!D$2:D$358, Account!C$2:C$358, "Not found")</f>
        <v>Strategic</v>
      </c>
      <c r="L256" s="1" t="s">
        <v>1011</v>
      </c>
      <c r="M256" s="1" t="str">
        <f>_xlfn.XLOOKUP(E256, Partner!B$2:B$102, Partner!A$2:A$102, "Not found")</f>
        <v>Sontaxon</v>
      </c>
      <c r="N256" t="str">
        <f>_xlfn.XLOOKUP(E256, Partner!B$2:B$102, Partner!C$2:C$102, "Not found")</f>
        <v>Yes</v>
      </c>
      <c r="O256" t="str">
        <f>_xlfn.XLOOKUP(F256, Product!B$2:B$26, Product!A$2:A$26, "Not found")</f>
        <v>Eligo</v>
      </c>
      <c r="P256" t="str">
        <f>_xlfn.XLOOKUP(C256, 'Sales Stage'!C$2:C$6, 'Sales Stage'!B$2:B$6, "Not found")</f>
        <v>Proposal</v>
      </c>
      <c r="Q256" s="5">
        <f>_xlfn.XLOOKUP(C256, 'Sales Stage'!C$2:C$6, 'Sales Stage'!A$2:A$6, "Not found")</f>
        <v>0.6</v>
      </c>
      <c r="R256" t="str">
        <f t="shared" si="6"/>
        <v>Partner</v>
      </c>
      <c r="S256" t="str">
        <f t="shared" si="7"/>
        <v>Open</v>
      </c>
    </row>
    <row r="257" spans="1:19" ht="14.5">
      <c r="A257" s="1">
        <v>239</v>
      </c>
      <c r="B257" s="1" t="str">
        <f>_xlfn.XLOOKUP(A257, Opportunity!B$2:B$486, Opportunity!E$2:E$486, "Not found")</f>
        <v>Medium</v>
      </c>
      <c r="C257" s="1">
        <v>5</v>
      </c>
      <c r="D257" s="1">
        <v>190</v>
      </c>
      <c r="E257" s="1">
        <v>8</v>
      </c>
      <c r="F257" s="1">
        <v>6</v>
      </c>
      <c r="G257" s="3">
        <v>3765339</v>
      </c>
      <c r="H257" s="4">
        <v>365.45763888888899</v>
      </c>
      <c r="I257" s="1">
        <v>2015</v>
      </c>
      <c r="J257" s="1" t="str">
        <f>_xlfn.XLOOKUP(D257, Account!D$2:D$358, Account!B$2:B$358, "Not found")</f>
        <v>Central</v>
      </c>
      <c r="K257" s="1" t="str">
        <f>_xlfn.XLOOKUP(D257, Account!D$2:D$358, Account!C$2:C$358, "Not found")</f>
        <v>Large</v>
      </c>
      <c r="L257" s="1" t="s">
        <v>1011</v>
      </c>
      <c r="M257" s="1" t="str">
        <f>_xlfn.XLOOKUP(E257, Partner!B$2:B$102, Partner!A$2:A$102, "Not found")</f>
        <v>Sontaxon</v>
      </c>
      <c r="N257" t="str">
        <f>_xlfn.XLOOKUP(E257, Partner!B$2:B$102, Partner!C$2:C$102, "Not found")</f>
        <v>Yes</v>
      </c>
      <c r="O257" t="str">
        <f>_xlfn.XLOOKUP(F257, Product!B$2:B$26, Product!A$2:A$26, "Not found")</f>
        <v>Fatum</v>
      </c>
      <c r="P257" t="str">
        <f>_xlfn.XLOOKUP(C257, 'Sales Stage'!C$2:C$6, 'Sales Stage'!B$2:B$6, "Not found")</f>
        <v>Finalize</v>
      </c>
      <c r="Q257" s="5">
        <f>_xlfn.XLOOKUP(C257, 'Sales Stage'!C$2:C$6, 'Sales Stage'!A$2:A$6, "Not found")</f>
        <v>0.8</v>
      </c>
      <c r="R257" t="str">
        <f t="shared" si="6"/>
        <v>Partner</v>
      </c>
      <c r="S257" t="str">
        <f t="shared" si="7"/>
        <v>Closed</v>
      </c>
    </row>
    <row r="258" spans="1:19" ht="14.5">
      <c r="A258" s="1">
        <v>140</v>
      </c>
      <c r="B258" s="1" t="str">
        <f>_xlfn.XLOOKUP(A258, Opportunity!B$2:B$486, Opportunity!E$2:E$486, "Not found")</f>
        <v>Small</v>
      </c>
      <c r="C258" s="1">
        <v>1</v>
      </c>
      <c r="D258" s="1">
        <v>22</v>
      </c>
      <c r="E258" s="1">
        <v>8</v>
      </c>
      <c r="F258" s="1">
        <v>8</v>
      </c>
      <c r="G258" s="3">
        <v>698103</v>
      </c>
      <c r="H258" s="4">
        <v>577.45763888888905</v>
      </c>
      <c r="I258" s="1">
        <v>2015</v>
      </c>
      <c r="J258" s="1" t="str">
        <f>_xlfn.XLOOKUP(D258, Account!D$2:D$358, Account!B$2:B$358, "Not found")</f>
        <v>East</v>
      </c>
      <c r="K258" s="1" t="str">
        <f>_xlfn.XLOOKUP(D258, Account!D$2:D$358, Account!C$2:C$358, "Not found")</f>
        <v>Strategic</v>
      </c>
      <c r="L258" s="1" t="s">
        <v>1008</v>
      </c>
      <c r="M258" s="1" t="str">
        <f>_xlfn.XLOOKUP(E258, Partner!B$2:B$102, Partner!A$2:A$102, "Not found")</f>
        <v>Sontaxon</v>
      </c>
      <c r="N258" t="str">
        <f>_xlfn.XLOOKUP(E258, Partner!B$2:B$102, Partner!C$2:C$102, "Not found")</f>
        <v>Yes</v>
      </c>
      <c r="O258" t="str">
        <f>_xlfn.XLOOKUP(F258, Product!B$2:B$26, Product!A$2:A$26, "Not found")</f>
        <v>Habitus</v>
      </c>
      <c r="P258" t="str">
        <f>_xlfn.XLOOKUP(C258, 'Sales Stage'!C$2:C$6, 'Sales Stage'!B$2:B$6, "Not found")</f>
        <v>Lead</v>
      </c>
      <c r="Q258" s="5">
        <f>_xlfn.XLOOKUP(C258, 'Sales Stage'!C$2:C$6, 'Sales Stage'!A$2:A$6, "Not found")</f>
        <v>0.1</v>
      </c>
      <c r="R258" t="str">
        <f t="shared" si="6"/>
        <v>Partner</v>
      </c>
      <c r="S258" t="str">
        <f t="shared" si="7"/>
        <v>Open</v>
      </c>
    </row>
    <row r="259" spans="1:19" ht="14.5">
      <c r="A259" s="1">
        <v>90</v>
      </c>
      <c r="B259" s="1" t="str">
        <f>_xlfn.XLOOKUP(A259, Opportunity!B$2:B$486, Opportunity!E$2:E$486, "Not found")</f>
        <v>Large</v>
      </c>
      <c r="C259" s="1">
        <v>1</v>
      </c>
      <c r="D259" s="1">
        <v>78</v>
      </c>
      <c r="E259" s="1">
        <v>8</v>
      </c>
      <c r="F259" s="1">
        <v>3</v>
      </c>
      <c r="G259" s="3">
        <v>6338810</v>
      </c>
      <c r="H259" s="4">
        <v>640.45763888888905</v>
      </c>
      <c r="I259" s="1">
        <v>2015</v>
      </c>
      <c r="J259" s="1" t="str">
        <f>_xlfn.XLOOKUP(D259, Account!D$2:D$358, Account!B$2:B$358, "Not found")</f>
        <v>East</v>
      </c>
      <c r="K259" s="1" t="str">
        <f>_xlfn.XLOOKUP(D259, Account!D$2:D$358, Account!C$2:C$358, "Not found")</f>
        <v>Strategic</v>
      </c>
      <c r="L259" s="1" t="s">
        <v>1008</v>
      </c>
      <c r="M259" s="1" t="str">
        <f>_xlfn.XLOOKUP(E259, Partner!B$2:B$102, Partner!A$2:A$102, "Not found")</f>
        <v>Sontaxon</v>
      </c>
      <c r="N259" t="str">
        <f>_xlfn.XLOOKUP(E259, Partner!B$2:B$102, Partner!C$2:C$102, "Not found")</f>
        <v>Yes</v>
      </c>
      <c r="O259" t="str">
        <f>_xlfn.XLOOKUP(F259, Product!B$2:B$26, Product!A$2:A$26, "Not found")</f>
        <v>Campana</v>
      </c>
      <c r="P259" t="str">
        <f>_xlfn.XLOOKUP(C259, 'Sales Stage'!C$2:C$6, 'Sales Stage'!B$2:B$6, "Not found")</f>
        <v>Lead</v>
      </c>
      <c r="Q259" s="5">
        <f>_xlfn.XLOOKUP(C259, 'Sales Stage'!C$2:C$6, 'Sales Stage'!A$2:A$6, "Not found")</f>
        <v>0.1</v>
      </c>
      <c r="R259" t="str">
        <f t="shared" ref="R259:R322" si="8">IF(N259="Yes", "Partner", "Direct")</f>
        <v>Partner</v>
      </c>
      <c r="S259" t="str">
        <f t="shared" ref="S259:S322" si="9">IF(Q259&gt;=0.8, "Closed", "Open")</f>
        <v>Open</v>
      </c>
    </row>
    <row r="260" spans="1:19" ht="14.5">
      <c r="A260" s="1">
        <v>238</v>
      </c>
      <c r="B260" s="1" t="str">
        <f>_xlfn.XLOOKUP(A260, Opportunity!B$2:B$486, Opportunity!E$2:E$486, "Not found")</f>
        <v>Large</v>
      </c>
      <c r="C260" s="1">
        <v>1</v>
      </c>
      <c r="D260" s="1">
        <v>189</v>
      </c>
      <c r="E260" s="1">
        <v>8</v>
      </c>
      <c r="F260" s="1">
        <v>14</v>
      </c>
      <c r="G260" s="3">
        <v>7197080</v>
      </c>
      <c r="H260" s="4">
        <v>657.45763888888905</v>
      </c>
      <c r="I260" s="1">
        <v>2015</v>
      </c>
      <c r="J260" s="1" t="str">
        <f>_xlfn.XLOOKUP(D260, Account!D$2:D$358, Account!B$2:B$358, "Not found")</f>
        <v>Central</v>
      </c>
      <c r="K260" s="1" t="str">
        <f>_xlfn.XLOOKUP(D260, Account!D$2:D$358, Account!C$2:C$358, "Not found")</f>
        <v>Strategic</v>
      </c>
      <c r="L260" s="1" t="s">
        <v>1008</v>
      </c>
      <c r="M260" s="1" t="str">
        <f>_xlfn.XLOOKUP(E260, Partner!B$2:B$102, Partner!A$2:A$102, "Not found")</f>
        <v>Sontaxon</v>
      </c>
      <c r="N260" t="str">
        <f>_xlfn.XLOOKUP(E260, Partner!B$2:B$102, Partner!C$2:C$102, "Not found")</f>
        <v>Yes</v>
      </c>
      <c r="O260" t="str">
        <f>_xlfn.XLOOKUP(F260, Product!B$2:B$26, Product!A$2:A$26, "Not found")</f>
        <v>Omins</v>
      </c>
      <c r="P260" t="str">
        <f>_xlfn.XLOOKUP(C260, 'Sales Stage'!C$2:C$6, 'Sales Stage'!B$2:B$6, "Not found")</f>
        <v>Lead</v>
      </c>
      <c r="Q260" s="5">
        <f>_xlfn.XLOOKUP(C260, 'Sales Stage'!C$2:C$6, 'Sales Stage'!A$2:A$6, "Not found")</f>
        <v>0.1</v>
      </c>
      <c r="R260" t="str">
        <f t="shared" si="8"/>
        <v>Partner</v>
      </c>
      <c r="S260" t="str">
        <f t="shared" si="9"/>
        <v>Open</v>
      </c>
    </row>
    <row r="261" spans="1:19" ht="14.5">
      <c r="A261" s="1">
        <v>296</v>
      </c>
      <c r="B261" s="1" t="str">
        <f>_xlfn.XLOOKUP(A261, Opportunity!B$2:B$486, Opportunity!E$2:E$486, "Not found")</f>
        <v>Large</v>
      </c>
      <c r="C261" s="1">
        <v>1</v>
      </c>
      <c r="D261" s="1">
        <v>234</v>
      </c>
      <c r="E261" s="1">
        <v>8</v>
      </c>
      <c r="F261" s="1">
        <v>4</v>
      </c>
      <c r="G261" s="3">
        <v>8682166</v>
      </c>
      <c r="H261" s="4">
        <v>372.45763888888899</v>
      </c>
      <c r="I261" s="1">
        <v>2015</v>
      </c>
      <c r="J261" s="1" t="str">
        <f>_xlfn.XLOOKUP(D261, Account!D$2:D$358, Account!B$2:B$358, "Not found")</f>
        <v>Central</v>
      </c>
      <c r="K261" s="1" t="str">
        <f>_xlfn.XLOOKUP(D261, Account!D$2:D$358, Account!C$2:C$358, "Not found")</f>
        <v>Strategic</v>
      </c>
      <c r="L261" s="1" t="s">
        <v>1008</v>
      </c>
      <c r="M261" s="1" t="str">
        <f>_xlfn.XLOOKUP(E261, Partner!B$2:B$102, Partner!A$2:A$102, "Not found")</f>
        <v>Sontaxon</v>
      </c>
      <c r="N261" t="str">
        <f>_xlfn.XLOOKUP(E261, Partner!B$2:B$102, Partner!C$2:C$102, "Not found")</f>
        <v>Yes</v>
      </c>
      <c r="O261" t="str">
        <f>_xlfn.XLOOKUP(F261, Product!B$2:B$26, Product!A$2:A$26, "Not found")</f>
        <v>Decimus</v>
      </c>
      <c r="P261" t="str">
        <f>_xlfn.XLOOKUP(C261, 'Sales Stage'!C$2:C$6, 'Sales Stage'!B$2:B$6, "Not found")</f>
        <v>Lead</v>
      </c>
      <c r="Q261" s="5">
        <f>_xlfn.XLOOKUP(C261, 'Sales Stage'!C$2:C$6, 'Sales Stage'!A$2:A$6, "Not found")</f>
        <v>0.1</v>
      </c>
      <c r="R261" t="str">
        <f t="shared" si="8"/>
        <v>Partner</v>
      </c>
      <c r="S261" t="str">
        <f t="shared" si="9"/>
        <v>Open</v>
      </c>
    </row>
    <row r="262" spans="1:19" ht="14.5">
      <c r="A262" s="1">
        <v>455</v>
      </c>
      <c r="B262" s="1" t="str">
        <f>_xlfn.XLOOKUP(A262, Opportunity!B$2:B$486, Opportunity!E$2:E$486, "Not found")</f>
        <v>Large</v>
      </c>
      <c r="C262" s="1">
        <v>1</v>
      </c>
      <c r="D262" s="1">
        <v>54</v>
      </c>
      <c r="E262" s="1">
        <v>8</v>
      </c>
      <c r="F262" s="1">
        <v>15</v>
      </c>
      <c r="G262" s="3">
        <v>7337198</v>
      </c>
      <c r="H262" s="4">
        <v>418.45763888888899</v>
      </c>
      <c r="I262" s="1">
        <v>2015</v>
      </c>
      <c r="J262" s="1" t="str">
        <f>_xlfn.XLOOKUP(D262, Account!D$2:D$358, Account!B$2:B$358, "Not found")</f>
        <v>Central</v>
      </c>
      <c r="K262" s="1" t="str">
        <f>_xlfn.XLOOKUP(D262, Account!D$2:D$358, Account!C$2:C$358, "Not found")</f>
        <v>Large</v>
      </c>
      <c r="L262" s="1" t="s">
        <v>1008</v>
      </c>
      <c r="M262" s="1" t="str">
        <f>_xlfn.XLOOKUP(E262, Partner!B$2:B$102, Partner!A$2:A$102, "Not found")</f>
        <v>Sontaxon</v>
      </c>
      <c r="N262" t="str">
        <f>_xlfn.XLOOKUP(E262, Partner!B$2:B$102, Partner!C$2:C$102, "Not found")</f>
        <v>Yes</v>
      </c>
      <c r="O262" t="str">
        <f>_xlfn.XLOOKUP(F262, Product!B$2:B$26, Product!A$2:A$26, "Not found")</f>
        <v>Paratus</v>
      </c>
      <c r="P262" t="str">
        <f>_xlfn.XLOOKUP(C262, 'Sales Stage'!C$2:C$6, 'Sales Stage'!B$2:B$6, "Not found")</f>
        <v>Lead</v>
      </c>
      <c r="Q262" s="5">
        <f>_xlfn.XLOOKUP(C262, 'Sales Stage'!C$2:C$6, 'Sales Stage'!A$2:A$6, "Not found")</f>
        <v>0.1</v>
      </c>
      <c r="R262" t="str">
        <f t="shared" si="8"/>
        <v>Partner</v>
      </c>
      <c r="S262" t="str">
        <f t="shared" si="9"/>
        <v>Open</v>
      </c>
    </row>
    <row r="263" spans="1:19" ht="14.5">
      <c r="A263" s="1">
        <v>463</v>
      </c>
      <c r="B263" s="1" t="str">
        <f>_xlfn.XLOOKUP(A263, Opportunity!B$2:B$486, Opportunity!E$2:E$486, "Not found")</f>
        <v>Large</v>
      </c>
      <c r="C263" s="1">
        <v>1</v>
      </c>
      <c r="D263" s="1">
        <v>193</v>
      </c>
      <c r="E263" s="1">
        <v>8</v>
      </c>
      <c r="F263" s="1">
        <v>13</v>
      </c>
      <c r="G263" s="3">
        <v>8003726</v>
      </c>
      <c r="H263" s="4">
        <v>421.45763888888899</v>
      </c>
      <c r="I263" s="1">
        <v>2015</v>
      </c>
      <c r="J263" s="1" t="str">
        <f>_xlfn.XLOOKUP(D263, Account!D$2:D$358, Account!B$2:B$358, "Not found")</f>
        <v>West</v>
      </c>
      <c r="K263" s="1" t="str">
        <f>_xlfn.XLOOKUP(D263, Account!D$2:D$358, Account!C$2:C$358, "Not found")</f>
        <v>Strategic</v>
      </c>
      <c r="L263" s="1" t="s">
        <v>1008</v>
      </c>
      <c r="M263" s="1" t="str">
        <f>_xlfn.XLOOKUP(E263, Partner!B$2:B$102, Partner!A$2:A$102, "Not found")</f>
        <v>Sontaxon</v>
      </c>
      <c r="N263" t="str">
        <f>_xlfn.XLOOKUP(E263, Partner!B$2:B$102, Partner!C$2:C$102, "Not found")</f>
        <v>Yes</v>
      </c>
      <c r="O263" t="str">
        <f>_xlfn.XLOOKUP(F263, Product!B$2:B$26, Product!A$2:A$26, "Not found")</f>
        <v>Nimis</v>
      </c>
      <c r="P263" t="str">
        <f>_xlfn.XLOOKUP(C263, 'Sales Stage'!C$2:C$6, 'Sales Stage'!B$2:B$6, "Not found")</f>
        <v>Lead</v>
      </c>
      <c r="Q263" s="5">
        <f>_xlfn.XLOOKUP(C263, 'Sales Stage'!C$2:C$6, 'Sales Stage'!A$2:A$6, "Not found")</f>
        <v>0.1</v>
      </c>
      <c r="R263" t="str">
        <f t="shared" si="8"/>
        <v>Partner</v>
      </c>
      <c r="S263" t="str">
        <f t="shared" si="9"/>
        <v>Open</v>
      </c>
    </row>
    <row r="264" spans="1:19" ht="14.5">
      <c r="A264" s="1">
        <v>464</v>
      </c>
      <c r="B264" s="1" t="str">
        <f>_xlfn.XLOOKUP(A264, Opportunity!B$2:B$486, Opportunity!E$2:E$486, "Not found")</f>
        <v>Small</v>
      </c>
      <c r="C264" s="1">
        <v>1</v>
      </c>
      <c r="D264" s="1">
        <v>113</v>
      </c>
      <c r="E264" s="1">
        <v>8</v>
      </c>
      <c r="F264" s="1">
        <v>9</v>
      </c>
      <c r="G264" s="3">
        <v>1901171</v>
      </c>
      <c r="H264" s="4">
        <v>589.45763888888905</v>
      </c>
      <c r="I264" s="1">
        <v>2015</v>
      </c>
      <c r="J264" s="1" t="str">
        <f>_xlfn.XLOOKUP(D264, Account!D$2:D$358, Account!B$2:B$358, "Not found")</f>
        <v>West</v>
      </c>
      <c r="K264" s="1" t="str">
        <f>_xlfn.XLOOKUP(D264, Account!D$2:D$358, Account!C$2:C$358, "Not found")</f>
        <v>Strategic</v>
      </c>
      <c r="L264" s="1" t="s">
        <v>1008</v>
      </c>
      <c r="M264" s="1" t="str">
        <f>_xlfn.XLOOKUP(E264, Partner!B$2:B$102, Partner!A$2:A$102, "Not found")</f>
        <v>Sontaxon</v>
      </c>
      <c r="N264" t="str">
        <f>_xlfn.XLOOKUP(E264, Partner!B$2:B$102, Partner!C$2:C$102, "Not found")</f>
        <v>Yes</v>
      </c>
      <c r="O264" t="str">
        <f>_xlfn.XLOOKUP(F264, Product!B$2:B$26, Product!A$2:A$26, "Not found")</f>
        <v>Ignis</v>
      </c>
      <c r="P264" t="str">
        <f>_xlfn.XLOOKUP(C264, 'Sales Stage'!C$2:C$6, 'Sales Stage'!B$2:B$6, "Not found")</f>
        <v>Lead</v>
      </c>
      <c r="Q264" s="5">
        <f>_xlfn.XLOOKUP(C264, 'Sales Stage'!C$2:C$6, 'Sales Stage'!A$2:A$6, "Not found")</f>
        <v>0.1</v>
      </c>
      <c r="R264" t="str">
        <f t="shared" si="8"/>
        <v>Partner</v>
      </c>
      <c r="S264" t="str">
        <f t="shared" si="9"/>
        <v>Open</v>
      </c>
    </row>
    <row r="265" spans="1:19" ht="14.5">
      <c r="A265" s="1">
        <v>467</v>
      </c>
      <c r="B265" s="1" t="str">
        <f>_xlfn.XLOOKUP(A265, Opportunity!B$2:B$486, Opportunity!E$2:E$486, "Not found")</f>
        <v>Large</v>
      </c>
      <c r="C265" s="1">
        <v>1</v>
      </c>
      <c r="D265" s="1">
        <v>191</v>
      </c>
      <c r="E265" s="1">
        <v>8</v>
      </c>
      <c r="F265" s="1">
        <v>11</v>
      </c>
      <c r="G265" s="3">
        <v>11529542</v>
      </c>
      <c r="H265" s="4">
        <v>722.45763888888905</v>
      </c>
      <c r="I265" s="1">
        <v>2015</v>
      </c>
      <c r="J265" s="1" t="str">
        <f>_xlfn.XLOOKUP(D265, Account!D$2:D$358, Account!B$2:B$358, "Not found")</f>
        <v>Central</v>
      </c>
      <c r="K265" s="1" t="str">
        <f>_xlfn.XLOOKUP(D265, Account!D$2:D$358, Account!C$2:C$358, "Not found")</f>
        <v>Large</v>
      </c>
      <c r="L265" s="1" t="s">
        <v>1008</v>
      </c>
      <c r="M265" s="1" t="str">
        <f>_xlfn.XLOOKUP(E265, Partner!B$2:B$102, Partner!A$2:A$102, "Not found")</f>
        <v>Sontaxon</v>
      </c>
      <c r="N265" t="str">
        <f>_xlfn.XLOOKUP(E265, Partner!B$2:B$102, Partner!C$2:C$102, "Not found")</f>
        <v>Yes</v>
      </c>
      <c r="O265" t="str">
        <f>_xlfn.XLOOKUP(F265, Product!B$2:B$26, Product!A$2:A$26, "Not found")</f>
        <v>Lacuna</v>
      </c>
      <c r="P265" t="str">
        <f>_xlfn.XLOOKUP(C265, 'Sales Stage'!C$2:C$6, 'Sales Stage'!B$2:B$6, "Not found")</f>
        <v>Lead</v>
      </c>
      <c r="Q265" s="5">
        <f>_xlfn.XLOOKUP(C265, 'Sales Stage'!C$2:C$6, 'Sales Stage'!A$2:A$6, "Not found")</f>
        <v>0.1</v>
      </c>
      <c r="R265" t="str">
        <f t="shared" si="8"/>
        <v>Partner</v>
      </c>
      <c r="S265" t="str">
        <f t="shared" si="9"/>
        <v>Open</v>
      </c>
    </row>
    <row r="266" spans="1:19" ht="14.5">
      <c r="A266" s="1">
        <v>475</v>
      </c>
      <c r="B266" s="1" t="str">
        <f>_xlfn.XLOOKUP(A266, Opportunity!B$2:B$486, Opportunity!E$2:E$486, "Not found")</f>
        <v>Medium</v>
      </c>
      <c r="C266" s="1">
        <v>1</v>
      </c>
      <c r="D266" s="1">
        <v>281</v>
      </c>
      <c r="E266" s="1">
        <v>8</v>
      </c>
      <c r="F266" s="1">
        <v>20</v>
      </c>
      <c r="G266" s="3">
        <v>5169474</v>
      </c>
      <c r="H266" s="4">
        <v>661.45763888888905</v>
      </c>
      <c r="I266" s="1">
        <v>2015</v>
      </c>
      <c r="J266" s="1" t="str">
        <f>_xlfn.XLOOKUP(D266, Account!D$2:D$358, Account!B$2:B$358, "Not found")</f>
        <v>West</v>
      </c>
      <c r="K266" s="1" t="str">
        <f>_xlfn.XLOOKUP(D266, Account!D$2:D$358, Account!C$2:C$358, "Not found")</f>
        <v>Large</v>
      </c>
      <c r="L266" s="1" t="s">
        <v>1008</v>
      </c>
      <c r="M266" s="1" t="str">
        <f>_xlfn.XLOOKUP(E266, Partner!B$2:B$102, Partner!A$2:A$102, "Not found")</f>
        <v>Sontaxon</v>
      </c>
      <c r="N266" t="str">
        <f>_xlfn.XLOOKUP(E266, Partner!B$2:B$102, Partner!C$2:C$102, "Not found")</f>
        <v>Yes</v>
      </c>
      <c r="O266" t="str">
        <f>_xlfn.XLOOKUP(F266, Product!B$2:B$26, Product!A$2:A$26, "Not found")</f>
        <v>Umbra</v>
      </c>
      <c r="P266" t="str">
        <f>_xlfn.XLOOKUP(C266, 'Sales Stage'!C$2:C$6, 'Sales Stage'!B$2:B$6, "Not found")</f>
        <v>Lead</v>
      </c>
      <c r="Q266" s="5">
        <f>_xlfn.XLOOKUP(C266, 'Sales Stage'!C$2:C$6, 'Sales Stage'!A$2:A$6, "Not found")</f>
        <v>0.1</v>
      </c>
      <c r="R266" t="str">
        <f t="shared" si="8"/>
        <v>Partner</v>
      </c>
      <c r="S266" t="str">
        <f t="shared" si="9"/>
        <v>Open</v>
      </c>
    </row>
    <row r="267" spans="1:19" ht="14.5">
      <c r="A267" s="1">
        <v>82</v>
      </c>
      <c r="B267" s="1" t="str">
        <f>_xlfn.XLOOKUP(A267, Opportunity!B$2:B$486, Opportunity!E$2:E$486, "Not found")</f>
        <v>Small</v>
      </c>
      <c r="C267" s="1">
        <v>1</v>
      </c>
      <c r="D267" s="1">
        <v>70</v>
      </c>
      <c r="E267" s="1">
        <v>8</v>
      </c>
      <c r="F267" s="1">
        <v>17</v>
      </c>
      <c r="G267" s="3">
        <v>1866052</v>
      </c>
      <c r="H267" s="4">
        <v>371.45763888888899</v>
      </c>
      <c r="I267" s="1">
        <v>2015</v>
      </c>
      <c r="J267" s="1" t="str">
        <f>_xlfn.XLOOKUP(D267, Account!D$2:D$358, Account!B$2:B$358, "Not found")</f>
        <v>West</v>
      </c>
      <c r="K267" s="1" t="str">
        <f>_xlfn.XLOOKUP(D267, Account!D$2:D$358, Account!C$2:C$358, "Not found")</f>
        <v>Large</v>
      </c>
      <c r="L267" s="1" t="s">
        <v>1008</v>
      </c>
      <c r="M267" s="1" t="str">
        <f>_xlfn.XLOOKUP(E267, Partner!B$2:B$102, Partner!A$2:A$102, "Not found")</f>
        <v>Sontaxon</v>
      </c>
      <c r="N267" t="str">
        <f>_xlfn.XLOOKUP(E267, Partner!B$2:B$102, Partner!C$2:C$102, "Not found")</f>
        <v>Yes</v>
      </c>
      <c r="O267" t="str">
        <f>_xlfn.XLOOKUP(F267, Product!B$2:B$26, Product!A$2:A$26, "Not found")</f>
        <v>Recolo</v>
      </c>
      <c r="P267" t="str">
        <f>_xlfn.XLOOKUP(C267, 'Sales Stage'!C$2:C$6, 'Sales Stage'!B$2:B$6, "Not found")</f>
        <v>Lead</v>
      </c>
      <c r="Q267" s="5">
        <f>_xlfn.XLOOKUP(C267, 'Sales Stage'!C$2:C$6, 'Sales Stage'!A$2:A$6, "Not found")</f>
        <v>0.1</v>
      </c>
      <c r="R267" t="str">
        <f t="shared" si="8"/>
        <v>Partner</v>
      </c>
      <c r="S267" t="str">
        <f t="shared" si="9"/>
        <v>Open</v>
      </c>
    </row>
    <row r="268" spans="1:19" ht="14.5">
      <c r="A268" s="1">
        <v>109</v>
      </c>
      <c r="B268" s="1" t="str">
        <f>_xlfn.XLOOKUP(A268, Opportunity!B$2:B$486, Opportunity!E$2:E$486, "Not found")</f>
        <v>Large</v>
      </c>
      <c r="C268" s="1">
        <v>1</v>
      </c>
      <c r="D268" s="1">
        <v>93</v>
      </c>
      <c r="E268" s="1">
        <v>8</v>
      </c>
      <c r="F268" s="1">
        <v>19</v>
      </c>
      <c r="G268" s="3">
        <v>8938421</v>
      </c>
      <c r="H268" s="4">
        <v>425.45763888888899</v>
      </c>
      <c r="I268" s="1">
        <v>2015</v>
      </c>
      <c r="J268" s="1" t="str">
        <f>_xlfn.XLOOKUP(D268, Account!D$2:D$358, Account!B$2:B$358, "Not found")</f>
        <v>Central</v>
      </c>
      <c r="K268" s="1" t="str">
        <f>_xlfn.XLOOKUP(D268, Account!D$2:D$358, Account!C$2:C$358, "Not found")</f>
        <v>Strategic</v>
      </c>
      <c r="L268" s="1" t="s">
        <v>1008</v>
      </c>
      <c r="M268" s="1" t="str">
        <f>_xlfn.XLOOKUP(E268, Partner!B$2:B$102, Partner!A$2:A$102, "Not found")</f>
        <v>Sontaxon</v>
      </c>
      <c r="N268" t="str">
        <f>_xlfn.XLOOKUP(E268, Partner!B$2:B$102, Partner!C$2:C$102, "Not found")</f>
        <v>Yes</v>
      </c>
      <c r="O268" t="str">
        <f>_xlfn.XLOOKUP(F268, Product!B$2:B$26, Product!A$2:A$26, "Not found")</f>
        <v>Talus</v>
      </c>
      <c r="P268" t="str">
        <f>_xlfn.XLOOKUP(C268, 'Sales Stage'!C$2:C$6, 'Sales Stage'!B$2:B$6, "Not found")</f>
        <v>Lead</v>
      </c>
      <c r="Q268" s="5">
        <f>_xlfn.XLOOKUP(C268, 'Sales Stage'!C$2:C$6, 'Sales Stage'!A$2:A$6, "Not found")</f>
        <v>0.1</v>
      </c>
      <c r="R268" t="str">
        <f t="shared" si="8"/>
        <v>Partner</v>
      </c>
      <c r="S268" t="str">
        <f t="shared" si="9"/>
        <v>Open</v>
      </c>
    </row>
    <row r="269" spans="1:19" ht="14.5">
      <c r="A269" s="1">
        <v>222</v>
      </c>
      <c r="B269" s="1" t="str">
        <f>_xlfn.XLOOKUP(A269, Opportunity!B$2:B$486, Opportunity!E$2:E$486, "Not found")</f>
        <v>Large</v>
      </c>
      <c r="C269" s="1">
        <v>1</v>
      </c>
      <c r="D269" s="1">
        <v>93</v>
      </c>
      <c r="E269" s="1">
        <v>8</v>
      </c>
      <c r="F269" s="1">
        <v>18</v>
      </c>
      <c r="G269" s="3">
        <v>7003479</v>
      </c>
      <c r="H269" s="4">
        <v>517.45763888888905</v>
      </c>
      <c r="I269" s="1">
        <v>2015</v>
      </c>
      <c r="J269" s="1" t="str">
        <f>_xlfn.XLOOKUP(D269, Account!D$2:D$358, Account!B$2:B$358, "Not found")</f>
        <v>Central</v>
      </c>
      <c r="K269" s="1" t="str">
        <f>_xlfn.XLOOKUP(D269, Account!D$2:D$358, Account!C$2:C$358, "Not found")</f>
        <v>Strategic</v>
      </c>
      <c r="L269" s="1" t="s">
        <v>1008</v>
      </c>
      <c r="M269" s="1" t="str">
        <f>_xlfn.XLOOKUP(E269, Partner!B$2:B$102, Partner!A$2:A$102, "Not found")</f>
        <v>Sontaxon</v>
      </c>
      <c r="N269" t="str">
        <f>_xlfn.XLOOKUP(E269, Partner!B$2:B$102, Partner!C$2:C$102, "Not found")</f>
        <v>Yes</v>
      </c>
      <c r="O269" t="str">
        <f>_xlfn.XLOOKUP(F269, Product!B$2:B$26, Product!A$2:A$26, "Not found")</f>
        <v>Sato</v>
      </c>
      <c r="P269" t="str">
        <f>_xlfn.XLOOKUP(C269, 'Sales Stage'!C$2:C$6, 'Sales Stage'!B$2:B$6, "Not found")</f>
        <v>Lead</v>
      </c>
      <c r="Q269" s="5">
        <f>_xlfn.XLOOKUP(C269, 'Sales Stage'!C$2:C$6, 'Sales Stage'!A$2:A$6, "Not found")</f>
        <v>0.1</v>
      </c>
      <c r="R269" t="str">
        <f t="shared" si="8"/>
        <v>Partner</v>
      </c>
      <c r="S269" t="str">
        <f t="shared" si="9"/>
        <v>Open</v>
      </c>
    </row>
    <row r="270" spans="1:19" ht="14.5">
      <c r="A270" s="1">
        <v>237</v>
      </c>
      <c r="B270" s="1" t="str">
        <f>_xlfn.XLOOKUP(A270, Opportunity!B$2:B$486, Opportunity!E$2:E$486, "Not found")</f>
        <v>Large</v>
      </c>
      <c r="C270" s="1">
        <v>1</v>
      </c>
      <c r="D270" s="1">
        <v>188</v>
      </c>
      <c r="E270" s="1">
        <v>8</v>
      </c>
      <c r="F270" s="1">
        <v>21</v>
      </c>
      <c r="G270" s="3">
        <v>7759466</v>
      </c>
      <c r="H270" s="4">
        <v>439.45763888888899</v>
      </c>
      <c r="I270" s="1">
        <v>2015</v>
      </c>
      <c r="J270" s="1" t="str">
        <f>_xlfn.XLOOKUP(D270, Account!D$2:D$358, Account!B$2:B$358, "Not found")</f>
        <v>East</v>
      </c>
      <c r="K270" s="1" t="str">
        <f>_xlfn.XLOOKUP(D270, Account!D$2:D$358, Account!C$2:C$358, "Not found")</f>
        <v>Strategic</v>
      </c>
      <c r="L270" s="1" t="s">
        <v>1008</v>
      </c>
      <c r="M270" s="1" t="str">
        <f>_xlfn.XLOOKUP(E270, Partner!B$2:B$102, Partner!A$2:A$102, "Not found")</f>
        <v>Sontaxon</v>
      </c>
      <c r="N270" t="str">
        <f>_xlfn.XLOOKUP(E270, Partner!B$2:B$102, Partner!C$2:C$102, "Not found")</f>
        <v>Yes</v>
      </c>
      <c r="O270" t="str">
        <f>_xlfn.XLOOKUP(F270, Product!B$2:B$26, Product!A$2:A$26, "Not found")</f>
        <v>Vero</v>
      </c>
      <c r="P270" t="str">
        <f>_xlfn.XLOOKUP(C270, 'Sales Stage'!C$2:C$6, 'Sales Stage'!B$2:B$6, "Not found")</f>
        <v>Lead</v>
      </c>
      <c r="Q270" s="5">
        <f>_xlfn.XLOOKUP(C270, 'Sales Stage'!C$2:C$6, 'Sales Stage'!A$2:A$6, "Not found")</f>
        <v>0.1</v>
      </c>
      <c r="R270" t="str">
        <f t="shared" si="8"/>
        <v>Partner</v>
      </c>
      <c r="S270" t="str">
        <f t="shared" si="9"/>
        <v>Open</v>
      </c>
    </row>
    <row r="271" spans="1:19" ht="14.5">
      <c r="A271" s="1">
        <v>459</v>
      </c>
      <c r="B271" s="1" t="str">
        <f>_xlfn.XLOOKUP(A271, Opportunity!B$2:B$486, Opportunity!E$2:E$486, "Not found")</f>
        <v>Small</v>
      </c>
      <c r="C271" s="1">
        <v>1</v>
      </c>
      <c r="D271" s="1">
        <v>217</v>
      </c>
      <c r="E271" s="1">
        <v>8</v>
      </c>
      <c r="F271" s="1">
        <v>9</v>
      </c>
      <c r="G271" s="3">
        <v>1942288</v>
      </c>
      <c r="H271" s="4">
        <v>594.45763888888905</v>
      </c>
      <c r="I271" s="1">
        <v>2015</v>
      </c>
      <c r="J271" s="1" t="str">
        <f>_xlfn.XLOOKUP(D271, Account!D$2:D$358, Account!B$2:B$358, "Not found")</f>
        <v>East</v>
      </c>
      <c r="K271" s="1" t="str">
        <f>_xlfn.XLOOKUP(D271, Account!D$2:D$358, Account!C$2:C$358, "Not found")</f>
        <v>Large</v>
      </c>
      <c r="L271" s="1" t="s">
        <v>1008</v>
      </c>
      <c r="M271" s="1" t="str">
        <f>_xlfn.XLOOKUP(E271, Partner!B$2:B$102, Partner!A$2:A$102, "Not found")</f>
        <v>Sontaxon</v>
      </c>
      <c r="N271" t="str">
        <f>_xlfn.XLOOKUP(E271, Partner!B$2:B$102, Partner!C$2:C$102, "Not found")</f>
        <v>Yes</v>
      </c>
      <c r="O271" t="str">
        <f>_xlfn.XLOOKUP(F271, Product!B$2:B$26, Product!A$2:A$26, "Not found")</f>
        <v>Ignis</v>
      </c>
      <c r="P271" t="str">
        <f>_xlfn.XLOOKUP(C271, 'Sales Stage'!C$2:C$6, 'Sales Stage'!B$2:B$6, "Not found")</f>
        <v>Lead</v>
      </c>
      <c r="Q271" s="5">
        <f>_xlfn.XLOOKUP(C271, 'Sales Stage'!C$2:C$6, 'Sales Stage'!A$2:A$6, "Not found")</f>
        <v>0.1</v>
      </c>
      <c r="R271" t="str">
        <f t="shared" si="8"/>
        <v>Partner</v>
      </c>
      <c r="S271" t="str">
        <f t="shared" si="9"/>
        <v>Open</v>
      </c>
    </row>
    <row r="272" spans="1:19" ht="14.5">
      <c r="A272" s="1">
        <v>443</v>
      </c>
      <c r="B272" s="1" t="str">
        <f>_xlfn.XLOOKUP(A272, Opportunity!B$2:B$486, Opportunity!E$2:E$486, "Not found")</f>
        <v>Medium</v>
      </c>
      <c r="C272" s="1">
        <v>1</v>
      </c>
      <c r="D272" s="1">
        <v>204</v>
      </c>
      <c r="E272" s="1">
        <v>8</v>
      </c>
      <c r="F272" s="1">
        <v>15</v>
      </c>
      <c r="G272" s="3">
        <v>3933011</v>
      </c>
      <c r="H272" s="4">
        <v>422.45763888888899</v>
      </c>
      <c r="I272" s="1">
        <v>2015</v>
      </c>
      <c r="J272" s="1" t="str">
        <f>_xlfn.XLOOKUP(D272, Account!D$2:D$358, Account!B$2:B$358, "Not found")</f>
        <v>Central</v>
      </c>
      <c r="K272" s="1" t="str">
        <f>_xlfn.XLOOKUP(D272, Account!D$2:D$358, Account!C$2:C$358, "Not found")</f>
        <v>Strategic</v>
      </c>
      <c r="L272" s="1" t="s">
        <v>1008</v>
      </c>
      <c r="M272" s="1" t="str">
        <f>_xlfn.XLOOKUP(E272, Partner!B$2:B$102, Partner!A$2:A$102, "Not found")</f>
        <v>Sontaxon</v>
      </c>
      <c r="N272" t="str">
        <f>_xlfn.XLOOKUP(E272, Partner!B$2:B$102, Partner!C$2:C$102, "Not found")</f>
        <v>Yes</v>
      </c>
      <c r="O272" t="str">
        <f>_xlfn.XLOOKUP(F272, Product!B$2:B$26, Product!A$2:A$26, "Not found")</f>
        <v>Paratus</v>
      </c>
      <c r="P272" t="str">
        <f>_xlfn.XLOOKUP(C272, 'Sales Stage'!C$2:C$6, 'Sales Stage'!B$2:B$6, "Not found")</f>
        <v>Lead</v>
      </c>
      <c r="Q272" s="5">
        <f>_xlfn.XLOOKUP(C272, 'Sales Stage'!C$2:C$6, 'Sales Stage'!A$2:A$6, "Not found")</f>
        <v>0.1</v>
      </c>
      <c r="R272" t="str">
        <f t="shared" si="8"/>
        <v>Partner</v>
      </c>
      <c r="S272" t="str">
        <f t="shared" si="9"/>
        <v>Open</v>
      </c>
    </row>
    <row r="273" spans="1:19" ht="14.5">
      <c r="A273" s="1">
        <v>138</v>
      </c>
      <c r="B273" s="1" t="str">
        <f>_xlfn.XLOOKUP(A273, Opportunity!B$2:B$486, Opportunity!E$2:E$486, "Not found")</f>
        <v>Large</v>
      </c>
      <c r="C273" s="1">
        <v>1</v>
      </c>
      <c r="D273" s="1">
        <v>112</v>
      </c>
      <c r="E273" s="1">
        <v>8</v>
      </c>
      <c r="F273" s="1">
        <v>11</v>
      </c>
      <c r="G273" s="3">
        <v>7487601</v>
      </c>
      <c r="H273" s="4">
        <v>691.45763888888905</v>
      </c>
      <c r="I273" s="1">
        <v>2015</v>
      </c>
      <c r="J273" s="1" t="str">
        <f>_xlfn.XLOOKUP(D273, Account!D$2:D$358, Account!B$2:B$358, "Not found")</f>
        <v>East</v>
      </c>
      <c r="K273" s="1" t="str">
        <f>_xlfn.XLOOKUP(D273, Account!D$2:D$358, Account!C$2:C$358, "Not found")</f>
        <v>Strategic</v>
      </c>
      <c r="L273" s="1" t="s">
        <v>1008</v>
      </c>
      <c r="M273" s="1" t="str">
        <f>_xlfn.XLOOKUP(E273, Partner!B$2:B$102, Partner!A$2:A$102, "Not found")</f>
        <v>Sontaxon</v>
      </c>
      <c r="N273" t="str">
        <f>_xlfn.XLOOKUP(E273, Partner!B$2:B$102, Partner!C$2:C$102, "Not found")</f>
        <v>Yes</v>
      </c>
      <c r="O273" t="str">
        <f>_xlfn.XLOOKUP(F273, Product!B$2:B$26, Product!A$2:A$26, "Not found")</f>
        <v>Lacuna</v>
      </c>
      <c r="P273" t="str">
        <f>_xlfn.XLOOKUP(C273, 'Sales Stage'!C$2:C$6, 'Sales Stage'!B$2:B$6, "Not found")</f>
        <v>Lead</v>
      </c>
      <c r="Q273" s="5">
        <f>_xlfn.XLOOKUP(C273, 'Sales Stage'!C$2:C$6, 'Sales Stage'!A$2:A$6, "Not found")</f>
        <v>0.1</v>
      </c>
      <c r="R273" t="str">
        <f t="shared" si="8"/>
        <v>Partner</v>
      </c>
      <c r="S273" t="str">
        <f t="shared" si="9"/>
        <v>Open</v>
      </c>
    </row>
    <row r="274" spans="1:19" ht="14.5">
      <c r="A274" s="1">
        <v>104</v>
      </c>
      <c r="B274" s="1" t="str">
        <f>_xlfn.XLOOKUP(A274, Opportunity!B$2:B$486, Opportunity!E$2:E$486, "Not found")</f>
        <v>Medium</v>
      </c>
      <c r="C274" s="1">
        <v>1</v>
      </c>
      <c r="D274" s="1">
        <v>89</v>
      </c>
      <c r="E274" s="1">
        <v>8</v>
      </c>
      <c r="F274" s="1">
        <v>20</v>
      </c>
      <c r="G274" s="3">
        <v>4047326</v>
      </c>
      <c r="H274" s="4">
        <v>513.45763888888905</v>
      </c>
      <c r="I274" s="1">
        <v>2015</v>
      </c>
      <c r="J274" s="1" t="str">
        <f>_xlfn.XLOOKUP(D274, Account!D$2:D$358, Account!B$2:B$358, "Not found")</f>
        <v>Central</v>
      </c>
      <c r="K274" s="1" t="str">
        <f>_xlfn.XLOOKUP(D274, Account!D$2:D$358, Account!C$2:C$358, "Not found")</f>
        <v>Large</v>
      </c>
      <c r="L274" s="1" t="s">
        <v>1008</v>
      </c>
      <c r="M274" s="1" t="str">
        <f>_xlfn.XLOOKUP(E274, Partner!B$2:B$102, Partner!A$2:A$102, "Not found")</f>
        <v>Sontaxon</v>
      </c>
      <c r="N274" t="str">
        <f>_xlfn.XLOOKUP(E274, Partner!B$2:B$102, Partner!C$2:C$102, "Not found")</f>
        <v>Yes</v>
      </c>
      <c r="O274" t="str">
        <f>_xlfn.XLOOKUP(F274, Product!B$2:B$26, Product!A$2:A$26, "Not found")</f>
        <v>Umbra</v>
      </c>
      <c r="P274" t="str">
        <f>_xlfn.XLOOKUP(C274, 'Sales Stage'!C$2:C$6, 'Sales Stage'!B$2:B$6, "Not found")</f>
        <v>Lead</v>
      </c>
      <c r="Q274" s="5">
        <f>_xlfn.XLOOKUP(C274, 'Sales Stage'!C$2:C$6, 'Sales Stage'!A$2:A$6, "Not found")</f>
        <v>0.1</v>
      </c>
      <c r="R274" t="str">
        <f t="shared" si="8"/>
        <v>Partner</v>
      </c>
      <c r="S274" t="str">
        <f t="shared" si="9"/>
        <v>Open</v>
      </c>
    </row>
    <row r="275" spans="1:19" ht="14.5">
      <c r="A275" s="1">
        <v>227</v>
      </c>
      <c r="B275" s="1" t="str">
        <f>_xlfn.XLOOKUP(A275, Opportunity!B$2:B$486, Opportunity!E$2:E$486, "Not found")</f>
        <v>Small</v>
      </c>
      <c r="C275" s="1">
        <v>1</v>
      </c>
      <c r="D275" s="1">
        <v>179</v>
      </c>
      <c r="E275" s="1">
        <v>8</v>
      </c>
      <c r="F275" s="1">
        <v>1</v>
      </c>
      <c r="G275" s="3">
        <v>1605822</v>
      </c>
      <c r="H275" s="4">
        <v>461.45763888888899</v>
      </c>
      <c r="I275" s="1">
        <v>2015</v>
      </c>
      <c r="J275" s="1" t="str">
        <f>_xlfn.XLOOKUP(D275, Account!D$2:D$358, Account!B$2:B$358, "Not found")</f>
        <v>Central</v>
      </c>
      <c r="K275" s="1" t="str">
        <f>_xlfn.XLOOKUP(D275, Account!D$2:D$358, Account!C$2:C$358, "Not found")</f>
        <v>Large</v>
      </c>
      <c r="L275" s="1" t="s">
        <v>1008</v>
      </c>
      <c r="M275" s="1" t="str">
        <f>_xlfn.XLOOKUP(E275, Partner!B$2:B$102, Partner!A$2:A$102, "Not found")</f>
        <v>Sontaxon</v>
      </c>
      <c r="N275" t="str">
        <f>_xlfn.XLOOKUP(E275, Partner!B$2:B$102, Partner!C$2:C$102, "Not found")</f>
        <v>Yes</v>
      </c>
      <c r="O275" t="str">
        <f>_xlfn.XLOOKUP(F275, Product!B$2:B$26, Product!A$2:A$26, "Not found")</f>
        <v>Abbas</v>
      </c>
      <c r="P275" t="str">
        <f>_xlfn.XLOOKUP(C275, 'Sales Stage'!C$2:C$6, 'Sales Stage'!B$2:B$6, "Not found")</f>
        <v>Lead</v>
      </c>
      <c r="Q275" s="5">
        <f>_xlfn.XLOOKUP(C275, 'Sales Stage'!C$2:C$6, 'Sales Stage'!A$2:A$6, "Not found")</f>
        <v>0.1</v>
      </c>
      <c r="R275" t="str">
        <f t="shared" si="8"/>
        <v>Partner</v>
      </c>
      <c r="S275" t="str">
        <f t="shared" si="9"/>
        <v>Open</v>
      </c>
    </row>
    <row r="276" spans="1:19" ht="14.5">
      <c r="A276" s="1">
        <v>11</v>
      </c>
      <c r="B276" s="1" t="str">
        <f>_xlfn.XLOOKUP(A276, Opportunity!B$2:B$486, Opportunity!E$2:E$486, "Not found")</f>
        <v>Small</v>
      </c>
      <c r="C276" s="1">
        <v>1</v>
      </c>
      <c r="D276" s="1">
        <v>11</v>
      </c>
      <c r="E276" s="1">
        <v>8</v>
      </c>
      <c r="F276" s="1">
        <v>25</v>
      </c>
      <c r="G276" s="3">
        <v>1744860</v>
      </c>
      <c r="H276" s="4">
        <v>696.45763888888905</v>
      </c>
      <c r="I276" s="1">
        <v>2015</v>
      </c>
      <c r="J276" s="1" t="str">
        <f>_xlfn.XLOOKUP(D276, Account!D$2:D$358, Account!B$2:B$358, "Not found")</f>
        <v>East</v>
      </c>
      <c r="K276" s="1" t="str">
        <f>_xlfn.XLOOKUP(D276, Account!D$2:D$358, Account!C$2:C$358, "Not found")</f>
        <v>Strategic</v>
      </c>
      <c r="L276" s="1" t="s">
        <v>1001</v>
      </c>
      <c r="M276" s="1" t="str">
        <f>_xlfn.XLOOKUP(E276, Partner!B$2:B$102, Partner!A$2:A$102, "Not found")</f>
        <v>Sontaxon</v>
      </c>
      <c r="N276" t="str">
        <f>_xlfn.XLOOKUP(E276, Partner!B$2:B$102, Partner!C$2:C$102, "Not found")</f>
        <v>Yes</v>
      </c>
      <c r="O276" t="str">
        <f>_xlfn.XLOOKUP(F276, Product!B$2:B$26, Product!A$2:A$26, "Not found")</f>
        <v>Maximus</v>
      </c>
      <c r="P276" t="str">
        <f>_xlfn.XLOOKUP(C276, 'Sales Stage'!C$2:C$6, 'Sales Stage'!B$2:B$6, "Not found")</f>
        <v>Lead</v>
      </c>
      <c r="Q276" s="5">
        <f>_xlfn.XLOOKUP(C276, 'Sales Stage'!C$2:C$6, 'Sales Stage'!A$2:A$6, "Not found")</f>
        <v>0.1</v>
      </c>
      <c r="R276" t="str">
        <f t="shared" si="8"/>
        <v>Partner</v>
      </c>
      <c r="S276" t="str">
        <f t="shared" si="9"/>
        <v>Open</v>
      </c>
    </row>
    <row r="277" spans="1:19" ht="14.5">
      <c r="A277" s="1">
        <v>447</v>
      </c>
      <c r="B277" s="1" t="str">
        <f>_xlfn.XLOOKUP(A277, Opportunity!B$2:B$486, Opportunity!E$2:E$486, "Not found")</f>
        <v>Large</v>
      </c>
      <c r="C277" s="1">
        <v>1</v>
      </c>
      <c r="D277" s="1">
        <v>343</v>
      </c>
      <c r="E277" s="1">
        <v>8</v>
      </c>
      <c r="F277" s="1">
        <v>12</v>
      </c>
      <c r="G277" s="3">
        <v>8332937</v>
      </c>
      <c r="H277" s="4">
        <v>516.45763888888905</v>
      </c>
      <c r="I277" s="1">
        <v>2015</v>
      </c>
      <c r="J277" s="1" t="str">
        <f>_xlfn.XLOOKUP(D277, Account!D$2:D$358, Account!B$2:B$358, "Not found")</f>
        <v>West</v>
      </c>
      <c r="K277" s="1" t="str">
        <f>_xlfn.XLOOKUP(D277, Account!D$2:D$358, Account!C$2:C$358, "Not found")</f>
        <v>Small &amp; Medium</v>
      </c>
      <c r="L277" s="1" t="s">
        <v>1001</v>
      </c>
      <c r="M277" s="1" t="str">
        <f>_xlfn.XLOOKUP(E277, Partner!B$2:B$102, Partner!A$2:A$102, "Not found")</f>
        <v>Sontaxon</v>
      </c>
      <c r="N277" t="str">
        <f>_xlfn.XLOOKUP(E277, Partner!B$2:B$102, Partner!C$2:C$102, "Not found")</f>
        <v>Yes</v>
      </c>
      <c r="O277" t="str">
        <f>_xlfn.XLOOKUP(F277, Product!B$2:B$26, Product!A$2:A$26, "Not found")</f>
        <v>Magis</v>
      </c>
      <c r="P277" t="str">
        <f>_xlfn.XLOOKUP(C277, 'Sales Stage'!C$2:C$6, 'Sales Stage'!B$2:B$6, "Not found")</f>
        <v>Lead</v>
      </c>
      <c r="Q277" s="5">
        <f>_xlfn.XLOOKUP(C277, 'Sales Stage'!C$2:C$6, 'Sales Stage'!A$2:A$6, "Not found")</f>
        <v>0.1</v>
      </c>
      <c r="R277" t="str">
        <f t="shared" si="8"/>
        <v>Partner</v>
      </c>
      <c r="S277" t="str">
        <f t="shared" si="9"/>
        <v>Open</v>
      </c>
    </row>
    <row r="278" spans="1:19" ht="14.5">
      <c r="A278" s="1">
        <v>12</v>
      </c>
      <c r="B278" s="1" t="str">
        <f>_xlfn.XLOOKUP(A278, Opportunity!B$2:B$486, Opportunity!E$2:E$486, "Not found")</f>
        <v>Medium</v>
      </c>
      <c r="C278" s="1">
        <v>1</v>
      </c>
      <c r="D278" s="1">
        <v>12</v>
      </c>
      <c r="E278" s="1">
        <v>8</v>
      </c>
      <c r="F278" s="1">
        <v>10</v>
      </c>
      <c r="G278" s="3">
        <v>3503207</v>
      </c>
      <c r="H278" s="4">
        <v>427.45763888888899</v>
      </c>
      <c r="I278" s="1">
        <v>2015</v>
      </c>
      <c r="J278" s="1" t="str">
        <f>_xlfn.XLOOKUP(D278, Account!D$2:D$358, Account!B$2:B$358, "Not found")</f>
        <v>West</v>
      </c>
      <c r="K278" s="1" t="str">
        <f>_xlfn.XLOOKUP(D278, Account!D$2:D$358, Account!C$2:C$358, "Not found")</f>
        <v>Strategic</v>
      </c>
      <c r="L278" s="1" t="s">
        <v>1009</v>
      </c>
      <c r="M278" s="1" t="str">
        <f>_xlfn.XLOOKUP(E278, Partner!B$2:B$102, Partner!A$2:A$102, "Not found")</f>
        <v>Sontaxon</v>
      </c>
      <c r="N278" t="str">
        <f>_xlfn.XLOOKUP(E278, Partner!B$2:B$102, Partner!C$2:C$102, "Not found")</f>
        <v>Yes</v>
      </c>
      <c r="O278" t="str">
        <f>_xlfn.XLOOKUP(F278, Product!B$2:B$26, Product!A$2:A$26, "Not found")</f>
        <v>Juvenis</v>
      </c>
      <c r="P278" t="str">
        <f>_xlfn.XLOOKUP(C278, 'Sales Stage'!C$2:C$6, 'Sales Stage'!B$2:B$6, "Not found")</f>
        <v>Lead</v>
      </c>
      <c r="Q278" s="5">
        <f>_xlfn.XLOOKUP(C278, 'Sales Stage'!C$2:C$6, 'Sales Stage'!A$2:A$6, "Not found")</f>
        <v>0.1</v>
      </c>
      <c r="R278" t="str">
        <f t="shared" si="8"/>
        <v>Partner</v>
      </c>
      <c r="S278" t="str">
        <f t="shared" si="9"/>
        <v>Open</v>
      </c>
    </row>
    <row r="279" spans="1:19" ht="14.5">
      <c r="A279" s="1">
        <v>438</v>
      </c>
      <c r="B279" s="1" t="str">
        <f>_xlfn.XLOOKUP(A279, Opportunity!B$2:B$486, Opportunity!E$2:E$486, "Not found")</f>
        <v>Large</v>
      </c>
      <c r="C279" s="1">
        <v>1</v>
      </c>
      <c r="D279" s="1">
        <v>335</v>
      </c>
      <c r="E279" s="1">
        <v>8</v>
      </c>
      <c r="F279" s="1">
        <v>9</v>
      </c>
      <c r="G279" s="3">
        <v>9597240</v>
      </c>
      <c r="H279" s="4">
        <v>555.45763888888905</v>
      </c>
      <c r="I279" s="1">
        <v>2015</v>
      </c>
      <c r="J279" s="1" t="str">
        <f>_xlfn.XLOOKUP(D279, Account!D$2:D$358, Account!B$2:B$358, "Not found")</f>
        <v>West</v>
      </c>
      <c r="K279" s="1" t="str">
        <f>_xlfn.XLOOKUP(D279, Account!D$2:D$358, Account!C$2:C$358, "Not found")</f>
        <v>Large</v>
      </c>
      <c r="L279" s="1" t="s">
        <v>1009</v>
      </c>
      <c r="M279" s="1" t="str">
        <f>_xlfn.XLOOKUP(E279, Partner!B$2:B$102, Partner!A$2:A$102, "Not found")</f>
        <v>Sontaxon</v>
      </c>
      <c r="N279" t="str">
        <f>_xlfn.XLOOKUP(E279, Partner!B$2:B$102, Partner!C$2:C$102, "Not found")</f>
        <v>Yes</v>
      </c>
      <c r="O279" t="str">
        <f>_xlfn.XLOOKUP(F279, Product!B$2:B$26, Product!A$2:A$26, "Not found")</f>
        <v>Ignis</v>
      </c>
      <c r="P279" t="str">
        <f>_xlfn.XLOOKUP(C279, 'Sales Stage'!C$2:C$6, 'Sales Stage'!B$2:B$6, "Not found")</f>
        <v>Lead</v>
      </c>
      <c r="Q279" s="5">
        <f>_xlfn.XLOOKUP(C279, 'Sales Stage'!C$2:C$6, 'Sales Stage'!A$2:A$6, "Not found")</f>
        <v>0.1</v>
      </c>
      <c r="R279" t="str">
        <f t="shared" si="8"/>
        <v>Partner</v>
      </c>
      <c r="S279" t="str">
        <f t="shared" si="9"/>
        <v>Open</v>
      </c>
    </row>
    <row r="280" spans="1:19" ht="14.5">
      <c r="A280" s="1">
        <v>460</v>
      </c>
      <c r="B280" s="1" t="str">
        <f>_xlfn.XLOOKUP(A280, Opportunity!B$2:B$486, Opportunity!E$2:E$486, "Not found")</f>
        <v>Large</v>
      </c>
      <c r="C280" s="1">
        <v>1</v>
      </c>
      <c r="D280" s="1">
        <v>70</v>
      </c>
      <c r="E280" s="1">
        <v>8</v>
      </c>
      <c r="F280" s="1">
        <v>6</v>
      </c>
      <c r="G280" s="3">
        <v>8473963</v>
      </c>
      <c r="H280" s="4">
        <v>597.45763888888905</v>
      </c>
      <c r="I280" s="1">
        <v>2015</v>
      </c>
      <c r="J280" s="1" t="str">
        <f>_xlfn.XLOOKUP(D280, Account!D$2:D$358, Account!B$2:B$358, "Not found")</f>
        <v>West</v>
      </c>
      <c r="K280" s="1" t="str">
        <f>_xlfn.XLOOKUP(D280, Account!D$2:D$358, Account!C$2:C$358, "Not found")</f>
        <v>Large</v>
      </c>
      <c r="L280" s="1" t="s">
        <v>1009</v>
      </c>
      <c r="M280" s="1" t="str">
        <f>_xlfn.XLOOKUP(E280, Partner!B$2:B$102, Partner!A$2:A$102, "Not found")</f>
        <v>Sontaxon</v>
      </c>
      <c r="N280" t="str">
        <f>_xlfn.XLOOKUP(E280, Partner!B$2:B$102, Partner!C$2:C$102, "Not found")</f>
        <v>Yes</v>
      </c>
      <c r="O280" t="str">
        <f>_xlfn.XLOOKUP(F280, Product!B$2:B$26, Product!A$2:A$26, "Not found")</f>
        <v>Fatum</v>
      </c>
      <c r="P280" t="str">
        <f>_xlfn.XLOOKUP(C280, 'Sales Stage'!C$2:C$6, 'Sales Stage'!B$2:B$6, "Not found")</f>
        <v>Lead</v>
      </c>
      <c r="Q280" s="5">
        <f>_xlfn.XLOOKUP(C280, 'Sales Stage'!C$2:C$6, 'Sales Stage'!A$2:A$6, "Not found")</f>
        <v>0.1</v>
      </c>
      <c r="R280" t="str">
        <f t="shared" si="8"/>
        <v>Partner</v>
      </c>
      <c r="S280" t="str">
        <f t="shared" si="9"/>
        <v>Open</v>
      </c>
    </row>
    <row r="281" spans="1:19" ht="14.5">
      <c r="A281" s="1">
        <v>461</v>
      </c>
      <c r="B281" s="1" t="str">
        <f>_xlfn.XLOOKUP(A281, Opportunity!B$2:B$486, Opportunity!E$2:E$486, "Not found")</f>
        <v>Large</v>
      </c>
      <c r="C281" s="1">
        <v>1</v>
      </c>
      <c r="D281" s="1">
        <v>3</v>
      </c>
      <c r="E281" s="1">
        <v>8</v>
      </c>
      <c r="F281" s="1">
        <v>15</v>
      </c>
      <c r="G281" s="3">
        <v>6329746</v>
      </c>
      <c r="H281" s="4">
        <v>397.45763888888899</v>
      </c>
      <c r="I281" s="1">
        <v>2015</v>
      </c>
      <c r="J281" s="1" t="str">
        <f>_xlfn.XLOOKUP(D281, Account!D$2:D$358, Account!B$2:B$358, "Not found")</f>
        <v>West</v>
      </c>
      <c r="K281" s="1" t="str">
        <f>_xlfn.XLOOKUP(D281, Account!D$2:D$358, Account!C$2:C$358, "Not found")</f>
        <v>Large</v>
      </c>
      <c r="L281" s="1" t="s">
        <v>1009</v>
      </c>
      <c r="M281" s="1" t="str">
        <f>_xlfn.XLOOKUP(E281, Partner!B$2:B$102, Partner!A$2:A$102, "Not found")</f>
        <v>Sontaxon</v>
      </c>
      <c r="N281" t="str">
        <f>_xlfn.XLOOKUP(E281, Partner!B$2:B$102, Partner!C$2:C$102, "Not found")</f>
        <v>Yes</v>
      </c>
      <c r="O281" t="str">
        <f>_xlfn.XLOOKUP(F281, Product!B$2:B$26, Product!A$2:A$26, "Not found")</f>
        <v>Paratus</v>
      </c>
      <c r="P281" t="str">
        <f>_xlfn.XLOOKUP(C281, 'Sales Stage'!C$2:C$6, 'Sales Stage'!B$2:B$6, "Not found")</f>
        <v>Lead</v>
      </c>
      <c r="Q281" s="5">
        <f>_xlfn.XLOOKUP(C281, 'Sales Stage'!C$2:C$6, 'Sales Stage'!A$2:A$6, "Not found")</f>
        <v>0.1</v>
      </c>
      <c r="R281" t="str">
        <f t="shared" si="8"/>
        <v>Partner</v>
      </c>
      <c r="S281" t="str">
        <f t="shared" si="9"/>
        <v>Open</v>
      </c>
    </row>
    <row r="282" spans="1:19" ht="14.5">
      <c r="A282" s="1">
        <v>50</v>
      </c>
      <c r="B282" s="1" t="str">
        <f>_xlfn.XLOOKUP(A282, Opportunity!B$2:B$486, Opportunity!E$2:E$486, "Not found")</f>
        <v>Large</v>
      </c>
      <c r="C282" s="1">
        <v>1</v>
      </c>
      <c r="D282" s="1">
        <v>11</v>
      </c>
      <c r="E282" s="1">
        <v>8</v>
      </c>
      <c r="F282" s="1">
        <v>11</v>
      </c>
      <c r="G282" s="3">
        <v>10342876</v>
      </c>
      <c r="H282" s="4">
        <v>530.45763888888905</v>
      </c>
      <c r="I282" s="1">
        <v>2015</v>
      </c>
      <c r="J282" s="1" t="str">
        <f>_xlfn.XLOOKUP(D282, Account!D$2:D$358, Account!B$2:B$358, "Not found")</f>
        <v>East</v>
      </c>
      <c r="K282" s="1" t="str">
        <f>_xlfn.XLOOKUP(D282, Account!D$2:D$358, Account!C$2:C$358, "Not found")</f>
        <v>Strategic</v>
      </c>
      <c r="L282" s="1" t="s">
        <v>1009</v>
      </c>
      <c r="M282" s="1" t="str">
        <f>_xlfn.XLOOKUP(E282, Partner!B$2:B$102, Partner!A$2:A$102, "Not found")</f>
        <v>Sontaxon</v>
      </c>
      <c r="N282" t="str">
        <f>_xlfn.XLOOKUP(E282, Partner!B$2:B$102, Partner!C$2:C$102, "Not found")</f>
        <v>Yes</v>
      </c>
      <c r="O282" t="str">
        <f>_xlfn.XLOOKUP(F282, Product!B$2:B$26, Product!A$2:A$26, "Not found")</f>
        <v>Lacuna</v>
      </c>
      <c r="P282" t="str">
        <f>_xlfn.XLOOKUP(C282, 'Sales Stage'!C$2:C$6, 'Sales Stage'!B$2:B$6, "Not found")</f>
        <v>Lead</v>
      </c>
      <c r="Q282" s="5">
        <f>_xlfn.XLOOKUP(C282, 'Sales Stage'!C$2:C$6, 'Sales Stage'!A$2:A$6, "Not found")</f>
        <v>0.1</v>
      </c>
      <c r="R282" t="str">
        <f t="shared" si="8"/>
        <v>Partner</v>
      </c>
      <c r="S282" t="str">
        <f t="shared" si="9"/>
        <v>Open</v>
      </c>
    </row>
    <row r="283" spans="1:19" ht="14.5">
      <c r="A283" s="1">
        <v>486</v>
      </c>
      <c r="B283" s="1" t="str">
        <f>_xlfn.XLOOKUP(A283, Opportunity!B$2:B$486, Opportunity!E$2:E$486, "Not found")</f>
        <v>Not found</v>
      </c>
      <c r="C283" s="1">
        <v>1</v>
      </c>
      <c r="D283" s="1">
        <v>98</v>
      </c>
      <c r="E283" s="1">
        <v>8</v>
      </c>
      <c r="F283" s="1">
        <v>12</v>
      </c>
      <c r="G283" s="3">
        <v>80355</v>
      </c>
      <c r="H283" s="4">
        <v>404.45763888888899</v>
      </c>
      <c r="I283" s="1">
        <v>2015</v>
      </c>
      <c r="J283" s="1" t="str">
        <f>_xlfn.XLOOKUP(D283, Account!D$2:D$358, Account!B$2:B$358, "Not found")</f>
        <v>East</v>
      </c>
      <c r="K283" s="1" t="str">
        <f>_xlfn.XLOOKUP(D283, Account!D$2:D$358, Account!C$2:C$358, "Not found")</f>
        <v>Small &amp; Medium</v>
      </c>
      <c r="L283" s="1" t="s">
        <v>1009</v>
      </c>
      <c r="M283" s="1" t="str">
        <f>_xlfn.XLOOKUP(E283, Partner!B$2:B$102, Partner!A$2:A$102, "Not found")</f>
        <v>Sontaxon</v>
      </c>
      <c r="N283" t="str">
        <f>_xlfn.XLOOKUP(E283, Partner!B$2:B$102, Partner!C$2:C$102, "Not found")</f>
        <v>Yes</v>
      </c>
      <c r="O283" t="str">
        <f>_xlfn.XLOOKUP(F283, Product!B$2:B$26, Product!A$2:A$26, "Not found")</f>
        <v>Magis</v>
      </c>
      <c r="P283" t="str">
        <f>_xlfn.XLOOKUP(C283, 'Sales Stage'!C$2:C$6, 'Sales Stage'!B$2:B$6, "Not found")</f>
        <v>Lead</v>
      </c>
      <c r="Q283" s="5">
        <f>_xlfn.XLOOKUP(C283, 'Sales Stage'!C$2:C$6, 'Sales Stage'!A$2:A$6, "Not found")</f>
        <v>0.1</v>
      </c>
      <c r="R283" t="str">
        <f t="shared" si="8"/>
        <v>Partner</v>
      </c>
      <c r="S283" t="str">
        <f t="shared" si="9"/>
        <v>Open</v>
      </c>
    </row>
    <row r="284" spans="1:19" ht="14.5">
      <c r="A284" s="1">
        <v>17</v>
      </c>
      <c r="B284" s="1" t="str">
        <f>_xlfn.XLOOKUP(A284, Opportunity!B$2:B$486, Opportunity!E$2:E$486, "Not found")</f>
        <v>Large</v>
      </c>
      <c r="C284" s="1">
        <v>1</v>
      </c>
      <c r="D284" s="1">
        <v>17</v>
      </c>
      <c r="E284" s="1">
        <v>8</v>
      </c>
      <c r="F284" s="1">
        <v>21</v>
      </c>
      <c r="G284" s="3">
        <v>6396351</v>
      </c>
      <c r="H284" s="4">
        <v>393.45763888888899</v>
      </c>
      <c r="I284" s="1">
        <v>2015</v>
      </c>
      <c r="J284" s="1" t="str">
        <f>_xlfn.XLOOKUP(D284, Account!D$2:D$358, Account!B$2:B$358, "Not found")</f>
        <v>East</v>
      </c>
      <c r="K284" s="1" t="str">
        <f>_xlfn.XLOOKUP(D284, Account!D$2:D$358, Account!C$2:C$358, "Not found")</f>
        <v>Strategic</v>
      </c>
      <c r="L284" s="1" t="s">
        <v>1009</v>
      </c>
      <c r="M284" s="1" t="str">
        <f>_xlfn.XLOOKUP(E284, Partner!B$2:B$102, Partner!A$2:A$102, "Not found")</f>
        <v>Sontaxon</v>
      </c>
      <c r="N284" t="str">
        <f>_xlfn.XLOOKUP(E284, Partner!B$2:B$102, Partner!C$2:C$102, "Not found")</f>
        <v>Yes</v>
      </c>
      <c r="O284" t="str">
        <f>_xlfn.XLOOKUP(F284, Product!B$2:B$26, Product!A$2:A$26, "Not found")</f>
        <v>Vero</v>
      </c>
      <c r="P284" t="str">
        <f>_xlfn.XLOOKUP(C284, 'Sales Stage'!C$2:C$6, 'Sales Stage'!B$2:B$6, "Not found")</f>
        <v>Lead</v>
      </c>
      <c r="Q284" s="5">
        <f>_xlfn.XLOOKUP(C284, 'Sales Stage'!C$2:C$6, 'Sales Stage'!A$2:A$6, "Not found")</f>
        <v>0.1</v>
      </c>
      <c r="R284" t="str">
        <f t="shared" si="8"/>
        <v>Partner</v>
      </c>
      <c r="S284" t="str">
        <f t="shared" si="9"/>
        <v>Open</v>
      </c>
    </row>
    <row r="285" spans="1:19" ht="14.5">
      <c r="A285" s="1">
        <v>141</v>
      </c>
      <c r="B285" s="1" t="str">
        <f>_xlfn.XLOOKUP(A285, Opportunity!B$2:B$486, Opportunity!E$2:E$486, "Not found")</f>
        <v>Medium</v>
      </c>
      <c r="C285" s="1">
        <v>2</v>
      </c>
      <c r="D285" s="1">
        <v>113</v>
      </c>
      <c r="E285" s="1">
        <v>8</v>
      </c>
      <c r="F285" s="1">
        <v>17</v>
      </c>
      <c r="G285" s="3">
        <v>5294952</v>
      </c>
      <c r="H285" s="4">
        <v>543.45763888888905</v>
      </c>
      <c r="I285" s="1">
        <v>2015</v>
      </c>
      <c r="J285" s="1" t="str">
        <f>_xlfn.XLOOKUP(D285, Account!D$2:D$358, Account!B$2:B$358, "Not found")</f>
        <v>West</v>
      </c>
      <c r="K285" s="1" t="str">
        <f>_xlfn.XLOOKUP(D285, Account!D$2:D$358, Account!C$2:C$358, "Not found")</f>
        <v>Strategic</v>
      </c>
      <c r="L285" s="1" t="s">
        <v>1002</v>
      </c>
      <c r="M285" s="1" t="str">
        <f>_xlfn.XLOOKUP(E285, Partner!B$2:B$102, Partner!A$2:A$102, "Not found")</f>
        <v>Sontaxon</v>
      </c>
      <c r="N285" t="str">
        <f>_xlfn.XLOOKUP(E285, Partner!B$2:B$102, Partner!C$2:C$102, "Not found")</f>
        <v>Yes</v>
      </c>
      <c r="O285" t="str">
        <f>_xlfn.XLOOKUP(F285, Product!B$2:B$26, Product!A$2:A$26, "Not found")</f>
        <v>Recolo</v>
      </c>
      <c r="P285" t="str">
        <f>_xlfn.XLOOKUP(C285, 'Sales Stage'!C$2:C$6, 'Sales Stage'!B$2:B$6, "Not found")</f>
        <v>Qualify</v>
      </c>
      <c r="Q285" s="5">
        <f>_xlfn.XLOOKUP(C285, 'Sales Stage'!C$2:C$6, 'Sales Stage'!A$2:A$6, "Not found")</f>
        <v>0.2</v>
      </c>
      <c r="R285" t="str">
        <f t="shared" si="8"/>
        <v>Partner</v>
      </c>
      <c r="S285" t="str">
        <f t="shared" si="9"/>
        <v>Open</v>
      </c>
    </row>
    <row r="286" spans="1:19" ht="14.5">
      <c r="A286" s="1">
        <v>456</v>
      </c>
      <c r="B286" s="1" t="str">
        <f>_xlfn.XLOOKUP(A286, Opportunity!B$2:B$486, Opportunity!E$2:E$486, "Not found")</f>
        <v>Large</v>
      </c>
      <c r="C286" s="1">
        <v>2</v>
      </c>
      <c r="D286" s="1">
        <v>215</v>
      </c>
      <c r="E286" s="1">
        <v>8</v>
      </c>
      <c r="F286" s="1">
        <v>5</v>
      </c>
      <c r="G286" s="3">
        <v>8054791</v>
      </c>
      <c r="H286" s="4">
        <v>449.45763888888899</v>
      </c>
      <c r="I286" s="1">
        <v>2015</v>
      </c>
      <c r="J286" s="1" t="str">
        <f>_xlfn.XLOOKUP(D286, Account!D$2:D$358, Account!B$2:B$358, "Not found")</f>
        <v>West</v>
      </c>
      <c r="K286" s="1" t="str">
        <f>_xlfn.XLOOKUP(D286, Account!D$2:D$358, Account!C$2:C$358, "Not found")</f>
        <v>Large</v>
      </c>
      <c r="L286" s="1" t="s">
        <v>1002</v>
      </c>
      <c r="M286" s="1" t="str">
        <f>_xlfn.XLOOKUP(E286, Partner!B$2:B$102, Partner!A$2:A$102, "Not found")</f>
        <v>Sontaxon</v>
      </c>
      <c r="N286" t="str">
        <f>_xlfn.XLOOKUP(E286, Partner!B$2:B$102, Partner!C$2:C$102, "Not found")</f>
        <v>Yes</v>
      </c>
      <c r="O286" t="str">
        <f>_xlfn.XLOOKUP(F286, Product!B$2:B$26, Product!A$2:A$26, "Not found")</f>
        <v>Eligo</v>
      </c>
      <c r="P286" t="str">
        <f>_xlfn.XLOOKUP(C286, 'Sales Stage'!C$2:C$6, 'Sales Stage'!B$2:B$6, "Not found")</f>
        <v>Qualify</v>
      </c>
      <c r="Q286" s="5">
        <f>_xlfn.XLOOKUP(C286, 'Sales Stage'!C$2:C$6, 'Sales Stage'!A$2:A$6, "Not found")</f>
        <v>0.2</v>
      </c>
      <c r="R286" t="str">
        <f t="shared" si="8"/>
        <v>Partner</v>
      </c>
      <c r="S286" t="str">
        <f t="shared" si="9"/>
        <v>Open</v>
      </c>
    </row>
    <row r="287" spans="1:19" ht="14.5">
      <c r="A287" s="1">
        <v>452</v>
      </c>
      <c r="B287" s="1" t="str">
        <f>_xlfn.XLOOKUP(A287, Opportunity!B$2:B$486, Opportunity!E$2:E$486, "Not found")</f>
        <v>Medium</v>
      </c>
      <c r="C287" s="1">
        <v>1</v>
      </c>
      <c r="D287" s="1">
        <v>1</v>
      </c>
      <c r="E287" s="1">
        <v>8</v>
      </c>
      <c r="F287" s="1">
        <v>12</v>
      </c>
      <c r="G287" s="3">
        <v>3673659</v>
      </c>
      <c r="H287" s="4">
        <v>386.45763888888899</v>
      </c>
      <c r="I287" s="1">
        <v>2015</v>
      </c>
      <c r="J287" s="1" t="str">
        <f>_xlfn.XLOOKUP(D287, Account!D$2:D$358, Account!B$2:B$358, "Not found")</f>
        <v>Central</v>
      </c>
      <c r="K287" s="1" t="str">
        <f>_xlfn.XLOOKUP(D287, Account!D$2:D$358, Account!C$2:C$358, "Not found")</f>
        <v>Strategic</v>
      </c>
      <c r="L287" s="1" t="s">
        <v>1002</v>
      </c>
      <c r="M287" s="1" t="str">
        <f>_xlfn.XLOOKUP(E287, Partner!B$2:B$102, Partner!A$2:A$102, "Not found")</f>
        <v>Sontaxon</v>
      </c>
      <c r="N287" t="str">
        <f>_xlfn.XLOOKUP(E287, Partner!B$2:B$102, Partner!C$2:C$102, "Not found")</f>
        <v>Yes</v>
      </c>
      <c r="O287" t="str">
        <f>_xlfn.XLOOKUP(F287, Product!B$2:B$26, Product!A$2:A$26, "Not found")</f>
        <v>Magis</v>
      </c>
      <c r="P287" t="str">
        <f>_xlfn.XLOOKUP(C287, 'Sales Stage'!C$2:C$6, 'Sales Stage'!B$2:B$6, "Not found")</f>
        <v>Lead</v>
      </c>
      <c r="Q287" s="5">
        <f>_xlfn.XLOOKUP(C287, 'Sales Stage'!C$2:C$6, 'Sales Stage'!A$2:A$6, "Not found")</f>
        <v>0.1</v>
      </c>
      <c r="R287" t="str">
        <f t="shared" si="8"/>
        <v>Partner</v>
      </c>
      <c r="S287" t="str">
        <f t="shared" si="9"/>
        <v>Open</v>
      </c>
    </row>
    <row r="288" spans="1:19" ht="14.5">
      <c r="A288" s="1">
        <v>457</v>
      </c>
      <c r="B288" s="1" t="str">
        <f>_xlfn.XLOOKUP(A288, Opportunity!B$2:B$486, Opportunity!E$2:E$486, "Not found")</f>
        <v>Small</v>
      </c>
      <c r="C288" s="1">
        <v>1</v>
      </c>
      <c r="D288" s="1">
        <v>54</v>
      </c>
      <c r="E288" s="1">
        <v>8</v>
      </c>
      <c r="F288" s="1">
        <v>1</v>
      </c>
      <c r="G288" s="3">
        <v>1353549</v>
      </c>
      <c r="H288" s="4">
        <v>465.45763888888899</v>
      </c>
      <c r="I288" s="1">
        <v>2015</v>
      </c>
      <c r="J288" s="1" t="str">
        <f>_xlfn.XLOOKUP(D288, Account!D$2:D$358, Account!B$2:B$358, "Not found")</f>
        <v>Central</v>
      </c>
      <c r="K288" s="1" t="str">
        <f>_xlfn.XLOOKUP(D288, Account!D$2:D$358, Account!C$2:C$358, "Not found")</f>
        <v>Large</v>
      </c>
      <c r="L288" s="1" t="s">
        <v>1009</v>
      </c>
      <c r="M288" s="1" t="str">
        <f>_xlfn.XLOOKUP(E288, Partner!B$2:B$102, Partner!A$2:A$102, "Not found")</f>
        <v>Sontaxon</v>
      </c>
      <c r="N288" t="str">
        <f>_xlfn.XLOOKUP(E288, Partner!B$2:B$102, Partner!C$2:C$102, "Not found")</f>
        <v>Yes</v>
      </c>
      <c r="O288" t="str">
        <f>_xlfn.XLOOKUP(F288, Product!B$2:B$26, Product!A$2:A$26, "Not found")</f>
        <v>Abbas</v>
      </c>
      <c r="P288" t="str">
        <f>_xlfn.XLOOKUP(C288, 'Sales Stage'!C$2:C$6, 'Sales Stage'!B$2:B$6, "Not found")</f>
        <v>Lead</v>
      </c>
      <c r="Q288" s="5">
        <f>_xlfn.XLOOKUP(C288, 'Sales Stage'!C$2:C$6, 'Sales Stage'!A$2:A$6, "Not found")</f>
        <v>0.1</v>
      </c>
      <c r="R288" t="str">
        <f t="shared" si="8"/>
        <v>Partner</v>
      </c>
      <c r="S288" t="str">
        <f t="shared" si="9"/>
        <v>Open</v>
      </c>
    </row>
    <row r="289" spans="1:19" ht="14.5">
      <c r="A289" s="1">
        <v>458</v>
      </c>
      <c r="B289" s="1" t="str">
        <f>_xlfn.XLOOKUP(A289, Opportunity!B$2:B$486, Opportunity!E$2:E$486, "Not found")</f>
        <v>Small</v>
      </c>
      <c r="C289" s="1">
        <v>1</v>
      </c>
      <c r="D289" s="1">
        <v>54</v>
      </c>
      <c r="E289" s="1">
        <v>8</v>
      </c>
      <c r="F289" s="1">
        <v>5</v>
      </c>
      <c r="G289" s="3">
        <v>305329</v>
      </c>
      <c r="H289" s="4">
        <v>504.45763888888899</v>
      </c>
      <c r="I289" s="1">
        <v>2015</v>
      </c>
      <c r="J289" s="1" t="str">
        <f>_xlfn.XLOOKUP(D289, Account!D$2:D$358, Account!B$2:B$358, "Not found")</f>
        <v>Central</v>
      </c>
      <c r="K289" s="1" t="str">
        <f>_xlfn.XLOOKUP(D289, Account!D$2:D$358, Account!C$2:C$358, "Not found")</f>
        <v>Large</v>
      </c>
      <c r="L289" s="1" t="s">
        <v>1009</v>
      </c>
      <c r="M289" s="1" t="str">
        <f>_xlfn.XLOOKUP(E289, Partner!B$2:B$102, Partner!A$2:A$102, "Not found")</f>
        <v>Sontaxon</v>
      </c>
      <c r="N289" t="str">
        <f>_xlfn.XLOOKUP(E289, Partner!B$2:B$102, Partner!C$2:C$102, "Not found")</f>
        <v>Yes</v>
      </c>
      <c r="O289" t="str">
        <f>_xlfn.XLOOKUP(F289, Product!B$2:B$26, Product!A$2:A$26, "Not found")</f>
        <v>Eligo</v>
      </c>
      <c r="P289" t="str">
        <f>_xlfn.XLOOKUP(C289, 'Sales Stage'!C$2:C$6, 'Sales Stage'!B$2:B$6, "Not found")</f>
        <v>Lead</v>
      </c>
      <c r="Q289" s="5">
        <f>_xlfn.XLOOKUP(C289, 'Sales Stage'!C$2:C$6, 'Sales Stage'!A$2:A$6, "Not found")</f>
        <v>0.1</v>
      </c>
      <c r="R289" t="str">
        <f t="shared" si="8"/>
        <v>Partner</v>
      </c>
      <c r="S289" t="str">
        <f t="shared" si="9"/>
        <v>Open</v>
      </c>
    </row>
    <row r="290" spans="1:19" ht="14.5">
      <c r="A290" s="1">
        <v>462</v>
      </c>
      <c r="B290" s="1" t="str">
        <f>_xlfn.XLOOKUP(A290, Opportunity!B$2:B$486, Opportunity!E$2:E$486, "Not found")</f>
        <v>Medium</v>
      </c>
      <c r="C290" s="1">
        <v>1</v>
      </c>
      <c r="D290" s="1">
        <v>347</v>
      </c>
      <c r="E290" s="1">
        <v>8</v>
      </c>
      <c r="F290" s="1">
        <v>23</v>
      </c>
      <c r="G290" s="3">
        <v>4716033</v>
      </c>
      <c r="H290" s="4">
        <v>624.45763888888905</v>
      </c>
      <c r="I290" s="1">
        <v>2015</v>
      </c>
      <c r="J290" s="1" t="str">
        <f>_xlfn.XLOOKUP(D290, Account!D$2:D$358, Account!B$2:B$358, "Not found")</f>
        <v>Central</v>
      </c>
      <c r="K290" s="1" t="str">
        <f>_xlfn.XLOOKUP(D290, Account!D$2:D$358, Account!C$2:C$358, "Not found")</f>
        <v>Large</v>
      </c>
      <c r="L290" s="1" t="s">
        <v>1009</v>
      </c>
      <c r="M290" s="1" t="str">
        <f>_xlfn.XLOOKUP(E290, Partner!B$2:B$102, Partner!A$2:A$102, "Not found")</f>
        <v>Sontaxon</v>
      </c>
      <c r="N290" t="str">
        <f>_xlfn.XLOOKUP(E290, Partner!B$2:B$102, Partner!C$2:C$102, "Not found")</f>
        <v>Yes</v>
      </c>
      <c r="O290" t="str">
        <f>_xlfn.XLOOKUP(F290, Product!B$2:B$26, Product!A$2:A$26, "Not found")</f>
        <v>Bellus</v>
      </c>
      <c r="P290" t="str">
        <f>_xlfn.XLOOKUP(C290, 'Sales Stage'!C$2:C$6, 'Sales Stage'!B$2:B$6, "Not found")</f>
        <v>Lead</v>
      </c>
      <c r="Q290" s="5">
        <f>_xlfn.XLOOKUP(C290, 'Sales Stage'!C$2:C$6, 'Sales Stage'!A$2:A$6, "Not found")</f>
        <v>0.1</v>
      </c>
      <c r="R290" t="str">
        <f t="shared" si="8"/>
        <v>Partner</v>
      </c>
      <c r="S290" t="str">
        <f t="shared" si="9"/>
        <v>Open</v>
      </c>
    </row>
    <row r="291" spans="1:19" ht="14.5">
      <c r="A291" s="1">
        <v>287</v>
      </c>
      <c r="B291" s="1" t="str">
        <f>_xlfn.XLOOKUP(A291, Opportunity!B$2:B$486, Opportunity!E$2:E$486, "Not found")</f>
        <v>Small</v>
      </c>
      <c r="C291" s="1">
        <v>1</v>
      </c>
      <c r="D291" s="1">
        <v>218</v>
      </c>
      <c r="E291" s="1">
        <v>8</v>
      </c>
      <c r="F291" s="1">
        <v>22</v>
      </c>
      <c r="G291" s="3">
        <v>2203900</v>
      </c>
      <c r="H291" s="4">
        <v>441.45763888888899</v>
      </c>
      <c r="I291" s="1">
        <v>2015</v>
      </c>
      <c r="J291" s="1" t="str">
        <f>_xlfn.XLOOKUP(D291, Account!D$2:D$358, Account!B$2:B$358, "Not found")</f>
        <v>Central</v>
      </c>
      <c r="K291" s="1" t="str">
        <f>_xlfn.XLOOKUP(D291, Account!D$2:D$358, Account!C$2:C$358, "Not found")</f>
        <v>Large</v>
      </c>
      <c r="L291" s="1" t="s">
        <v>1012</v>
      </c>
      <c r="M291" s="1" t="str">
        <f>_xlfn.XLOOKUP(E291, Partner!B$2:B$102, Partner!A$2:A$102, "Not found")</f>
        <v>Sontaxon</v>
      </c>
      <c r="N291" t="str">
        <f>_xlfn.XLOOKUP(E291, Partner!B$2:B$102, Partner!C$2:C$102, "Not found")</f>
        <v>Yes</v>
      </c>
      <c r="O291" t="str">
        <f>_xlfn.XLOOKUP(F291, Product!B$2:B$26, Product!A$2:A$26, "Not found")</f>
        <v>Aqua</v>
      </c>
      <c r="P291" t="str">
        <f>_xlfn.XLOOKUP(C291, 'Sales Stage'!C$2:C$6, 'Sales Stage'!B$2:B$6, "Not found")</f>
        <v>Lead</v>
      </c>
      <c r="Q291" s="5">
        <f>_xlfn.XLOOKUP(C291, 'Sales Stage'!C$2:C$6, 'Sales Stage'!A$2:A$6, "Not found")</f>
        <v>0.1</v>
      </c>
      <c r="R291" t="str">
        <f t="shared" si="8"/>
        <v>Partner</v>
      </c>
      <c r="S291" t="str">
        <f t="shared" si="9"/>
        <v>Open</v>
      </c>
    </row>
    <row r="292" spans="1:19" ht="14.5">
      <c r="A292" s="1">
        <v>281</v>
      </c>
      <c r="B292" s="1" t="str">
        <f>_xlfn.XLOOKUP(A292, Opportunity!B$2:B$486, Opportunity!E$2:E$486, "Not found")</f>
        <v>Large</v>
      </c>
      <c r="C292" s="1">
        <v>2</v>
      </c>
      <c r="D292" s="1">
        <v>53</v>
      </c>
      <c r="E292" s="1">
        <v>8</v>
      </c>
      <c r="F292" s="1">
        <v>19</v>
      </c>
      <c r="G292" s="3">
        <v>10420204</v>
      </c>
      <c r="H292" s="4">
        <v>414.45763888888899</v>
      </c>
      <c r="I292" s="1">
        <v>2015</v>
      </c>
      <c r="J292" s="1" t="str">
        <f>_xlfn.XLOOKUP(D292, Account!D$2:D$358, Account!B$2:B$358, "Not found")</f>
        <v>East</v>
      </c>
      <c r="K292" s="1" t="str">
        <f>_xlfn.XLOOKUP(D292, Account!D$2:D$358, Account!C$2:C$358, "Not found")</f>
        <v>Strategic</v>
      </c>
      <c r="L292" s="1" t="s">
        <v>1012</v>
      </c>
      <c r="M292" s="1" t="str">
        <f>_xlfn.XLOOKUP(E292, Partner!B$2:B$102, Partner!A$2:A$102, "Not found")</f>
        <v>Sontaxon</v>
      </c>
      <c r="N292" t="str">
        <f>_xlfn.XLOOKUP(E292, Partner!B$2:B$102, Partner!C$2:C$102, "Not found")</f>
        <v>Yes</v>
      </c>
      <c r="O292" t="str">
        <f>_xlfn.XLOOKUP(F292, Product!B$2:B$26, Product!A$2:A$26, "Not found")</f>
        <v>Talus</v>
      </c>
      <c r="P292" t="str">
        <f>_xlfn.XLOOKUP(C292, 'Sales Stage'!C$2:C$6, 'Sales Stage'!B$2:B$6, "Not found")</f>
        <v>Qualify</v>
      </c>
      <c r="Q292" s="5">
        <f>_xlfn.XLOOKUP(C292, 'Sales Stage'!C$2:C$6, 'Sales Stage'!A$2:A$6, "Not found")</f>
        <v>0.2</v>
      </c>
      <c r="R292" t="str">
        <f t="shared" si="8"/>
        <v>Partner</v>
      </c>
      <c r="S292" t="str">
        <f t="shared" si="9"/>
        <v>Open</v>
      </c>
    </row>
    <row r="293" spans="1:19" ht="14.5">
      <c r="A293" s="1">
        <v>258</v>
      </c>
      <c r="B293" s="1" t="str">
        <f>_xlfn.XLOOKUP(A293, Opportunity!B$2:B$486, Opportunity!E$2:E$486, "Not found")</f>
        <v>Small</v>
      </c>
      <c r="C293" s="1">
        <v>1</v>
      </c>
      <c r="D293" s="1">
        <v>105</v>
      </c>
      <c r="E293" s="1">
        <v>8</v>
      </c>
      <c r="F293" s="1">
        <v>25</v>
      </c>
      <c r="G293" s="3">
        <v>1456290</v>
      </c>
      <c r="H293" s="4">
        <v>588.45763888888905</v>
      </c>
      <c r="I293" s="1">
        <v>2015</v>
      </c>
      <c r="J293" s="1" t="str">
        <f>_xlfn.XLOOKUP(D293, Account!D$2:D$358, Account!B$2:B$358, "Not found")</f>
        <v>East</v>
      </c>
      <c r="K293" s="1" t="str">
        <f>_xlfn.XLOOKUP(D293, Account!D$2:D$358, Account!C$2:C$358, "Not found")</f>
        <v>Large</v>
      </c>
      <c r="L293" s="1" t="s">
        <v>1012</v>
      </c>
      <c r="M293" s="1" t="str">
        <f>_xlfn.XLOOKUP(E293, Partner!B$2:B$102, Partner!A$2:A$102, "Not found")</f>
        <v>Sontaxon</v>
      </c>
      <c r="N293" t="str">
        <f>_xlfn.XLOOKUP(E293, Partner!B$2:B$102, Partner!C$2:C$102, "Not found")</f>
        <v>Yes</v>
      </c>
      <c r="O293" t="str">
        <f>_xlfn.XLOOKUP(F293, Product!B$2:B$26, Product!A$2:A$26, "Not found")</f>
        <v>Maximus</v>
      </c>
      <c r="P293" t="str">
        <f>_xlfn.XLOOKUP(C293, 'Sales Stage'!C$2:C$6, 'Sales Stage'!B$2:B$6, "Not found")</f>
        <v>Lead</v>
      </c>
      <c r="Q293" s="5">
        <f>_xlfn.XLOOKUP(C293, 'Sales Stage'!C$2:C$6, 'Sales Stage'!A$2:A$6, "Not found")</f>
        <v>0.1</v>
      </c>
      <c r="R293" t="str">
        <f t="shared" si="8"/>
        <v>Partner</v>
      </c>
      <c r="S293" t="str">
        <f t="shared" si="9"/>
        <v>Open</v>
      </c>
    </row>
    <row r="294" spans="1:19" ht="14.5">
      <c r="A294" s="1">
        <v>235</v>
      </c>
      <c r="B294" s="1" t="str">
        <f>_xlfn.XLOOKUP(A294, Opportunity!B$2:B$486, Opportunity!E$2:E$486, "Not found")</f>
        <v>Large</v>
      </c>
      <c r="C294" s="1">
        <v>1</v>
      </c>
      <c r="D294" s="1">
        <v>187</v>
      </c>
      <c r="E294" s="1">
        <v>8</v>
      </c>
      <c r="F294" s="1">
        <v>9</v>
      </c>
      <c r="G294" s="3">
        <v>6794643</v>
      </c>
      <c r="H294" s="4">
        <v>512.45763888888905</v>
      </c>
      <c r="I294" s="1">
        <v>2015</v>
      </c>
      <c r="J294" s="1" t="str">
        <f>_xlfn.XLOOKUP(D294, Account!D$2:D$358, Account!B$2:B$358, "Not found")</f>
        <v>East</v>
      </c>
      <c r="K294" s="1" t="str">
        <f>_xlfn.XLOOKUP(D294, Account!D$2:D$358, Account!C$2:C$358, "Not found")</f>
        <v>Large</v>
      </c>
      <c r="L294" s="1" t="s">
        <v>1012</v>
      </c>
      <c r="M294" s="1" t="str">
        <f>_xlfn.XLOOKUP(E294, Partner!B$2:B$102, Partner!A$2:A$102, "Not found")</f>
        <v>Sontaxon</v>
      </c>
      <c r="N294" t="str">
        <f>_xlfn.XLOOKUP(E294, Partner!B$2:B$102, Partner!C$2:C$102, "Not found")</f>
        <v>Yes</v>
      </c>
      <c r="O294" t="str">
        <f>_xlfn.XLOOKUP(F294, Product!B$2:B$26, Product!A$2:A$26, "Not found")</f>
        <v>Ignis</v>
      </c>
      <c r="P294" t="str">
        <f>_xlfn.XLOOKUP(C294, 'Sales Stage'!C$2:C$6, 'Sales Stage'!B$2:B$6, "Not found")</f>
        <v>Lead</v>
      </c>
      <c r="Q294" s="5">
        <f>_xlfn.XLOOKUP(C294, 'Sales Stage'!C$2:C$6, 'Sales Stage'!A$2:A$6, "Not found")</f>
        <v>0.1</v>
      </c>
      <c r="R294" t="str">
        <f t="shared" si="8"/>
        <v>Partner</v>
      </c>
      <c r="S294" t="str">
        <f t="shared" si="9"/>
        <v>Open</v>
      </c>
    </row>
    <row r="295" spans="1:19" ht="14.5">
      <c r="A295" s="1">
        <v>246</v>
      </c>
      <c r="B295" s="1" t="str">
        <f>_xlfn.XLOOKUP(A295, Opportunity!B$2:B$486, Opportunity!E$2:E$486, "Not found")</f>
        <v>Small</v>
      </c>
      <c r="C295" s="1">
        <v>1</v>
      </c>
      <c r="D295" s="1">
        <v>197</v>
      </c>
      <c r="E295" s="1">
        <v>8</v>
      </c>
      <c r="F295" s="1">
        <v>22</v>
      </c>
      <c r="G295" s="3">
        <v>328421</v>
      </c>
      <c r="H295" s="4">
        <v>634.45763888888905</v>
      </c>
      <c r="I295" s="1">
        <v>2015</v>
      </c>
      <c r="J295" s="1" t="str">
        <f>_xlfn.XLOOKUP(D295, Account!D$2:D$358, Account!B$2:B$358, "Not found")</f>
        <v>East</v>
      </c>
      <c r="K295" s="1" t="str">
        <f>_xlfn.XLOOKUP(D295, Account!D$2:D$358, Account!C$2:C$358, "Not found")</f>
        <v>Small &amp; Medium</v>
      </c>
      <c r="L295" s="1" t="s">
        <v>1012</v>
      </c>
      <c r="M295" s="1" t="str">
        <f>_xlfn.XLOOKUP(E295, Partner!B$2:B$102, Partner!A$2:A$102, "Not found")</f>
        <v>Sontaxon</v>
      </c>
      <c r="N295" t="str">
        <f>_xlfn.XLOOKUP(E295, Partner!B$2:B$102, Partner!C$2:C$102, "Not found")</f>
        <v>Yes</v>
      </c>
      <c r="O295" t="str">
        <f>_xlfn.XLOOKUP(F295, Product!B$2:B$26, Product!A$2:A$26, "Not found")</f>
        <v>Aqua</v>
      </c>
      <c r="P295" t="str">
        <f>_xlfn.XLOOKUP(C295, 'Sales Stage'!C$2:C$6, 'Sales Stage'!B$2:B$6, "Not found")</f>
        <v>Lead</v>
      </c>
      <c r="Q295" s="5">
        <f>_xlfn.XLOOKUP(C295, 'Sales Stage'!C$2:C$6, 'Sales Stage'!A$2:A$6, "Not found")</f>
        <v>0.1</v>
      </c>
      <c r="R295" t="str">
        <f t="shared" si="8"/>
        <v>Partner</v>
      </c>
      <c r="S295" t="str">
        <f t="shared" si="9"/>
        <v>Open</v>
      </c>
    </row>
    <row r="296" spans="1:19" ht="14.5">
      <c r="A296" s="1">
        <v>257</v>
      </c>
      <c r="B296" s="1" t="str">
        <f>_xlfn.XLOOKUP(A296, Opportunity!B$2:B$486, Opportunity!E$2:E$486, "Not found")</f>
        <v>Small</v>
      </c>
      <c r="C296" s="1">
        <v>1</v>
      </c>
      <c r="D296" s="1">
        <v>206</v>
      </c>
      <c r="E296" s="1">
        <v>8</v>
      </c>
      <c r="F296" s="1">
        <v>10</v>
      </c>
      <c r="G296" s="3">
        <v>319833</v>
      </c>
      <c r="H296" s="4">
        <v>589.45763888888905</v>
      </c>
      <c r="I296" s="1">
        <v>2015</v>
      </c>
      <c r="J296" s="1" t="str">
        <f>_xlfn.XLOOKUP(D296, Account!D$2:D$358, Account!B$2:B$358, "Not found")</f>
        <v>East</v>
      </c>
      <c r="K296" s="1" t="str">
        <f>_xlfn.XLOOKUP(D296, Account!D$2:D$358, Account!C$2:C$358, "Not found")</f>
        <v>Small &amp; Medium</v>
      </c>
      <c r="L296" s="1" t="s">
        <v>1012</v>
      </c>
      <c r="M296" s="1" t="str">
        <f>_xlfn.XLOOKUP(E296, Partner!B$2:B$102, Partner!A$2:A$102, "Not found")</f>
        <v>Sontaxon</v>
      </c>
      <c r="N296" t="str">
        <f>_xlfn.XLOOKUP(E296, Partner!B$2:B$102, Partner!C$2:C$102, "Not found")</f>
        <v>Yes</v>
      </c>
      <c r="O296" t="str">
        <f>_xlfn.XLOOKUP(F296, Product!B$2:B$26, Product!A$2:A$26, "Not found")</f>
        <v>Juvenis</v>
      </c>
      <c r="P296" t="str">
        <f>_xlfn.XLOOKUP(C296, 'Sales Stage'!C$2:C$6, 'Sales Stage'!B$2:B$6, "Not found")</f>
        <v>Lead</v>
      </c>
      <c r="Q296" s="5">
        <f>_xlfn.XLOOKUP(C296, 'Sales Stage'!C$2:C$6, 'Sales Stage'!A$2:A$6, "Not found")</f>
        <v>0.1</v>
      </c>
      <c r="R296" t="str">
        <f t="shared" si="8"/>
        <v>Partner</v>
      </c>
      <c r="S296" t="str">
        <f t="shared" si="9"/>
        <v>Open</v>
      </c>
    </row>
    <row r="297" spans="1:19" ht="14.5">
      <c r="A297" s="1">
        <v>280</v>
      </c>
      <c r="B297" s="1" t="str">
        <f>_xlfn.XLOOKUP(A297, Opportunity!B$2:B$486, Opportunity!E$2:E$486, "Not found")</f>
        <v>Small</v>
      </c>
      <c r="C297" s="1">
        <v>1</v>
      </c>
      <c r="D297" s="1">
        <v>224</v>
      </c>
      <c r="E297" s="1">
        <v>8</v>
      </c>
      <c r="F297" s="1">
        <v>3</v>
      </c>
      <c r="G297" s="3">
        <v>2379340</v>
      </c>
      <c r="H297" s="4">
        <v>365.45763888888899</v>
      </c>
      <c r="I297" s="1">
        <v>2015</v>
      </c>
      <c r="J297" s="1" t="str">
        <f>_xlfn.XLOOKUP(D297, Account!D$2:D$358, Account!B$2:B$358, "Not found")</f>
        <v>East</v>
      </c>
      <c r="K297" s="1" t="str">
        <f>_xlfn.XLOOKUP(D297, Account!D$2:D$358, Account!C$2:C$358, "Not found")</f>
        <v>Strategic</v>
      </c>
      <c r="L297" s="1" t="s">
        <v>1012</v>
      </c>
      <c r="M297" s="1" t="str">
        <f>_xlfn.XLOOKUP(E297, Partner!B$2:B$102, Partner!A$2:A$102, "Not found")</f>
        <v>Sontaxon</v>
      </c>
      <c r="N297" t="str">
        <f>_xlfn.XLOOKUP(E297, Partner!B$2:B$102, Partner!C$2:C$102, "Not found")</f>
        <v>Yes</v>
      </c>
      <c r="O297" t="str">
        <f>_xlfn.XLOOKUP(F297, Product!B$2:B$26, Product!A$2:A$26, "Not found")</f>
        <v>Campana</v>
      </c>
      <c r="P297" t="str">
        <f>_xlfn.XLOOKUP(C297, 'Sales Stage'!C$2:C$6, 'Sales Stage'!B$2:B$6, "Not found")</f>
        <v>Lead</v>
      </c>
      <c r="Q297" s="5">
        <f>_xlfn.XLOOKUP(C297, 'Sales Stage'!C$2:C$6, 'Sales Stage'!A$2:A$6, "Not found")</f>
        <v>0.1</v>
      </c>
      <c r="R297" t="str">
        <f t="shared" si="8"/>
        <v>Partner</v>
      </c>
      <c r="S297" t="str">
        <f t="shared" si="9"/>
        <v>Open</v>
      </c>
    </row>
    <row r="298" spans="1:19" ht="14.5">
      <c r="A298" s="1">
        <v>283</v>
      </c>
      <c r="B298" s="1" t="str">
        <f>_xlfn.XLOOKUP(A298, Opportunity!B$2:B$486, Opportunity!E$2:E$486, "Not found")</f>
        <v>Large</v>
      </c>
      <c r="C298" s="1">
        <v>1</v>
      </c>
      <c r="D298" s="1">
        <v>226</v>
      </c>
      <c r="E298" s="1">
        <v>8</v>
      </c>
      <c r="F298" s="1">
        <v>20</v>
      </c>
      <c r="G298" s="3">
        <v>9254244</v>
      </c>
      <c r="H298" s="4">
        <v>519.45763888888905</v>
      </c>
      <c r="I298" s="1">
        <v>2015</v>
      </c>
      <c r="J298" s="1" t="str">
        <f>_xlfn.XLOOKUP(D298, Account!D$2:D$358, Account!B$2:B$358, "Not found")</f>
        <v>East</v>
      </c>
      <c r="K298" s="1" t="str">
        <f>_xlfn.XLOOKUP(D298, Account!D$2:D$358, Account!C$2:C$358, "Not found")</f>
        <v>Large</v>
      </c>
      <c r="L298" s="1" t="s">
        <v>1012</v>
      </c>
      <c r="M298" s="1" t="str">
        <f>_xlfn.XLOOKUP(E298, Partner!B$2:B$102, Partner!A$2:A$102, "Not found")</f>
        <v>Sontaxon</v>
      </c>
      <c r="N298" t="str">
        <f>_xlfn.XLOOKUP(E298, Partner!B$2:B$102, Partner!C$2:C$102, "Not found")</f>
        <v>Yes</v>
      </c>
      <c r="O298" t="str">
        <f>_xlfn.XLOOKUP(F298, Product!B$2:B$26, Product!A$2:A$26, "Not found")</f>
        <v>Umbra</v>
      </c>
      <c r="P298" t="str">
        <f>_xlfn.XLOOKUP(C298, 'Sales Stage'!C$2:C$6, 'Sales Stage'!B$2:B$6, "Not found")</f>
        <v>Lead</v>
      </c>
      <c r="Q298" s="5">
        <f>_xlfn.XLOOKUP(C298, 'Sales Stage'!C$2:C$6, 'Sales Stage'!A$2:A$6, "Not found")</f>
        <v>0.1</v>
      </c>
      <c r="R298" t="str">
        <f t="shared" si="8"/>
        <v>Partner</v>
      </c>
      <c r="S298" t="str">
        <f t="shared" si="9"/>
        <v>Open</v>
      </c>
    </row>
    <row r="299" spans="1:19" ht="14.5">
      <c r="A299" s="1">
        <v>224</v>
      </c>
      <c r="B299" s="1" t="str">
        <f>_xlfn.XLOOKUP(A299, Opportunity!B$2:B$486, Opportunity!E$2:E$486, "Not found")</f>
        <v>Large</v>
      </c>
      <c r="C299" s="1">
        <v>3</v>
      </c>
      <c r="D299" s="1">
        <v>14</v>
      </c>
      <c r="E299" s="1">
        <v>8</v>
      </c>
      <c r="F299" s="1">
        <v>22</v>
      </c>
      <c r="G299" s="3">
        <v>9303462</v>
      </c>
      <c r="H299" s="4">
        <v>514.45763888888905</v>
      </c>
      <c r="I299" s="1">
        <v>2015</v>
      </c>
      <c r="J299" s="1" t="str">
        <f>_xlfn.XLOOKUP(D299, Account!D$2:D$358, Account!B$2:B$358, "Not found")</f>
        <v>East</v>
      </c>
      <c r="K299" s="1" t="str">
        <f>_xlfn.XLOOKUP(D299, Account!D$2:D$358, Account!C$2:C$358, "Not found")</f>
        <v>Strategic</v>
      </c>
      <c r="L299" s="1" t="s">
        <v>1012</v>
      </c>
      <c r="M299" s="1" t="str">
        <f>_xlfn.XLOOKUP(E299, Partner!B$2:B$102, Partner!A$2:A$102, "Not found")</f>
        <v>Sontaxon</v>
      </c>
      <c r="N299" t="str">
        <f>_xlfn.XLOOKUP(E299, Partner!B$2:B$102, Partner!C$2:C$102, "Not found")</f>
        <v>Yes</v>
      </c>
      <c r="O299" t="str">
        <f>_xlfn.XLOOKUP(F299, Product!B$2:B$26, Product!A$2:A$26, "Not found")</f>
        <v>Aqua</v>
      </c>
      <c r="P299" t="str">
        <f>_xlfn.XLOOKUP(C299, 'Sales Stage'!C$2:C$6, 'Sales Stage'!B$2:B$6, "Not found")</f>
        <v>Solution</v>
      </c>
      <c r="Q299" s="5">
        <f>_xlfn.XLOOKUP(C299, 'Sales Stage'!C$2:C$6, 'Sales Stage'!A$2:A$6, "Not found")</f>
        <v>0.4</v>
      </c>
      <c r="R299" t="str">
        <f t="shared" si="8"/>
        <v>Partner</v>
      </c>
      <c r="S299" t="str">
        <f t="shared" si="9"/>
        <v>Open</v>
      </c>
    </row>
    <row r="300" spans="1:19" ht="14.5">
      <c r="A300" s="1">
        <v>454</v>
      </c>
      <c r="B300" s="1" t="str">
        <f>_xlfn.XLOOKUP(A300, Opportunity!B$2:B$486, Opportunity!E$2:E$486, "Not found")</f>
        <v>Large</v>
      </c>
      <c r="C300" s="1">
        <v>1</v>
      </c>
      <c r="D300" s="1">
        <v>118</v>
      </c>
      <c r="E300" s="1">
        <v>8</v>
      </c>
      <c r="F300" s="1">
        <v>9</v>
      </c>
      <c r="G300" s="3">
        <v>10344442</v>
      </c>
      <c r="H300" s="4">
        <v>488.45763888888899</v>
      </c>
      <c r="I300" s="1">
        <v>2015</v>
      </c>
      <c r="J300" s="1" t="str">
        <f>_xlfn.XLOOKUP(D300, Account!D$2:D$358, Account!B$2:B$358, "Not found")</f>
        <v>East</v>
      </c>
      <c r="K300" s="1" t="str">
        <f>_xlfn.XLOOKUP(D300, Account!D$2:D$358, Account!C$2:C$358, "Not found")</f>
        <v>Small &amp; Medium</v>
      </c>
      <c r="L300" s="1" t="s">
        <v>1012</v>
      </c>
      <c r="M300" s="1" t="str">
        <f>_xlfn.XLOOKUP(E300, Partner!B$2:B$102, Partner!A$2:A$102, "Not found")</f>
        <v>Sontaxon</v>
      </c>
      <c r="N300" t="str">
        <f>_xlfn.XLOOKUP(E300, Partner!B$2:B$102, Partner!C$2:C$102, "Not found")</f>
        <v>Yes</v>
      </c>
      <c r="O300" t="str">
        <f>_xlfn.XLOOKUP(F300, Product!B$2:B$26, Product!A$2:A$26, "Not found")</f>
        <v>Ignis</v>
      </c>
      <c r="P300" t="str">
        <f>_xlfn.XLOOKUP(C300, 'Sales Stage'!C$2:C$6, 'Sales Stage'!B$2:B$6, "Not found")</f>
        <v>Lead</v>
      </c>
      <c r="Q300" s="5">
        <f>_xlfn.XLOOKUP(C300, 'Sales Stage'!C$2:C$6, 'Sales Stage'!A$2:A$6, "Not found")</f>
        <v>0.1</v>
      </c>
      <c r="R300" t="str">
        <f t="shared" si="8"/>
        <v>Partner</v>
      </c>
      <c r="S300" t="str">
        <f t="shared" si="9"/>
        <v>Open</v>
      </c>
    </row>
    <row r="301" spans="1:19" ht="14.5">
      <c r="A301" s="1">
        <v>472</v>
      </c>
      <c r="B301" s="1" t="str">
        <f>_xlfn.XLOOKUP(A301, Opportunity!B$2:B$486, Opportunity!E$2:E$486, "Not found")</f>
        <v>Large</v>
      </c>
      <c r="C301" s="1">
        <v>2</v>
      </c>
      <c r="D301" s="1">
        <v>17</v>
      </c>
      <c r="E301" s="1">
        <v>8</v>
      </c>
      <c r="F301" s="1">
        <v>25</v>
      </c>
      <c r="G301" s="3">
        <v>7486925</v>
      </c>
      <c r="H301" s="4">
        <v>554.29166666666401</v>
      </c>
      <c r="I301" s="1">
        <v>2015</v>
      </c>
      <c r="J301" s="1" t="str">
        <f>_xlfn.XLOOKUP(D301, Account!D$2:D$358, Account!B$2:B$358, "Not found")</f>
        <v>East</v>
      </c>
      <c r="K301" s="1" t="str">
        <f>_xlfn.XLOOKUP(D301, Account!D$2:D$358, Account!C$2:C$358, "Not found")</f>
        <v>Strategic</v>
      </c>
      <c r="L301" s="1" t="s">
        <v>1002</v>
      </c>
      <c r="M301" s="1" t="str">
        <f>_xlfn.XLOOKUP(E301, Partner!B$2:B$102, Partner!A$2:A$102, "Not found")</f>
        <v>Sontaxon</v>
      </c>
      <c r="N301" t="str">
        <f>_xlfn.XLOOKUP(E301, Partner!B$2:B$102, Partner!C$2:C$102, "Not found")</f>
        <v>Yes</v>
      </c>
      <c r="O301" t="str">
        <f>_xlfn.XLOOKUP(F301, Product!B$2:B$26, Product!A$2:A$26, "Not found")</f>
        <v>Maximus</v>
      </c>
      <c r="P301" t="str">
        <f>_xlfn.XLOOKUP(C301, 'Sales Stage'!C$2:C$6, 'Sales Stage'!B$2:B$6, "Not found")</f>
        <v>Qualify</v>
      </c>
      <c r="Q301" s="5">
        <f>_xlfn.XLOOKUP(C301, 'Sales Stage'!C$2:C$6, 'Sales Stage'!A$2:A$6, "Not found")</f>
        <v>0.2</v>
      </c>
      <c r="R301" t="str">
        <f t="shared" si="8"/>
        <v>Partner</v>
      </c>
      <c r="S301" t="str">
        <f t="shared" si="9"/>
        <v>Open</v>
      </c>
    </row>
    <row r="302" spans="1:19" ht="14.5">
      <c r="A302" s="1">
        <v>267</v>
      </c>
      <c r="B302" s="1" t="str">
        <f>_xlfn.XLOOKUP(A302, Opportunity!B$2:B$486, Opportunity!E$2:E$486, "Not found")</f>
        <v>Large</v>
      </c>
      <c r="C302" s="1">
        <v>1</v>
      </c>
      <c r="D302" s="1">
        <v>212</v>
      </c>
      <c r="E302" s="1">
        <v>8</v>
      </c>
      <c r="F302" s="1">
        <v>8</v>
      </c>
      <c r="G302" s="3">
        <v>7195385</v>
      </c>
      <c r="H302" s="4">
        <v>440.29166666666401</v>
      </c>
      <c r="I302" s="1">
        <v>2015</v>
      </c>
      <c r="J302" s="1" t="str">
        <f>_xlfn.XLOOKUP(D302, Account!D$2:D$358, Account!B$2:B$358, "Not found")</f>
        <v>East</v>
      </c>
      <c r="K302" s="1" t="str">
        <f>_xlfn.XLOOKUP(D302, Account!D$2:D$358, Account!C$2:C$358, "Not found")</f>
        <v>Strategic</v>
      </c>
      <c r="L302" s="1" t="s">
        <v>1010</v>
      </c>
      <c r="M302" s="1" t="str">
        <f>_xlfn.XLOOKUP(E302, Partner!B$2:B$102, Partner!A$2:A$102, "Not found")</f>
        <v>Sontaxon</v>
      </c>
      <c r="N302" t="str">
        <f>_xlfn.XLOOKUP(E302, Partner!B$2:B$102, Partner!C$2:C$102, "Not found")</f>
        <v>Yes</v>
      </c>
      <c r="O302" t="str">
        <f>_xlfn.XLOOKUP(F302, Product!B$2:B$26, Product!A$2:A$26, "Not found")</f>
        <v>Habitus</v>
      </c>
      <c r="P302" t="str">
        <f>_xlfn.XLOOKUP(C302, 'Sales Stage'!C$2:C$6, 'Sales Stage'!B$2:B$6, "Not found")</f>
        <v>Lead</v>
      </c>
      <c r="Q302" s="5">
        <f>_xlfn.XLOOKUP(C302, 'Sales Stage'!C$2:C$6, 'Sales Stage'!A$2:A$6, "Not found")</f>
        <v>0.1</v>
      </c>
      <c r="R302" t="str">
        <f t="shared" si="8"/>
        <v>Partner</v>
      </c>
      <c r="S302" t="str">
        <f t="shared" si="9"/>
        <v>Open</v>
      </c>
    </row>
    <row r="303" spans="1:19" ht="14.5">
      <c r="A303" s="1">
        <v>275</v>
      </c>
      <c r="B303" s="1" t="str">
        <f>_xlfn.XLOOKUP(A303, Opportunity!B$2:B$486, Opportunity!E$2:E$486, "Not found")</f>
        <v>Large</v>
      </c>
      <c r="C303" s="1">
        <v>2</v>
      </c>
      <c r="D303" s="1">
        <v>219</v>
      </c>
      <c r="E303" s="1">
        <v>8</v>
      </c>
      <c r="F303" s="1">
        <v>20</v>
      </c>
      <c r="G303" s="3">
        <v>6818253</v>
      </c>
      <c r="H303" s="4">
        <v>437.29166666666401</v>
      </c>
      <c r="I303" s="1">
        <v>2015</v>
      </c>
      <c r="J303" s="1" t="str">
        <f>_xlfn.XLOOKUP(D303, Account!D$2:D$358, Account!B$2:B$358, "Not found")</f>
        <v>East</v>
      </c>
      <c r="K303" s="1" t="str">
        <f>_xlfn.XLOOKUP(D303, Account!D$2:D$358, Account!C$2:C$358, "Not found")</f>
        <v>Large</v>
      </c>
      <c r="L303" s="1" t="s">
        <v>1010</v>
      </c>
      <c r="M303" s="1" t="str">
        <f>_xlfn.XLOOKUP(E303, Partner!B$2:B$102, Partner!A$2:A$102, "Not found")</f>
        <v>Sontaxon</v>
      </c>
      <c r="N303" t="str">
        <f>_xlfn.XLOOKUP(E303, Partner!B$2:B$102, Partner!C$2:C$102, "Not found")</f>
        <v>Yes</v>
      </c>
      <c r="O303" t="str">
        <f>_xlfn.XLOOKUP(F303, Product!B$2:B$26, Product!A$2:A$26, "Not found")</f>
        <v>Umbra</v>
      </c>
      <c r="P303" t="str">
        <f>_xlfn.XLOOKUP(C303, 'Sales Stage'!C$2:C$6, 'Sales Stage'!B$2:B$6, "Not found")</f>
        <v>Qualify</v>
      </c>
      <c r="Q303" s="5">
        <f>_xlfn.XLOOKUP(C303, 'Sales Stage'!C$2:C$6, 'Sales Stage'!A$2:A$6, "Not found")</f>
        <v>0.2</v>
      </c>
      <c r="R303" t="str">
        <f t="shared" si="8"/>
        <v>Partner</v>
      </c>
      <c r="S303" t="str">
        <f t="shared" si="9"/>
        <v>Open</v>
      </c>
    </row>
    <row r="304" spans="1:19" ht="14.5">
      <c r="A304" s="1">
        <v>252</v>
      </c>
      <c r="B304" s="1" t="str">
        <f>_xlfn.XLOOKUP(A304, Opportunity!B$2:B$486, Opportunity!E$2:E$486, "Not found")</f>
        <v>Medium</v>
      </c>
      <c r="C304" s="1">
        <v>2</v>
      </c>
      <c r="D304" s="1">
        <v>202</v>
      </c>
      <c r="E304" s="1">
        <v>8</v>
      </c>
      <c r="F304" s="1">
        <v>25</v>
      </c>
      <c r="G304" s="3">
        <v>3334564</v>
      </c>
      <c r="H304" s="4">
        <v>512.29166666666401</v>
      </c>
      <c r="I304" s="1">
        <v>2015</v>
      </c>
      <c r="J304" s="1" t="str">
        <f>_xlfn.XLOOKUP(D304, Account!D$2:D$358, Account!B$2:B$358, "Not found")</f>
        <v>East</v>
      </c>
      <c r="K304" s="1" t="str">
        <f>_xlfn.XLOOKUP(D304, Account!D$2:D$358, Account!C$2:C$358, "Not found")</f>
        <v>Small &amp; Medium</v>
      </c>
      <c r="L304" s="1" t="s">
        <v>1010</v>
      </c>
      <c r="M304" s="1" t="str">
        <f>_xlfn.XLOOKUP(E304, Partner!B$2:B$102, Partner!A$2:A$102, "Not found")</f>
        <v>Sontaxon</v>
      </c>
      <c r="N304" t="str">
        <f>_xlfn.XLOOKUP(E304, Partner!B$2:B$102, Partner!C$2:C$102, "Not found")</f>
        <v>Yes</v>
      </c>
      <c r="O304" t="str">
        <f>_xlfn.XLOOKUP(F304, Product!B$2:B$26, Product!A$2:A$26, "Not found")</f>
        <v>Maximus</v>
      </c>
      <c r="P304" t="str">
        <f>_xlfn.XLOOKUP(C304, 'Sales Stage'!C$2:C$6, 'Sales Stage'!B$2:B$6, "Not found")</f>
        <v>Qualify</v>
      </c>
      <c r="Q304" s="5">
        <f>_xlfn.XLOOKUP(C304, 'Sales Stage'!C$2:C$6, 'Sales Stage'!A$2:A$6, "Not found")</f>
        <v>0.2</v>
      </c>
      <c r="R304" t="str">
        <f t="shared" si="8"/>
        <v>Partner</v>
      </c>
      <c r="S304" t="str">
        <f t="shared" si="9"/>
        <v>Open</v>
      </c>
    </row>
    <row r="305" spans="1:19" ht="14.5">
      <c r="A305" s="1">
        <v>284</v>
      </c>
      <c r="B305" s="1" t="str">
        <f>_xlfn.XLOOKUP(A305, Opportunity!B$2:B$486, Opportunity!E$2:E$486, "Not found")</f>
        <v>Large</v>
      </c>
      <c r="C305" s="1">
        <v>1</v>
      </c>
      <c r="D305" s="1">
        <v>227</v>
      </c>
      <c r="E305" s="1">
        <v>8</v>
      </c>
      <c r="F305" s="1">
        <v>5</v>
      </c>
      <c r="G305" s="3">
        <v>8976166</v>
      </c>
      <c r="H305" s="4">
        <v>373.29166666666401</v>
      </c>
      <c r="I305" s="1">
        <v>2015</v>
      </c>
      <c r="J305" s="1" t="str">
        <f>_xlfn.XLOOKUP(D305, Account!D$2:D$358, Account!B$2:B$358, "Not found")</f>
        <v>East</v>
      </c>
      <c r="K305" s="1" t="str">
        <f>_xlfn.XLOOKUP(D305, Account!D$2:D$358, Account!C$2:C$358, "Not found")</f>
        <v>Strategic</v>
      </c>
      <c r="L305" s="1" t="s">
        <v>1010</v>
      </c>
      <c r="M305" s="1" t="str">
        <f>_xlfn.XLOOKUP(E305, Partner!B$2:B$102, Partner!A$2:A$102, "Not found")</f>
        <v>Sontaxon</v>
      </c>
      <c r="N305" t="str">
        <f>_xlfn.XLOOKUP(E305, Partner!B$2:B$102, Partner!C$2:C$102, "Not found")</f>
        <v>Yes</v>
      </c>
      <c r="O305" t="str">
        <f>_xlfn.XLOOKUP(F305, Product!B$2:B$26, Product!A$2:A$26, "Not found")</f>
        <v>Eligo</v>
      </c>
      <c r="P305" t="str">
        <f>_xlfn.XLOOKUP(C305, 'Sales Stage'!C$2:C$6, 'Sales Stage'!B$2:B$6, "Not found")</f>
        <v>Lead</v>
      </c>
      <c r="Q305" s="5">
        <f>_xlfn.XLOOKUP(C305, 'Sales Stage'!C$2:C$6, 'Sales Stage'!A$2:A$6, "Not found")</f>
        <v>0.1</v>
      </c>
      <c r="R305" t="str">
        <f t="shared" si="8"/>
        <v>Partner</v>
      </c>
      <c r="S305" t="str">
        <f t="shared" si="9"/>
        <v>Open</v>
      </c>
    </row>
    <row r="306" spans="1:19" ht="14.5">
      <c r="A306" s="1">
        <v>272</v>
      </c>
      <c r="B306" s="1" t="str">
        <f>_xlfn.XLOOKUP(A306, Opportunity!B$2:B$486, Opportunity!E$2:E$486, "Not found")</f>
        <v>Medium</v>
      </c>
      <c r="C306" s="1">
        <v>2</v>
      </c>
      <c r="D306" s="1">
        <v>216</v>
      </c>
      <c r="E306" s="1">
        <v>8</v>
      </c>
      <c r="F306" s="1">
        <v>2</v>
      </c>
      <c r="G306" s="3">
        <v>3185673</v>
      </c>
      <c r="H306" s="4">
        <v>528.33333333333599</v>
      </c>
      <c r="I306" s="1">
        <v>2015</v>
      </c>
      <c r="J306" s="1" t="str">
        <f>_xlfn.XLOOKUP(D306, Account!D$2:D$358, Account!B$2:B$358, "Not found")</f>
        <v>East</v>
      </c>
      <c r="K306" s="1" t="str">
        <f>_xlfn.XLOOKUP(D306, Account!D$2:D$358, Account!C$2:C$358, "Not found")</f>
        <v>Small &amp; Medium</v>
      </c>
      <c r="L306" s="1" t="s">
        <v>1010</v>
      </c>
      <c r="M306" s="1" t="str">
        <f>_xlfn.XLOOKUP(E306, Partner!B$2:B$102, Partner!A$2:A$102, "Not found")</f>
        <v>Sontaxon</v>
      </c>
      <c r="N306" t="str">
        <f>_xlfn.XLOOKUP(E306, Partner!B$2:B$102, Partner!C$2:C$102, "Not found")</f>
        <v>Yes</v>
      </c>
      <c r="O306" t="str">
        <f>_xlfn.XLOOKUP(F306, Product!B$2:B$26, Product!A$2:A$26, "Not found")</f>
        <v>Basium</v>
      </c>
      <c r="P306" t="str">
        <f>_xlfn.XLOOKUP(C306, 'Sales Stage'!C$2:C$6, 'Sales Stage'!B$2:B$6, "Not found")</f>
        <v>Qualify</v>
      </c>
      <c r="Q306" s="5">
        <f>_xlfn.XLOOKUP(C306, 'Sales Stage'!C$2:C$6, 'Sales Stage'!A$2:A$6, "Not found")</f>
        <v>0.2</v>
      </c>
      <c r="R306" t="str">
        <f t="shared" si="8"/>
        <v>Partner</v>
      </c>
      <c r="S306" t="str">
        <f t="shared" si="9"/>
        <v>Open</v>
      </c>
    </row>
    <row r="307" spans="1:19" ht="14.5">
      <c r="A307" s="1">
        <v>446</v>
      </c>
      <c r="B307" s="1" t="str">
        <f>_xlfn.XLOOKUP(A307, Opportunity!B$2:B$486, Opportunity!E$2:E$486, "Not found")</f>
        <v>Large</v>
      </c>
      <c r="C307" s="1">
        <v>1</v>
      </c>
      <c r="D307" s="1">
        <v>342</v>
      </c>
      <c r="E307" s="1">
        <v>8</v>
      </c>
      <c r="F307" s="1">
        <v>10</v>
      </c>
      <c r="G307" s="3">
        <v>8720248</v>
      </c>
      <c r="H307" s="4">
        <v>440.33333333333599</v>
      </c>
      <c r="I307" s="1">
        <v>2015</v>
      </c>
      <c r="J307" s="1" t="str">
        <f>_xlfn.XLOOKUP(D307, Account!D$2:D$358, Account!B$2:B$358, "Not found")</f>
        <v>Central</v>
      </c>
      <c r="K307" s="1" t="str">
        <f>_xlfn.XLOOKUP(D307, Account!D$2:D$358, Account!C$2:C$358, "Not found")</f>
        <v>Small &amp; Medium</v>
      </c>
      <c r="L307" s="1" t="s">
        <v>1010</v>
      </c>
      <c r="M307" s="1" t="str">
        <f>_xlfn.XLOOKUP(E307, Partner!B$2:B$102, Partner!A$2:A$102, "Not found")</f>
        <v>Sontaxon</v>
      </c>
      <c r="N307" t="str">
        <f>_xlfn.XLOOKUP(E307, Partner!B$2:B$102, Partner!C$2:C$102, "Not found")</f>
        <v>Yes</v>
      </c>
      <c r="O307" t="str">
        <f>_xlfn.XLOOKUP(F307, Product!B$2:B$26, Product!A$2:A$26, "Not found")</f>
        <v>Juvenis</v>
      </c>
      <c r="P307" t="str">
        <f>_xlfn.XLOOKUP(C307, 'Sales Stage'!C$2:C$6, 'Sales Stage'!B$2:B$6, "Not found")</f>
        <v>Lead</v>
      </c>
      <c r="Q307" s="5">
        <f>_xlfn.XLOOKUP(C307, 'Sales Stage'!C$2:C$6, 'Sales Stage'!A$2:A$6, "Not found")</f>
        <v>0.1</v>
      </c>
      <c r="R307" t="str">
        <f t="shared" si="8"/>
        <v>Partner</v>
      </c>
      <c r="S307" t="str">
        <f t="shared" si="9"/>
        <v>Open</v>
      </c>
    </row>
    <row r="308" spans="1:19" ht="14.5">
      <c r="A308" s="1">
        <v>442</v>
      </c>
      <c r="B308" s="1" t="str">
        <f>_xlfn.XLOOKUP(A308, Opportunity!B$2:B$486, Opportunity!E$2:E$486, "Not found")</f>
        <v>Large</v>
      </c>
      <c r="C308" s="1">
        <v>1</v>
      </c>
      <c r="D308" s="1">
        <v>339</v>
      </c>
      <c r="E308" s="1">
        <v>8</v>
      </c>
      <c r="F308" s="1">
        <v>22</v>
      </c>
      <c r="G308" s="3">
        <v>9930347</v>
      </c>
      <c r="H308" s="4">
        <v>442.33333333333599</v>
      </c>
      <c r="I308" s="1">
        <v>2015</v>
      </c>
      <c r="J308" s="1" t="str">
        <f>_xlfn.XLOOKUP(D308, Account!D$2:D$358, Account!B$2:B$358, "Not found")</f>
        <v>West</v>
      </c>
      <c r="K308" s="1" t="str">
        <f>_xlfn.XLOOKUP(D308, Account!D$2:D$358, Account!C$2:C$358, "Not found")</f>
        <v>Strategic</v>
      </c>
      <c r="L308" s="1" t="s">
        <v>1010</v>
      </c>
      <c r="M308" s="1" t="str">
        <f>_xlfn.XLOOKUP(E308, Partner!B$2:B$102, Partner!A$2:A$102, "Not found")</f>
        <v>Sontaxon</v>
      </c>
      <c r="N308" t="str">
        <f>_xlfn.XLOOKUP(E308, Partner!B$2:B$102, Partner!C$2:C$102, "Not found")</f>
        <v>Yes</v>
      </c>
      <c r="O308" t="str">
        <f>_xlfn.XLOOKUP(F308, Product!B$2:B$26, Product!A$2:A$26, "Not found")</f>
        <v>Aqua</v>
      </c>
      <c r="P308" t="str">
        <f>_xlfn.XLOOKUP(C308, 'Sales Stage'!C$2:C$6, 'Sales Stage'!B$2:B$6, "Not found")</f>
        <v>Lead</v>
      </c>
      <c r="Q308" s="5">
        <f>_xlfn.XLOOKUP(C308, 'Sales Stage'!C$2:C$6, 'Sales Stage'!A$2:A$6, "Not found")</f>
        <v>0.1</v>
      </c>
      <c r="R308" t="str">
        <f t="shared" si="8"/>
        <v>Partner</v>
      </c>
      <c r="S308" t="str">
        <f t="shared" si="9"/>
        <v>Open</v>
      </c>
    </row>
    <row r="309" spans="1:19" ht="14.5">
      <c r="A309" s="1">
        <v>444</v>
      </c>
      <c r="B309" s="1" t="str">
        <f>_xlfn.XLOOKUP(A309, Opportunity!B$2:B$486, Opportunity!E$2:E$486, "Not found")</f>
        <v>Large</v>
      </c>
      <c r="C309" s="1">
        <v>3</v>
      </c>
      <c r="D309" s="1">
        <v>340</v>
      </c>
      <c r="E309" s="1">
        <v>97</v>
      </c>
      <c r="F309" s="1">
        <v>13</v>
      </c>
      <c r="G309" s="3">
        <v>10875494</v>
      </c>
      <c r="H309" s="4">
        <v>457.45763888888899</v>
      </c>
      <c r="I309" s="1">
        <v>2015</v>
      </c>
      <c r="J309" s="1" t="str">
        <f>_xlfn.XLOOKUP(D309, Account!D$2:D$358, Account!B$2:B$358, "Not found")</f>
        <v>West</v>
      </c>
      <c r="K309" s="1" t="str">
        <f>_xlfn.XLOOKUP(D309, Account!D$2:D$358, Account!C$2:C$358, "Not found")</f>
        <v>Small &amp; Medium</v>
      </c>
      <c r="L309" s="1" t="s">
        <v>1010</v>
      </c>
      <c r="M309" s="1" t="str">
        <f>_xlfn.XLOOKUP(E309, Partner!B$2:B$102, Partner!A$2:A$102, "Not found")</f>
        <v>Indiity</v>
      </c>
      <c r="N309" t="str">
        <f>_xlfn.XLOOKUP(E309, Partner!B$2:B$102, Partner!C$2:C$102, "Not found")</f>
        <v>Yes</v>
      </c>
      <c r="O309" t="str">
        <f>_xlfn.XLOOKUP(F309, Product!B$2:B$26, Product!A$2:A$26, "Not found")</f>
        <v>Nimis</v>
      </c>
      <c r="P309" t="str">
        <f>_xlfn.XLOOKUP(C309, 'Sales Stage'!C$2:C$6, 'Sales Stage'!B$2:B$6, "Not found")</f>
        <v>Solution</v>
      </c>
      <c r="Q309" s="5">
        <f>_xlfn.XLOOKUP(C309, 'Sales Stage'!C$2:C$6, 'Sales Stage'!A$2:A$6, "Not found")</f>
        <v>0.4</v>
      </c>
      <c r="R309" t="str">
        <f t="shared" si="8"/>
        <v>Partner</v>
      </c>
      <c r="S309" t="str">
        <f t="shared" si="9"/>
        <v>Open</v>
      </c>
    </row>
    <row r="310" spans="1:19" ht="14.5">
      <c r="A310" s="1">
        <v>274</v>
      </c>
      <c r="B310" s="1" t="str">
        <f>_xlfn.XLOOKUP(A310, Opportunity!B$2:B$486, Opportunity!E$2:E$486, "Not found")</f>
        <v>Medium</v>
      </c>
      <c r="C310" s="1">
        <v>3</v>
      </c>
      <c r="D310" s="1">
        <v>218</v>
      </c>
      <c r="E310" s="1">
        <v>71</v>
      </c>
      <c r="F310" s="1">
        <v>1</v>
      </c>
      <c r="G310" s="3">
        <v>3962803</v>
      </c>
      <c r="H310" s="4">
        <v>441.45763888888899</v>
      </c>
      <c r="I310" s="1">
        <v>2015</v>
      </c>
      <c r="J310" s="1" t="str">
        <f>_xlfn.XLOOKUP(D310, Account!D$2:D$358, Account!B$2:B$358, "Not found")</f>
        <v>Central</v>
      </c>
      <c r="K310" s="1" t="str">
        <f>_xlfn.XLOOKUP(D310, Account!D$2:D$358, Account!C$2:C$358, "Not found")</f>
        <v>Large</v>
      </c>
      <c r="L310" s="1" t="s">
        <v>1003</v>
      </c>
      <c r="M310" s="1" t="str">
        <f>_xlfn.XLOOKUP(E310, Partner!B$2:B$102, Partner!A$2:A$102, "Not found")</f>
        <v>Doublestreet</v>
      </c>
      <c r="N310" t="str">
        <f>_xlfn.XLOOKUP(E310, Partner!B$2:B$102, Partner!C$2:C$102, "Not found")</f>
        <v>Yes</v>
      </c>
      <c r="O310" t="str">
        <f>_xlfn.XLOOKUP(F310, Product!B$2:B$26, Product!A$2:A$26, "Not found")</f>
        <v>Abbas</v>
      </c>
      <c r="P310" t="str">
        <f>_xlfn.XLOOKUP(C310, 'Sales Stage'!C$2:C$6, 'Sales Stage'!B$2:B$6, "Not found")</f>
        <v>Solution</v>
      </c>
      <c r="Q310" s="5">
        <f>_xlfn.XLOOKUP(C310, 'Sales Stage'!C$2:C$6, 'Sales Stage'!A$2:A$6, "Not found")</f>
        <v>0.4</v>
      </c>
      <c r="R310" t="str">
        <f t="shared" si="8"/>
        <v>Partner</v>
      </c>
      <c r="S310" t="str">
        <f t="shared" si="9"/>
        <v>Open</v>
      </c>
    </row>
    <row r="311" spans="1:19" ht="14.5">
      <c r="A311" s="1">
        <v>317</v>
      </c>
      <c r="B311" s="1" t="str">
        <f>_xlfn.XLOOKUP(A311, Opportunity!B$2:B$486, Opportunity!E$2:E$486, "Not found")</f>
        <v>Small</v>
      </c>
      <c r="C311" s="1">
        <v>2</v>
      </c>
      <c r="D311" s="1">
        <v>246</v>
      </c>
      <c r="E311" s="1">
        <v>67</v>
      </c>
      <c r="F311" s="1">
        <v>16</v>
      </c>
      <c r="G311" s="3">
        <v>1698708</v>
      </c>
      <c r="H311" s="4">
        <v>398.45763888888899</v>
      </c>
      <c r="I311" s="1">
        <v>2015</v>
      </c>
      <c r="J311" s="1" t="str">
        <f>_xlfn.XLOOKUP(D311, Account!D$2:D$358, Account!B$2:B$358, "Not found")</f>
        <v>East</v>
      </c>
      <c r="K311" s="1" t="str">
        <f>_xlfn.XLOOKUP(D311, Account!D$2:D$358, Account!C$2:C$358, "Not found")</f>
        <v>Strategic</v>
      </c>
      <c r="L311" s="1" t="s">
        <v>1003</v>
      </c>
      <c r="M311" s="1" t="str">
        <f>_xlfn.XLOOKUP(E311, Partner!B$2:B$102, Partner!A$2:A$102, "Not found")</f>
        <v>Konzozdax</v>
      </c>
      <c r="N311" t="str">
        <f>_xlfn.XLOOKUP(E311, Partner!B$2:B$102, Partner!C$2:C$102, "Not found")</f>
        <v>Yes</v>
      </c>
      <c r="O311" t="str">
        <f>_xlfn.XLOOKUP(F311, Product!B$2:B$26, Product!A$2:A$26, "Not found")</f>
        <v>Quanti</v>
      </c>
      <c r="P311" t="str">
        <f>_xlfn.XLOOKUP(C311, 'Sales Stage'!C$2:C$6, 'Sales Stage'!B$2:B$6, "Not found")</f>
        <v>Qualify</v>
      </c>
      <c r="Q311" s="5">
        <f>_xlfn.XLOOKUP(C311, 'Sales Stage'!C$2:C$6, 'Sales Stage'!A$2:A$6, "Not found")</f>
        <v>0.2</v>
      </c>
      <c r="R311" t="str">
        <f t="shared" si="8"/>
        <v>Partner</v>
      </c>
      <c r="S311" t="str">
        <f t="shared" si="9"/>
        <v>Open</v>
      </c>
    </row>
    <row r="312" spans="1:19" ht="14.5">
      <c r="A312" s="1">
        <v>49</v>
      </c>
      <c r="B312" s="1" t="str">
        <f>_xlfn.XLOOKUP(A312, Opportunity!B$2:B$486, Opportunity!E$2:E$486, "Not found")</f>
        <v>Small</v>
      </c>
      <c r="C312" s="1">
        <v>3</v>
      </c>
      <c r="D312" s="1">
        <v>46</v>
      </c>
      <c r="E312" s="1">
        <v>3</v>
      </c>
      <c r="F312" s="1">
        <v>25</v>
      </c>
      <c r="G312" s="3">
        <v>239200</v>
      </c>
      <c r="H312" s="4">
        <v>529.45763888888905</v>
      </c>
      <c r="I312" s="1">
        <v>2015</v>
      </c>
      <c r="J312" s="1" t="str">
        <f>_xlfn.XLOOKUP(D312, Account!D$2:D$358, Account!B$2:B$358, "Not found")</f>
        <v>Central</v>
      </c>
      <c r="K312" s="1" t="str">
        <f>_xlfn.XLOOKUP(D312, Account!D$2:D$358, Account!C$2:C$358, "Not found")</f>
        <v>Small &amp; Medium</v>
      </c>
      <c r="L312" s="1" t="s">
        <v>1003</v>
      </c>
      <c r="M312" s="1" t="str">
        <f>_xlfn.XLOOKUP(E312, Partner!B$2:B$102, Partner!A$2:A$102, "Not found")</f>
        <v>Joblamcon</v>
      </c>
      <c r="N312" t="str">
        <f>_xlfn.XLOOKUP(E312, Partner!B$2:B$102, Partner!C$2:C$102, "Not found")</f>
        <v>Yes</v>
      </c>
      <c r="O312" t="str">
        <f>_xlfn.XLOOKUP(F312, Product!B$2:B$26, Product!A$2:A$26, "Not found")</f>
        <v>Maximus</v>
      </c>
      <c r="P312" t="str">
        <f>_xlfn.XLOOKUP(C312, 'Sales Stage'!C$2:C$6, 'Sales Stage'!B$2:B$6, "Not found")</f>
        <v>Solution</v>
      </c>
      <c r="Q312" s="5">
        <f>_xlfn.XLOOKUP(C312, 'Sales Stage'!C$2:C$6, 'Sales Stage'!A$2:A$6, "Not found")</f>
        <v>0.4</v>
      </c>
      <c r="R312" t="str">
        <f t="shared" si="8"/>
        <v>Partner</v>
      </c>
      <c r="S312" t="str">
        <f t="shared" si="9"/>
        <v>Open</v>
      </c>
    </row>
    <row r="313" spans="1:19" ht="14.5">
      <c r="A313" s="1">
        <v>149</v>
      </c>
      <c r="B313" s="1" t="str">
        <f>_xlfn.XLOOKUP(A313, Opportunity!B$2:B$486, Opportunity!E$2:E$486, "Not found")</f>
        <v>Large</v>
      </c>
      <c r="C313" s="1">
        <v>2</v>
      </c>
      <c r="D313" s="1">
        <v>118</v>
      </c>
      <c r="E313" s="1">
        <v>48</v>
      </c>
      <c r="F313" s="1">
        <v>10</v>
      </c>
      <c r="G313" s="3">
        <v>9040519</v>
      </c>
      <c r="H313" s="4">
        <v>520.45763888888905</v>
      </c>
      <c r="I313" s="1">
        <v>2015</v>
      </c>
      <c r="J313" s="1" t="str">
        <f>_xlfn.XLOOKUP(D313, Account!D$2:D$358, Account!B$2:B$358, "Not found")</f>
        <v>East</v>
      </c>
      <c r="K313" s="1" t="str">
        <f>_xlfn.XLOOKUP(D313, Account!D$2:D$358, Account!C$2:C$358, "Not found")</f>
        <v>Small &amp; Medium</v>
      </c>
      <c r="L313" s="1" t="s">
        <v>1003</v>
      </c>
      <c r="M313" s="1" t="str">
        <f>_xlfn.XLOOKUP(E313, Partner!B$2:B$102, Partner!A$2:A$102, "Not found")</f>
        <v>Konkdom</v>
      </c>
      <c r="N313" t="str">
        <f>_xlfn.XLOOKUP(E313, Partner!B$2:B$102, Partner!C$2:C$102, "Not found")</f>
        <v>Yes</v>
      </c>
      <c r="O313" t="str">
        <f>_xlfn.XLOOKUP(F313, Product!B$2:B$26, Product!A$2:A$26, "Not found")</f>
        <v>Juvenis</v>
      </c>
      <c r="P313" t="str">
        <f>_xlfn.XLOOKUP(C313, 'Sales Stage'!C$2:C$6, 'Sales Stage'!B$2:B$6, "Not found")</f>
        <v>Qualify</v>
      </c>
      <c r="Q313" s="5">
        <f>_xlfn.XLOOKUP(C313, 'Sales Stage'!C$2:C$6, 'Sales Stage'!A$2:A$6, "Not found")</f>
        <v>0.2</v>
      </c>
      <c r="R313" t="str">
        <f t="shared" si="8"/>
        <v>Partner</v>
      </c>
      <c r="S313" t="str">
        <f t="shared" si="9"/>
        <v>Open</v>
      </c>
    </row>
    <row r="314" spans="1:19" ht="14.5">
      <c r="A314" s="1">
        <v>265</v>
      </c>
      <c r="B314" s="1" t="str">
        <f>_xlfn.XLOOKUP(A314, Opportunity!B$2:B$486, Opportunity!E$2:E$486, "Not found")</f>
        <v>Small</v>
      </c>
      <c r="C314" s="1">
        <v>2</v>
      </c>
      <c r="D314" s="1">
        <v>112</v>
      </c>
      <c r="E314" s="1">
        <v>3</v>
      </c>
      <c r="F314" s="1">
        <v>2</v>
      </c>
      <c r="G314" s="3">
        <v>573880</v>
      </c>
      <c r="H314" s="4">
        <v>426.45763888888899</v>
      </c>
      <c r="I314" s="1">
        <v>2015</v>
      </c>
      <c r="J314" s="1" t="str">
        <f>_xlfn.XLOOKUP(D314, Account!D$2:D$358, Account!B$2:B$358, "Not found")</f>
        <v>East</v>
      </c>
      <c r="K314" s="1" t="str">
        <f>_xlfn.XLOOKUP(D314, Account!D$2:D$358, Account!C$2:C$358, "Not found")</f>
        <v>Strategic</v>
      </c>
      <c r="L314" s="1" t="s">
        <v>1003</v>
      </c>
      <c r="M314" s="1" t="str">
        <f>_xlfn.XLOOKUP(E314, Partner!B$2:B$102, Partner!A$2:A$102, "Not found")</f>
        <v>Joblamcon</v>
      </c>
      <c r="N314" t="str">
        <f>_xlfn.XLOOKUP(E314, Partner!B$2:B$102, Partner!C$2:C$102, "Not found")</f>
        <v>Yes</v>
      </c>
      <c r="O314" t="str">
        <f>_xlfn.XLOOKUP(F314, Product!B$2:B$26, Product!A$2:A$26, "Not found")</f>
        <v>Basium</v>
      </c>
      <c r="P314" t="str">
        <f>_xlfn.XLOOKUP(C314, 'Sales Stage'!C$2:C$6, 'Sales Stage'!B$2:B$6, "Not found")</f>
        <v>Qualify</v>
      </c>
      <c r="Q314" s="5">
        <f>_xlfn.XLOOKUP(C314, 'Sales Stage'!C$2:C$6, 'Sales Stage'!A$2:A$6, "Not found")</f>
        <v>0.2</v>
      </c>
      <c r="R314" t="str">
        <f t="shared" si="8"/>
        <v>Partner</v>
      </c>
      <c r="S314" t="str">
        <f t="shared" si="9"/>
        <v>Open</v>
      </c>
    </row>
    <row r="315" spans="1:19" ht="14.5">
      <c r="A315" s="1">
        <v>321</v>
      </c>
      <c r="B315" s="1" t="str">
        <f>_xlfn.XLOOKUP(A315, Opportunity!B$2:B$486, Opportunity!E$2:E$486, "Not found")</f>
        <v>Large</v>
      </c>
      <c r="C315" s="1">
        <v>2</v>
      </c>
      <c r="D315" s="1">
        <v>238</v>
      </c>
      <c r="E315" s="1">
        <v>25</v>
      </c>
      <c r="F315" s="1">
        <v>13</v>
      </c>
      <c r="G315" s="3">
        <v>9621040</v>
      </c>
      <c r="H315" s="4">
        <v>488.45763888888899</v>
      </c>
      <c r="I315" s="1">
        <v>2015</v>
      </c>
      <c r="J315" s="1" t="str">
        <f>_xlfn.XLOOKUP(D315, Account!D$2:D$358, Account!B$2:B$358, "Not found")</f>
        <v>Central</v>
      </c>
      <c r="K315" s="1" t="str">
        <f>_xlfn.XLOOKUP(D315, Account!D$2:D$358, Account!C$2:C$358, "Not found")</f>
        <v>Strategic</v>
      </c>
      <c r="L315" s="1" t="s">
        <v>1003</v>
      </c>
      <c r="M315" s="1" t="str">
        <f>_xlfn.XLOOKUP(E315, Partner!B$2:B$102, Partner!A$2:A$102, "Not found")</f>
        <v>Medfax</v>
      </c>
      <c r="N315" t="str">
        <f>_xlfn.XLOOKUP(E315, Partner!B$2:B$102, Partner!C$2:C$102, "Not found")</f>
        <v>Yes</v>
      </c>
      <c r="O315" t="str">
        <f>_xlfn.XLOOKUP(F315, Product!B$2:B$26, Product!A$2:A$26, "Not found")</f>
        <v>Nimis</v>
      </c>
      <c r="P315" t="str">
        <f>_xlfn.XLOOKUP(C315, 'Sales Stage'!C$2:C$6, 'Sales Stage'!B$2:B$6, "Not found")</f>
        <v>Qualify</v>
      </c>
      <c r="Q315" s="5">
        <f>_xlfn.XLOOKUP(C315, 'Sales Stage'!C$2:C$6, 'Sales Stage'!A$2:A$6, "Not found")</f>
        <v>0.2</v>
      </c>
      <c r="R315" t="str">
        <f t="shared" si="8"/>
        <v>Partner</v>
      </c>
      <c r="S315" t="str">
        <f t="shared" si="9"/>
        <v>Open</v>
      </c>
    </row>
    <row r="316" spans="1:19" ht="14.5">
      <c r="A316" s="1">
        <v>426</v>
      </c>
      <c r="B316" s="1" t="str">
        <f>_xlfn.XLOOKUP(A316, Opportunity!B$2:B$486, Opportunity!E$2:E$486, "Not found")</f>
        <v>Medium</v>
      </c>
      <c r="C316" s="1">
        <v>2</v>
      </c>
      <c r="D316" s="1">
        <v>52</v>
      </c>
      <c r="E316" s="1">
        <v>89</v>
      </c>
      <c r="F316" s="1">
        <v>9</v>
      </c>
      <c r="G316" s="3">
        <v>3107233</v>
      </c>
      <c r="H316" s="4">
        <v>457.79626157407603</v>
      </c>
      <c r="I316" s="1">
        <v>2015</v>
      </c>
      <c r="J316" s="1" t="str">
        <f>_xlfn.XLOOKUP(D316, Account!D$2:D$358, Account!B$2:B$358, "Not found")</f>
        <v>Central</v>
      </c>
      <c r="K316" s="1" t="str">
        <f>_xlfn.XLOOKUP(D316, Account!D$2:D$358, Account!C$2:C$358, "Not found")</f>
        <v>Strategic</v>
      </c>
      <c r="L316" s="1" t="s">
        <v>1003</v>
      </c>
      <c r="M316" s="1" t="str">
        <f>_xlfn.XLOOKUP(E316, Partner!B$2:B$102, Partner!A$2:A$102, "Not found")</f>
        <v>Donuniace</v>
      </c>
      <c r="N316" t="str">
        <f>_xlfn.XLOOKUP(E316, Partner!B$2:B$102, Partner!C$2:C$102, "Not found")</f>
        <v>Yes</v>
      </c>
      <c r="O316" t="str">
        <f>_xlfn.XLOOKUP(F316, Product!B$2:B$26, Product!A$2:A$26, "Not found")</f>
        <v>Ignis</v>
      </c>
      <c r="P316" t="str">
        <f>_xlfn.XLOOKUP(C316, 'Sales Stage'!C$2:C$6, 'Sales Stage'!B$2:B$6, "Not found")</f>
        <v>Qualify</v>
      </c>
      <c r="Q316" s="5">
        <f>_xlfn.XLOOKUP(C316, 'Sales Stage'!C$2:C$6, 'Sales Stage'!A$2:A$6, "Not found")</f>
        <v>0.2</v>
      </c>
      <c r="R316" t="str">
        <f t="shared" si="8"/>
        <v>Partner</v>
      </c>
      <c r="S316" t="str">
        <f t="shared" si="9"/>
        <v>Open</v>
      </c>
    </row>
    <row r="317" spans="1:19" ht="14.5">
      <c r="A317" s="1">
        <v>8</v>
      </c>
      <c r="B317" s="1" t="str">
        <f>_xlfn.XLOOKUP(A317, Opportunity!B$2:B$486, Opportunity!E$2:E$486, "Not found")</f>
        <v>Small</v>
      </c>
      <c r="C317" s="1">
        <v>2</v>
      </c>
      <c r="D317" s="1">
        <v>8</v>
      </c>
      <c r="E317" s="1">
        <v>6</v>
      </c>
      <c r="F317" s="1">
        <v>5</v>
      </c>
      <c r="G317" s="3">
        <v>421960</v>
      </c>
      <c r="H317" s="4">
        <v>396.45763888888899</v>
      </c>
      <c r="I317" s="1">
        <v>2015</v>
      </c>
      <c r="J317" s="1" t="str">
        <f>_xlfn.XLOOKUP(D317, Account!D$2:D$358, Account!B$2:B$358, "Not found")</f>
        <v>Central</v>
      </c>
      <c r="K317" s="1" t="str">
        <f>_xlfn.XLOOKUP(D317, Account!D$2:D$358, Account!C$2:C$358, "Not found")</f>
        <v>Large</v>
      </c>
      <c r="L317" s="1" t="s">
        <v>1003</v>
      </c>
      <c r="M317" s="1" t="str">
        <f>_xlfn.XLOOKUP(E317, Partner!B$2:B$102, Partner!A$2:A$102, "Not found")</f>
        <v>fasetone</v>
      </c>
      <c r="N317" t="str">
        <f>_xlfn.XLOOKUP(E317, Partner!B$2:B$102, Partner!C$2:C$102, "Not found")</f>
        <v>Yes</v>
      </c>
      <c r="O317" t="str">
        <f>_xlfn.XLOOKUP(F317, Product!B$2:B$26, Product!A$2:A$26, "Not found")</f>
        <v>Eligo</v>
      </c>
      <c r="P317" t="str">
        <f>_xlfn.XLOOKUP(C317, 'Sales Stage'!C$2:C$6, 'Sales Stage'!B$2:B$6, "Not found")</f>
        <v>Qualify</v>
      </c>
      <c r="Q317" s="5">
        <f>_xlfn.XLOOKUP(C317, 'Sales Stage'!C$2:C$6, 'Sales Stage'!A$2:A$6, "Not found")</f>
        <v>0.2</v>
      </c>
      <c r="R317" t="str">
        <f t="shared" si="8"/>
        <v>Partner</v>
      </c>
      <c r="S317" t="str">
        <f t="shared" si="9"/>
        <v>Open</v>
      </c>
    </row>
    <row r="318" spans="1:19" ht="14.5">
      <c r="A318" s="1">
        <v>250</v>
      </c>
      <c r="B318" s="1" t="str">
        <f>_xlfn.XLOOKUP(A318, Opportunity!B$2:B$486, Opportunity!E$2:E$486, "Not found")</f>
        <v>Small</v>
      </c>
      <c r="C318" s="1">
        <v>2</v>
      </c>
      <c r="D318" s="1">
        <v>200</v>
      </c>
      <c r="E318" s="1">
        <v>68</v>
      </c>
      <c r="F318" s="1">
        <v>5</v>
      </c>
      <c r="G318" s="3">
        <v>1758851</v>
      </c>
      <c r="H318" s="4">
        <v>396.45763888888899</v>
      </c>
      <c r="I318" s="1">
        <v>2015</v>
      </c>
      <c r="J318" s="1" t="str">
        <f>_xlfn.XLOOKUP(D318, Account!D$2:D$358, Account!B$2:B$358, "Not found")</f>
        <v>Central</v>
      </c>
      <c r="K318" s="1" t="str">
        <f>_xlfn.XLOOKUP(D318, Account!D$2:D$358, Account!C$2:C$358, "Not found")</f>
        <v>Strategic</v>
      </c>
      <c r="L318" s="1" t="s">
        <v>1003</v>
      </c>
      <c r="M318" s="1" t="str">
        <f>_xlfn.XLOOKUP(E318, Partner!B$2:B$102, Partner!A$2:A$102, "Not found")</f>
        <v>Flexlax</v>
      </c>
      <c r="N318" t="str">
        <f>_xlfn.XLOOKUP(E318, Partner!B$2:B$102, Partner!C$2:C$102, "Not found")</f>
        <v>Yes</v>
      </c>
      <c r="O318" t="str">
        <f>_xlfn.XLOOKUP(F318, Product!B$2:B$26, Product!A$2:A$26, "Not found")</f>
        <v>Eligo</v>
      </c>
      <c r="P318" t="str">
        <f>_xlfn.XLOOKUP(C318, 'Sales Stage'!C$2:C$6, 'Sales Stage'!B$2:B$6, "Not found")</f>
        <v>Qualify</v>
      </c>
      <c r="Q318" s="5">
        <f>_xlfn.XLOOKUP(C318, 'Sales Stage'!C$2:C$6, 'Sales Stage'!A$2:A$6, "Not found")</f>
        <v>0.2</v>
      </c>
      <c r="R318" t="str">
        <f t="shared" si="8"/>
        <v>Partner</v>
      </c>
      <c r="S318" t="str">
        <f t="shared" si="9"/>
        <v>Open</v>
      </c>
    </row>
    <row r="319" spans="1:19" ht="14.5">
      <c r="A319" s="1">
        <v>117</v>
      </c>
      <c r="B319" s="1" t="str">
        <f>_xlfn.XLOOKUP(A319, Opportunity!B$2:B$486, Opportunity!E$2:E$486, "Not found")</f>
        <v>Large</v>
      </c>
      <c r="C319" s="1">
        <v>3</v>
      </c>
      <c r="D319" s="1">
        <v>98</v>
      </c>
      <c r="E319" s="1">
        <v>40</v>
      </c>
      <c r="F319" s="1">
        <v>1</v>
      </c>
      <c r="G319" s="3">
        <v>7499745</v>
      </c>
      <c r="H319" s="4">
        <v>457.45763888888899</v>
      </c>
      <c r="I319" s="1">
        <v>2015</v>
      </c>
      <c r="J319" s="1" t="str">
        <f>_xlfn.XLOOKUP(D319, Account!D$2:D$358, Account!B$2:B$358, "Not found")</f>
        <v>East</v>
      </c>
      <c r="K319" s="1" t="str">
        <f>_xlfn.XLOOKUP(D319, Account!D$2:D$358, Account!C$2:C$358, "Not found")</f>
        <v>Small &amp; Medium</v>
      </c>
      <c r="L319" s="1" t="s">
        <v>1004</v>
      </c>
      <c r="M319" s="1" t="str">
        <f>_xlfn.XLOOKUP(E319, Partner!B$2:B$102, Partner!A$2:A$102, "Not found")</f>
        <v>Vaiadocon</v>
      </c>
      <c r="N319" t="str">
        <f>_xlfn.XLOOKUP(E319, Partner!B$2:B$102, Partner!C$2:C$102, "Not found")</f>
        <v>Yes</v>
      </c>
      <c r="O319" t="str">
        <f>_xlfn.XLOOKUP(F319, Product!B$2:B$26, Product!A$2:A$26, "Not found")</f>
        <v>Abbas</v>
      </c>
      <c r="P319" t="str">
        <f>_xlfn.XLOOKUP(C319, 'Sales Stage'!C$2:C$6, 'Sales Stage'!B$2:B$6, "Not found")</f>
        <v>Solution</v>
      </c>
      <c r="Q319" s="5">
        <f>_xlfn.XLOOKUP(C319, 'Sales Stage'!C$2:C$6, 'Sales Stage'!A$2:A$6, "Not found")</f>
        <v>0.4</v>
      </c>
      <c r="R319" t="str">
        <f t="shared" si="8"/>
        <v>Partner</v>
      </c>
      <c r="S319" t="str">
        <f t="shared" si="9"/>
        <v>Open</v>
      </c>
    </row>
    <row r="320" spans="1:19" ht="14.5">
      <c r="A320" s="1">
        <v>1</v>
      </c>
      <c r="B320" s="1" t="str">
        <f>_xlfn.XLOOKUP(A320, Opportunity!B$2:B$486, Opportunity!E$2:E$486, "Not found")</f>
        <v>Small</v>
      </c>
      <c r="C320" s="1">
        <v>2</v>
      </c>
      <c r="D320" s="1">
        <v>1</v>
      </c>
      <c r="E320" s="1">
        <v>1</v>
      </c>
      <c r="F320" s="1">
        <v>22</v>
      </c>
      <c r="G320" s="3">
        <v>94627</v>
      </c>
      <c r="H320" s="4">
        <v>474.45763888888899</v>
      </c>
      <c r="I320" s="1">
        <v>2015</v>
      </c>
      <c r="J320" s="1" t="str">
        <f>_xlfn.XLOOKUP(D320, Account!D$2:D$358, Account!B$2:B$358, "Not found")</f>
        <v>Central</v>
      </c>
      <c r="K320" s="1" t="str">
        <f>_xlfn.XLOOKUP(D320, Account!D$2:D$358, Account!C$2:C$358, "Not found")</f>
        <v>Strategic</v>
      </c>
      <c r="L320" s="1" t="s">
        <v>1004</v>
      </c>
      <c r="M320" s="1" t="str">
        <f>_xlfn.XLOOKUP(E320, Partner!B$2:B$102, Partner!A$2:A$102, "Not found")</f>
        <v>Daltdexon</v>
      </c>
      <c r="N320" t="str">
        <f>_xlfn.XLOOKUP(E320, Partner!B$2:B$102, Partner!C$2:C$102, "Not found")</f>
        <v>Yes</v>
      </c>
      <c r="O320" t="str">
        <f>_xlfn.XLOOKUP(F320, Product!B$2:B$26, Product!A$2:A$26, "Not found")</f>
        <v>Aqua</v>
      </c>
      <c r="P320" t="str">
        <f>_xlfn.XLOOKUP(C320, 'Sales Stage'!C$2:C$6, 'Sales Stage'!B$2:B$6, "Not found")</f>
        <v>Qualify</v>
      </c>
      <c r="Q320" s="5">
        <f>_xlfn.XLOOKUP(C320, 'Sales Stage'!C$2:C$6, 'Sales Stage'!A$2:A$6, "Not found")</f>
        <v>0.2</v>
      </c>
      <c r="R320" t="str">
        <f t="shared" si="8"/>
        <v>Partner</v>
      </c>
      <c r="S320" t="str">
        <f t="shared" si="9"/>
        <v>Open</v>
      </c>
    </row>
    <row r="321" spans="1:19" ht="14.5">
      <c r="A321" s="1">
        <v>92</v>
      </c>
      <c r="B321" s="1" t="str">
        <f>_xlfn.XLOOKUP(A321, Opportunity!B$2:B$486, Opportunity!E$2:E$486, "Not found")</f>
        <v>Medium</v>
      </c>
      <c r="C321" s="1">
        <v>2</v>
      </c>
      <c r="D321" s="1">
        <v>80</v>
      </c>
      <c r="E321" s="1">
        <v>3</v>
      </c>
      <c r="F321" s="1">
        <v>16</v>
      </c>
      <c r="G321" s="3">
        <v>3816213</v>
      </c>
      <c r="H321" s="4">
        <v>498.45763888888899</v>
      </c>
      <c r="I321" s="1">
        <v>2015</v>
      </c>
      <c r="J321" s="1" t="str">
        <f>_xlfn.XLOOKUP(D321, Account!D$2:D$358, Account!B$2:B$358, "Not found")</f>
        <v>East</v>
      </c>
      <c r="K321" s="1" t="str">
        <f>_xlfn.XLOOKUP(D321, Account!D$2:D$358, Account!C$2:C$358, "Not found")</f>
        <v>Strategic</v>
      </c>
      <c r="L321" s="1" t="s">
        <v>1004</v>
      </c>
      <c r="M321" s="1" t="str">
        <f>_xlfn.XLOOKUP(E321, Partner!B$2:B$102, Partner!A$2:A$102, "Not found")</f>
        <v>Joblamcon</v>
      </c>
      <c r="N321" t="str">
        <f>_xlfn.XLOOKUP(E321, Partner!B$2:B$102, Partner!C$2:C$102, "Not found")</f>
        <v>Yes</v>
      </c>
      <c r="O321" t="str">
        <f>_xlfn.XLOOKUP(F321, Product!B$2:B$26, Product!A$2:A$26, "Not found")</f>
        <v>Quanti</v>
      </c>
      <c r="P321" t="str">
        <f>_xlfn.XLOOKUP(C321, 'Sales Stage'!C$2:C$6, 'Sales Stage'!B$2:B$6, "Not found")</f>
        <v>Qualify</v>
      </c>
      <c r="Q321" s="5">
        <f>_xlfn.XLOOKUP(C321, 'Sales Stage'!C$2:C$6, 'Sales Stage'!A$2:A$6, "Not found")</f>
        <v>0.2</v>
      </c>
      <c r="R321" t="str">
        <f t="shared" si="8"/>
        <v>Partner</v>
      </c>
      <c r="S321" t="str">
        <f t="shared" si="9"/>
        <v>Open</v>
      </c>
    </row>
    <row r="322" spans="1:19" ht="14.5">
      <c r="A322" s="1">
        <v>162</v>
      </c>
      <c r="B322" s="1" t="str">
        <f>_xlfn.XLOOKUP(A322, Opportunity!B$2:B$486, Opportunity!E$2:E$486, "Not found")</f>
        <v>Large</v>
      </c>
      <c r="C322" s="1">
        <v>2</v>
      </c>
      <c r="D322" s="1">
        <v>130</v>
      </c>
      <c r="E322" s="1">
        <v>52</v>
      </c>
      <c r="F322" s="1">
        <v>14</v>
      </c>
      <c r="G322" s="3">
        <v>7144439</v>
      </c>
      <c r="H322" s="4">
        <v>511.45763888888899</v>
      </c>
      <c r="I322" s="1">
        <v>2015</v>
      </c>
      <c r="J322" s="1" t="str">
        <f>_xlfn.XLOOKUP(D322, Account!D$2:D$358, Account!B$2:B$358, "Not found")</f>
        <v>East</v>
      </c>
      <c r="K322" s="1" t="str">
        <f>_xlfn.XLOOKUP(D322, Account!D$2:D$358, Account!C$2:C$358, "Not found")</f>
        <v>Small &amp; Medium</v>
      </c>
      <c r="L322" s="1" t="s">
        <v>1004</v>
      </c>
      <c r="M322" s="1" t="str">
        <f>_xlfn.XLOOKUP(E322, Partner!B$2:B$102, Partner!A$2:A$102, "Not found")</f>
        <v>Hotlane</v>
      </c>
      <c r="N322" t="str">
        <f>_xlfn.XLOOKUP(E322, Partner!B$2:B$102, Partner!C$2:C$102, "Not found")</f>
        <v>Yes</v>
      </c>
      <c r="O322" t="str">
        <f>_xlfn.XLOOKUP(F322, Product!B$2:B$26, Product!A$2:A$26, "Not found")</f>
        <v>Omins</v>
      </c>
      <c r="P322" t="str">
        <f>_xlfn.XLOOKUP(C322, 'Sales Stage'!C$2:C$6, 'Sales Stage'!B$2:B$6, "Not found")</f>
        <v>Qualify</v>
      </c>
      <c r="Q322" s="5">
        <f>_xlfn.XLOOKUP(C322, 'Sales Stage'!C$2:C$6, 'Sales Stage'!A$2:A$6, "Not found")</f>
        <v>0.2</v>
      </c>
      <c r="R322" t="str">
        <f t="shared" si="8"/>
        <v>Partner</v>
      </c>
      <c r="S322" t="str">
        <f t="shared" si="9"/>
        <v>Open</v>
      </c>
    </row>
    <row r="323" spans="1:19" ht="14.5">
      <c r="A323" s="1">
        <v>318</v>
      </c>
      <c r="B323" s="1" t="str">
        <f>_xlfn.XLOOKUP(A323, Opportunity!B$2:B$486, Opportunity!E$2:E$486, "Not found")</f>
        <v>Medium</v>
      </c>
      <c r="C323" s="1">
        <v>4</v>
      </c>
      <c r="D323" s="1">
        <v>167</v>
      </c>
      <c r="E323" s="1">
        <v>80</v>
      </c>
      <c r="F323" s="1">
        <v>6</v>
      </c>
      <c r="G323" s="3">
        <v>3464997</v>
      </c>
      <c r="H323" s="4">
        <v>466.45763888888899</v>
      </c>
      <c r="I323" s="1">
        <v>2015</v>
      </c>
      <c r="J323" s="1" t="str">
        <f>_xlfn.XLOOKUP(D323, Account!D$2:D$358, Account!B$2:B$358, "Not found")</f>
        <v>West</v>
      </c>
      <c r="K323" s="1" t="str">
        <f>_xlfn.XLOOKUP(D323, Account!D$2:D$358, Account!C$2:C$358, "Not found")</f>
        <v>Strategic</v>
      </c>
      <c r="L323" s="1" t="s">
        <v>1004</v>
      </c>
      <c r="M323" s="1" t="str">
        <f>_xlfn.XLOOKUP(E323, Partner!B$2:B$102, Partner!A$2:A$102, "Not found")</f>
        <v>Ganjacore</v>
      </c>
      <c r="N323" t="str">
        <f>_xlfn.XLOOKUP(E323, Partner!B$2:B$102, Partner!C$2:C$102, "Not found")</f>
        <v>Yes</v>
      </c>
      <c r="O323" t="str">
        <f>_xlfn.XLOOKUP(F323, Product!B$2:B$26, Product!A$2:A$26, "Not found")</f>
        <v>Fatum</v>
      </c>
      <c r="P323" t="str">
        <f>_xlfn.XLOOKUP(C323, 'Sales Stage'!C$2:C$6, 'Sales Stage'!B$2:B$6, "Not found")</f>
        <v>Proposal</v>
      </c>
      <c r="Q323" s="5">
        <f>_xlfn.XLOOKUP(C323, 'Sales Stage'!C$2:C$6, 'Sales Stage'!A$2:A$6, "Not found")</f>
        <v>0.6</v>
      </c>
      <c r="R323" t="str">
        <f t="shared" ref="R323:R386" si="10">IF(N323="Yes", "Partner", "Direct")</f>
        <v>Partner</v>
      </c>
      <c r="S323" t="str">
        <f t="shared" ref="S323:S386" si="11">IF(Q323&gt;=0.8, "Closed", "Open")</f>
        <v>Open</v>
      </c>
    </row>
    <row r="324" spans="1:19" ht="14.5">
      <c r="A324" s="1">
        <v>213</v>
      </c>
      <c r="B324" s="1" t="str">
        <f>_xlfn.XLOOKUP(A324, Opportunity!B$2:B$486, Opportunity!E$2:E$486, "Not found")</f>
        <v>Large</v>
      </c>
      <c r="C324" s="1">
        <v>2</v>
      </c>
      <c r="D324" s="1">
        <v>169</v>
      </c>
      <c r="E324" s="1">
        <v>58</v>
      </c>
      <c r="F324" s="1">
        <v>10</v>
      </c>
      <c r="G324" s="3">
        <v>7962243</v>
      </c>
      <c r="H324" s="4">
        <v>438.45763888888899</v>
      </c>
      <c r="I324" s="1">
        <v>2015</v>
      </c>
      <c r="J324" s="1" t="str">
        <f>_xlfn.XLOOKUP(D324, Account!D$2:D$358, Account!B$2:B$358, "Not found")</f>
        <v>Central</v>
      </c>
      <c r="K324" s="1" t="str">
        <f>_xlfn.XLOOKUP(D324, Account!D$2:D$358, Account!C$2:C$358, "Not found")</f>
        <v>Small &amp; Medium</v>
      </c>
      <c r="L324" s="1" t="s">
        <v>1004</v>
      </c>
      <c r="M324" s="1" t="str">
        <f>_xlfn.XLOOKUP(E324, Partner!B$2:B$102, Partner!A$2:A$102, "Not found")</f>
        <v>Planethouse</v>
      </c>
      <c r="N324" t="str">
        <f>_xlfn.XLOOKUP(E324, Partner!B$2:B$102, Partner!C$2:C$102, "Not found")</f>
        <v>Yes</v>
      </c>
      <c r="O324" t="str">
        <f>_xlfn.XLOOKUP(F324, Product!B$2:B$26, Product!A$2:A$26, "Not found")</f>
        <v>Juvenis</v>
      </c>
      <c r="P324" t="str">
        <f>_xlfn.XLOOKUP(C324, 'Sales Stage'!C$2:C$6, 'Sales Stage'!B$2:B$6, "Not found")</f>
        <v>Qualify</v>
      </c>
      <c r="Q324" s="5">
        <f>_xlfn.XLOOKUP(C324, 'Sales Stage'!C$2:C$6, 'Sales Stage'!A$2:A$6, "Not found")</f>
        <v>0.2</v>
      </c>
      <c r="R324" t="str">
        <f t="shared" si="10"/>
        <v>Partner</v>
      </c>
      <c r="S324" t="str">
        <f t="shared" si="11"/>
        <v>Open</v>
      </c>
    </row>
    <row r="325" spans="1:19" ht="14.5">
      <c r="A325" s="1">
        <v>263</v>
      </c>
      <c r="B325" s="1" t="str">
        <f>_xlfn.XLOOKUP(A325, Opportunity!B$2:B$486, Opportunity!E$2:E$486, "Not found")</f>
        <v>Small</v>
      </c>
      <c r="C325" s="1">
        <v>3</v>
      </c>
      <c r="D325" s="1">
        <v>210</v>
      </c>
      <c r="E325" s="1">
        <v>53</v>
      </c>
      <c r="F325" s="1">
        <v>12</v>
      </c>
      <c r="G325" s="3">
        <v>120596</v>
      </c>
      <c r="H325" s="4">
        <v>434.45763888888899</v>
      </c>
      <c r="I325" s="1">
        <v>2015</v>
      </c>
      <c r="J325" s="1" t="str">
        <f>_xlfn.XLOOKUP(D325, Account!D$2:D$358, Account!B$2:B$358, "Not found")</f>
        <v>Central</v>
      </c>
      <c r="K325" s="1" t="str">
        <f>_xlfn.XLOOKUP(D325, Account!D$2:D$358, Account!C$2:C$358, "Not found")</f>
        <v>Strategic</v>
      </c>
      <c r="L325" s="1" t="s">
        <v>1004</v>
      </c>
      <c r="M325" s="1" t="str">
        <f>_xlfn.XLOOKUP(E325, Partner!B$2:B$102, Partner!A$2:A$102, "Not found")</f>
        <v>Quotein</v>
      </c>
      <c r="N325" t="str">
        <f>_xlfn.XLOOKUP(E325, Partner!B$2:B$102, Partner!C$2:C$102, "Not found")</f>
        <v>Yes</v>
      </c>
      <c r="O325" t="str">
        <f>_xlfn.XLOOKUP(F325, Product!B$2:B$26, Product!A$2:A$26, "Not found")</f>
        <v>Magis</v>
      </c>
      <c r="P325" t="str">
        <f>_xlfn.XLOOKUP(C325, 'Sales Stage'!C$2:C$6, 'Sales Stage'!B$2:B$6, "Not found")</f>
        <v>Solution</v>
      </c>
      <c r="Q325" s="5">
        <f>_xlfn.XLOOKUP(C325, 'Sales Stage'!C$2:C$6, 'Sales Stage'!A$2:A$6, "Not found")</f>
        <v>0.4</v>
      </c>
      <c r="R325" t="str">
        <f t="shared" si="10"/>
        <v>Partner</v>
      </c>
      <c r="S325" t="str">
        <f t="shared" si="11"/>
        <v>Open</v>
      </c>
    </row>
    <row r="326" spans="1:19" ht="14.5">
      <c r="A326" s="1">
        <v>288</v>
      </c>
      <c r="B326" s="1" t="str">
        <f>_xlfn.XLOOKUP(A326, Opportunity!B$2:B$486, Opportunity!E$2:E$486, "Not found")</f>
        <v>Small</v>
      </c>
      <c r="C326" s="1">
        <v>2</v>
      </c>
      <c r="D326" s="1">
        <v>230</v>
      </c>
      <c r="E326" s="1">
        <v>73</v>
      </c>
      <c r="F326" s="1">
        <v>15</v>
      </c>
      <c r="G326" s="3">
        <v>1751607</v>
      </c>
      <c r="H326" s="4">
        <v>441.45763888888899</v>
      </c>
      <c r="I326" s="1">
        <v>2015</v>
      </c>
      <c r="J326" s="1" t="str">
        <f>_xlfn.XLOOKUP(D326, Account!D$2:D$358, Account!B$2:B$358, "Not found")</f>
        <v>Central</v>
      </c>
      <c r="K326" s="1" t="str">
        <f>_xlfn.XLOOKUP(D326, Account!D$2:D$358, Account!C$2:C$358, "Not found")</f>
        <v>Large</v>
      </c>
      <c r="L326" s="1" t="s">
        <v>1004</v>
      </c>
      <c r="M326" s="1" t="str">
        <f>_xlfn.XLOOKUP(E326, Partner!B$2:B$102, Partner!A$2:A$102, "Not found")</f>
        <v>ronplex</v>
      </c>
      <c r="N326" t="str">
        <f>_xlfn.XLOOKUP(E326, Partner!B$2:B$102, Partner!C$2:C$102, "Not found")</f>
        <v>Yes</v>
      </c>
      <c r="O326" t="str">
        <f>_xlfn.XLOOKUP(F326, Product!B$2:B$26, Product!A$2:A$26, "Not found")</f>
        <v>Paratus</v>
      </c>
      <c r="P326" t="str">
        <f>_xlfn.XLOOKUP(C326, 'Sales Stage'!C$2:C$6, 'Sales Stage'!B$2:B$6, "Not found")</f>
        <v>Qualify</v>
      </c>
      <c r="Q326" s="5">
        <f>_xlfn.XLOOKUP(C326, 'Sales Stage'!C$2:C$6, 'Sales Stage'!A$2:A$6, "Not found")</f>
        <v>0.2</v>
      </c>
      <c r="R326" t="str">
        <f t="shared" si="10"/>
        <v>Partner</v>
      </c>
      <c r="S326" t="str">
        <f t="shared" si="11"/>
        <v>Open</v>
      </c>
    </row>
    <row r="327" spans="1:19" ht="14.5">
      <c r="A327" s="1">
        <v>437</v>
      </c>
      <c r="B327" s="1" t="str">
        <f>_xlfn.XLOOKUP(A327, Opportunity!B$2:B$486, Opportunity!E$2:E$486, "Not found")</f>
        <v>Medium</v>
      </c>
      <c r="C327" s="1">
        <v>3</v>
      </c>
      <c r="D327" s="1">
        <v>334</v>
      </c>
      <c r="E327" s="1">
        <v>94</v>
      </c>
      <c r="F327" s="1">
        <v>6</v>
      </c>
      <c r="G327" s="3">
        <v>4065683</v>
      </c>
      <c r="H327" s="4">
        <v>371.45763888888899</v>
      </c>
      <c r="I327" s="1">
        <v>2015</v>
      </c>
      <c r="J327" s="1" t="str">
        <f>_xlfn.XLOOKUP(D327, Account!D$2:D$358, Account!B$2:B$358, "Not found")</f>
        <v>West</v>
      </c>
      <c r="K327" s="1" t="str">
        <f>_xlfn.XLOOKUP(D327, Account!D$2:D$358, Account!C$2:C$358, "Not found")</f>
        <v>Large</v>
      </c>
      <c r="L327" s="1" t="s">
        <v>1004</v>
      </c>
      <c r="M327" s="1" t="str">
        <f>_xlfn.XLOOKUP(E327, Partner!B$2:B$102, Partner!A$2:A$102, "Not found")</f>
        <v>lanequote</v>
      </c>
      <c r="N327" t="str">
        <f>_xlfn.XLOOKUP(E327, Partner!B$2:B$102, Partner!C$2:C$102, "Not found")</f>
        <v>Yes</v>
      </c>
      <c r="O327" t="str">
        <f>_xlfn.XLOOKUP(F327, Product!B$2:B$26, Product!A$2:A$26, "Not found")</f>
        <v>Fatum</v>
      </c>
      <c r="P327" t="str">
        <f>_xlfn.XLOOKUP(C327, 'Sales Stage'!C$2:C$6, 'Sales Stage'!B$2:B$6, "Not found")</f>
        <v>Solution</v>
      </c>
      <c r="Q327" s="5">
        <f>_xlfn.XLOOKUP(C327, 'Sales Stage'!C$2:C$6, 'Sales Stage'!A$2:A$6, "Not found")</f>
        <v>0.4</v>
      </c>
      <c r="R327" t="str">
        <f t="shared" si="10"/>
        <v>Partner</v>
      </c>
      <c r="S327" t="str">
        <f t="shared" si="11"/>
        <v>Open</v>
      </c>
    </row>
    <row r="328" spans="1:19" ht="14.5">
      <c r="A328" s="1">
        <v>291</v>
      </c>
      <c r="B328" s="1" t="str">
        <f>_xlfn.XLOOKUP(A328, Opportunity!B$2:B$486, Opportunity!E$2:E$486, "Not found")</f>
        <v>Small</v>
      </c>
      <c r="C328" s="1">
        <v>2</v>
      </c>
      <c r="D328" s="1">
        <v>232</v>
      </c>
      <c r="E328" s="1">
        <v>75</v>
      </c>
      <c r="F328" s="1">
        <v>2</v>
      </c>
      <c r="G328" s="3">
        <v>1757972</v>
      </c>
      <c r="H328" s="4">
        <v>498.29166666666401</v>
      </c>
      <c r="I328" s="1">
        <v>2015</v>
      </c>
      <c r="J328" s="1" t="str">
        <f>_xlfn.XLOOKUP(D328, Account!D$2:D$358, Account!B$2:B$358, "Not found")</f>
        <v>West</v>
      </c>
      <c r="K328" s="1" t="str">
        <f>_xlfn.XLOOKUP(D328, Account!D$2:D$358, Account!C$2:C$358, "Not found")</f>
        <v>Large</v>
      </c>
      <c r="L328" s="1" t="s">
        <v>1004</v>
      </c>
      <c r="M328" s="1" t="str">
        <f>_xlfn.XLOOKUP(E328, Partner!B$2:B$102, Partner!A$2:A$102, "Not found")</f>
        <v>Indikaylax</v>
      </c>
      <c r="N328" t="str">
        <f>_xlfn.XLOOKUP(E328, Partner!B$2:B$102, Partner!C$2:C$102, "Not found")</f>
        <v>Yes</v>
      </c>
      <c r="O328" t="str">
        <f>_xlfn.XLOOKUP(F328, Product!B$2:B$26, Product!A$2:A$26, "Not found")</f>
        <v>Basium</v>
      </c>
      <c r="P328" t="str">
        <f>_xlfn.XLOOKUP(C328, 'Sales Stage'!C$2:C$6, 'Sales Stage'!B$2:B$6, "Not found")</f>
        <v>Qualify</v>
      </c>
      <c r="Q328" s="5">
        <f>_xlfn.XLOOKUP(C328, 'Sales Stage'!C$2:C$6, 'Sales Stage'!A$2:A$6, "Not found")</f>
        <v>0.2</v>
      </c>
      <c r="R328" t="str">
        <f t="shared" si="10"/>
        <v>Partner</v>
      </c>
      <c r="S328" t="str">
        <f t="shared" si="11"/>
        <v>Open</v>
      </c>
    </row>
    <row r="329" spans="1:19" ht="14.5">
      <c r="A329" s="1">
        <v>276</v>
      </c>
      <c r="B329" s="1" t="str">
        <f>_xlfn.XLOOKUP(A329, Opportunity!B$2:B$486, Opportunity!E$2:E$486, "Not found")</f>
        <v>Medium</v>
      </c>
      <c r="C329" s="1">
        <v>3</v>
      </c>
      <c r="D329" s="1">
        <v>220</v>
      </c>
      <c r="E329" s="1">
        <v>3</v>
      </c>
      <c r="F329" s="1">
        <v>19</v>
      </c>
      <c r="G329" s="3">
        <v>4003685</v>
      </c>
      <c r="H329" s="4">
        <v>372.45763888888899</v>
      </c>
      <c r="I329" s="1">
        <v>2015</v>
      </c>
      <c r="J329" s="1" t="str">
        <f>_xlfn.XLOOKUP(D329, Account!D$2:D$358, Account!B$2:B$358, "Not found")</f>
        <v>East</v>
      </c>
      <c r="K329" s="1" t="str">
        <f>_xlfn.XLOOKUP(D329, Account!D$2:D$358, Account!C$2:C$358, "Not found")</f>
        <v>Strategic</v>
      </c>
      <c r="L329" s="1" t="s">
        <v>1004</v>
      </c>
      <c r="M329" s="1" t="str">
        <f>_xlfn.XLOOKUP(E329, Partner!B$2:B$102, Partner!A$2:A$102, "Not found")</f>
        <v>Joblamcon</v>
      </c>
      <c r="N329" t="str">
        <f>_xlfn.XLOOKUP(E329, Partner!B$2:B$102, Partner!C$2:C$102, "Not found")</f>
        <v>Yes</v>
      </c>
      <c r="O329" t="str">
        <f>_xlfn.XLOOKUP(F329, Product!B$2:B$26, Product!A$2:A$26, "Not found")</f>
        <v>Talus</v>
      </c>
      <c r="P329" t="str">
        <f>_xlfn.XLOOKUP(C329, 'Sales Stage'!C$2:C$6, 'Sales Stage'!B$2:B$6, "Not found")</f>
        <v>Solution</v>
      </c>
      <c r="Q329" s="5">
        <f>_xlfn.XLOOKUP(C329, 'Sales Stage'!C$2:C$6, 'Sales Stage'!A$2:A$6, "Not found")</f>
        <v>0.4</v>
      </c>
      <c r="R329" t="str">
        <f t="shared" si="10"/>
        <v>Partner</v>
      </c>
      <c r="S329" t="str">
        <f t="shared" si="11"/>
        <v>Open</v>
      </c>
    </row>
    <row r="330" spans="1:19" ht="14.5">
      <c r="A330" s="1">
        <v>79</v>
      </c>
      <c r="B330" s="1" t="str">
        <f>_xlfn.XLOOKUP(A330, Opportunity!B$2:B$486, Opportunity!E$2:E$486, "Not found")</f>
        <v>Medium</v>
      </c>
      <c r="C330" s="1">
        <v>2</v>
      </c>
      <c r="D330" s="1">
        <v>67</v>
      </c>
      <c r="E330" s="1">
        <v>21</v>
      </c>
      <c r="F330" s="1">
        <v>16</v>
      </c>
      <c r="G330" s="3">
        <v>4890268</v>
      </c>
      <c r="H330" s="4">
        <v>406.45763888888899</v>
      </c>
      <c r="I330" s="1">
        <v>2015</v>
      </c>
      <c r="J330" s="1" t="str">
        <f>_xlfn.XLOOKUP(D330, Account!D$2:D$358, Account!B$2:B$358, "Not found")</f>
        <v>East</v>
      </c>
      <c r="K330" s="1" t="str">
        <f>_xlfn.XLOOKUP(D330, Account!D$2:D$358, Account!C$2:C$358, "Not found")</f>
        <v>Strategic</v>
      </c>
      <c r="L330" s="1" t="s">
        <v>1004</v>
      </c>
      <c r="M330" s="1" t="str">
        <f>_xlfn.XLOOKUP(E330, Partner!B$2:B$102, Partner!A$2:A$102, "Not found")</f>
        <v>bamtone</v>
      </c>
      <c r="N330" t="str">
        <f>_xlfn.XLOOKUP(E330, Partner!B$2:B$102, Partner!C$2:C$102, "Not found")</f>
        <v>Yes</v>
      </c>
      <c r="O330" t="str">
        <f>_xlfn.XLOOKUP(F330, Product!B$2:B$26, Product!A$2:A$26, "Not found")</f>
        <v>Quanti</v>
      </c>
      <c r="P330" t="str">
        <f>_xlfn.XLOOKUP(C330, 'Sales Stage'!C$2:C$6, 'Sales Stage'!B$2:B$6, "Not found")</f>
        <v>Qualify</v>
      </c>
      <c r="Q330" s="5">
        <f>_xlfn.XLOOKUP(C330, 'Sales Stage'!C$2:C$6, 'Sales Stage'!A$2:A$6, "Not found")</f>
        <v>0.2</v>
      </c>
      <c r="R330" t="str">
        <f t="shared" si="10"/>
        <v>Partner</v>
      </c>
      <c r="S330" t="str">
        <f t="shared" si="11"/>
        <v>Open</v>
      </c>
    </row>
    <row r="331" spans="1:19" ht="14.5">
      <c r="A331" s="1">
        <v>135</v>
      </c>
      <c r="B331" s="1" t="str">
        <f>_xlfn.XLOOKUP(A331, Opportunity!B$2:B$486, Opportunity!E$2:E$486, "Not found")</f>
        <v>Large</v>
      </c>
      <c r="C331" s="1">
        <v>2</v>
      </c>
      <c r="D331" s="1">
        <v>67</v>
      </c>
      <c r="E331" s="1">
        <v>3</v>
      </c>
      <c r="F331" s="1">
        <v>16</v>
      </c>
      <c r="G331" s="3">
        <v>9241668</v>
      </c>
      <c r="H331" s="4">
        <v>488.45763888888899</v>
      </c>
      <c r="I331" s="1">
        <v>2015</v>
      </c>
      <c r="J331" s="1" t="str">
        <f>_xlfn.XLOOKUP(D331, Account!D$2:D$358, Account!B$2:B$358, "Not found")</f>
        <v>East</v>
      </c>
      <c r="K331" s="1" t="str">
        <f>_xlfn.XLOOKUP(D331, Account!D$2:D$358, Account!C$2:C$358, "Not found")</f>
        <v>Strategic</v>
      </c>
      <c r="L331" s="1" t="s">
        <v>1004</v>
      </c>
      <c r="M331" s="1" t="str">
        <f>_xlfn.XLOOKUP(E331, Partner!B$2:B$102, Partner!A$2:A$102, "Not found")</f>
        <v>Joblamcon</v>
      </c>
      <c r="N331" t="str">
        <f>_xlfn.XLOOKUP(E331, Partner!B$2:B$102, Partner!C$2:C$102, "Not found")</f>
        <v>Yes</v>
      </c>
      <c r="O331" t="str">
        <f>_xlfn.XLOOKUP(F331, Product!B$2:B$26, Product!A$2:A$26, "Not found")</f>
        <v>Quanti</v>
      </c>
      <c r="P331" t="str">
        <f>_xlfn.XLOOKUP(C331, 'Sales Stage'!C$2:C$6, 'Sales Stage'!B$2:B$6, "Not found")</f>
        <v>Qualify</v>
      </c>
      <c r="Q331" s="5">
        <f>_xlfn.XLOOKUP(C331, 'Sales Stage'!C$2:C$6, 'Sales Stage'!A$2:A$6, "Not found")</f>
        <v>0.2</v>
      </c>
      <c r="R331" t="str">
        <f t="shared" si="10"/>
        <v>Partner</v>
      </c>
      <c r="S331" t="str">
        <f t="shared" si="11"/>
        <v>Open</v>
      </c>
    </row>
    <row r="332" spans="1:19" ht="14.5">
      <c r="A332" s="1">
        <v>305</v>
      </c>
      <c r="B332" s="1" t="str">
        <f>_xlfn.XLOOKUP(A332, Opportunity!B$2:B$486, Opportunity!E$2:E$486, "Not found")</f>
        <v>Medium</v>
      </c>
      <c r="C332" s="1">
        <v>2</v>
      </c>
      <c r="D332" s="1">
        <v>241</v>
      </c>
      <c r="E332" s="1">
        <v>78</v>
      </c>
      <c r="F332" s="1">
        <v>19</v>
      </c>
      <c r="G332" s="3">
        <v>3617221</v>
      </c>
      <c r="H332" s="4">
        <v>403.45763888888899</v>
      </c>
      <c r="I332" s="1">
        <v>2015</v>
      </c>
      <c r="J332" s="1" t="str">
        <f>_xlfn.XLOOKUP(D332, Account!D$2:D$358, Account!B$2:B$358, "Not found")</f>
        <v>East</v>
      </c>
      <c r="K332" s="1" t="str">
        <f>_xlfn.XLOOKUP(D332, Account!D$2:D$358, Account!C$2:C$358, "Not found")</f>
        <v>Small &amp; Medium</v>
      </c>
      <c r="L332" s="1" t="s">
        <v>1004</v>
      </c>
      <c r="M332" s="1" t="str">
        <f>_xlfn.XLOOKUP(E332, Partner!B$2:B$102, Partner!A$2:A$102, "Not found")</f>
        <v>Songreen</v>
      </c>
      <c r="N332" t="str">
        <f>_xlfn.XLOOKUP(E332, Partner!B$2:B$102, Partner!C$2:C$102, "Not found")</f>
        <v>Yes</v>
      </c>
      <c r="O332" t="str">
        <f>_xlfn.XLOOKUP(F332, Product!B$2:B$26, Product!A$2:A$26, "Not found")</f>
        <v>Talus</v>
      </c>
      <c r="P332" t="str">
        <f>_xlfn.XLOOKUP(C332, 'Sales Stage'!C$2:C$6, 'Sales Stage'!B$2:B$6, "Not found")</f>
        <v>Qualify</v>
      </c>
      <c r="Q332" s="5">
        <f>_xlfn.XLOOKUP(C332, 'Sales Stage'!C$2:C$6, 'Sales Stage'!A$2:A$6, "Not found")</f>
        <v>0.2</v>
      </c>
      <c r="R332" t="str">
        <f t="shared" si="10"/>
        <v>Partner</v>
      </c>
      <c r="S332" t="str">
        <f t="shared" si="11"/>
        <v>Open</v>
      </c>
    </row>
    <row r="333" spans="1:19" ht="14.5">
      <c r="A333" s="1">
        <v>185</v>
      </c>
      <c r="B333" s="1" t="str">
        <f>_xlfn.XLOOKUP(A333, Opportunity!B$2:B$486, Opportunity!E$2:E$486, "Not found")</f>
        <v>Small</v>
      </c>
      <c r="C333" s="1">
        <v>2</v>
      </c>
      <c r="D333" s="1">
        <v>149</v>
      </c>
      <c r="E333" s="1">
        <v>53</v>
      </c>
      <c r="F333" s="1">
        <v>13</v>
      </c>
      <c r="G333" s="3">
        <v>523848</v>
      </c>
      <c r="H333" s="4">
        <v>479.45763888888899</v>
      </c>
      <c r="I333" s="1">
        <v>2015</v>
      </c>
      <c r="J333" s="1" t="str">
        <f>_xlfn.XLOOKUP(D333, Account!D$2:D$358, Account!B$2:B$358, "Not found")</f>
        <v>East</v>
      </c>
      <c r="K333" s="1" t="str">
        <f>_xlfn.XLOOKUP(D333, Account!D$2:D$358, Account!C$2:C$358, "Not found")</f>
        <v>Small &amp; Medium</v>
      </c>
      <c r="L333" s="1" t="s">
        <v>1005</v>
      </c>
      <c r="M333" s="1" t="str">
        <f>_xlfn.XLOOKUP(E333, Partner!B$2:B$102, Partner!A$2:A$102, "Not found")</f>
        <v>Quotein</v>
      </c>
      <c r="N333" t="str">
        <f>_xlfn.XLOOKUP(E333, Partner!B$2:B$102, Partner!C$2:C$102, "Not found")</f>
        <v>Yes</v>
      </c>
      <c r="O333" t="str">
        <f>_xlfn.XLOOKUP(F333, Product!B$2:B$26, Product!A$2:A$26, "Not found")</f>
        <v>Nimis</v>
      </c>
      <c r="P333" t="str">
        <f>_xlfn.XLOOKUP(C333, 'Sales Stage'!C$2:C$6, 'Sales Stage'!B$2:B$6, "Not found")</f>
        <v>Qualify</v>
      </c>
      <c r="Q333" s="5">
        <f>_xlfn.XLOOKUP(C333, 'Sales Stage'!C$2:C$6, 'Sales Stage'!A$2:A$6, "Not found")</f>
        <v>0.2</v>
      </c>
      <c r="R333" t="str">
        <f t="shared" si="10"/>
        <v>Partner</v>
      </c>
      <c r="S333" t="str">
        <f t="shared" si="11"/>
        <v>Open</v>
      </c>
    </row>
    <row r="334" spans="1:19" ht="14.5">
      <c r="A334" s="1">
        <v>205</v>
      </c>
      <c r="B334" s="1" t="str">
        <f>_xlfn.XLOOKUP(A334, Opportunity!B$2:B$486, Opportunity!E$2:E$486, "Not found")</f>
        <v>Medium</v>
      </c>
      <c r="C334" s="1">
        <v>3</v>
      </c>
      <c r="D334" s="1">
        <v>162</v>
      </c>
      <c r="E334" s="1">
        <v>38</v>
      </c>
      <c r="F334" s="1">
        <v>11</v>
      </c>
      <c r="G334" s="3">
        <v>3773037</v>
      </c>
      <c r="H334" s="4">
        <v>399.45763888888899</v>
      </c>
      <c r="I334" s="1">
        <v>2015</v>
      </c>
      <c r="J334" s="1" t="str">
        <f>_xlfn.XLOOKUP(D334, Account!D$2:D$358, Account!B$2:B$358, "Not found")</f>
        <v>Central</v>
      </c>
      <c r="K334" s="1" t="str">
        <f>_xlfn.XLOOKUP(D334, Account!D$2:D$358, Account!C$2:C$358, "Not found")</f>
        <v>Small &amp; Medium</v>
      </c>
      <c r="L334" s="1" t="s">
        <v>1005</v>
      </c>
      <c r="M334" s="1" t="str">
        <f>_xlfn.XLOOKUP(E334, Partner!B$2:B$102, Partner!A$2:A$102, "Not found")</f>
        <v>Suntaxon</v>
      </c>
      <c r="N334" t="str">
        <f>_xlfn.XLOOKUP(E334, Partner!B$2:B$102, Partner!C$2:C$102, "Not found")</f>
        <v>Yes</v>
      </c>
      <c r="O334" t="str">
        <f>_xlfn.XLOOKUP(F334, Product!B$2:B$26, Product!A$2:A$26, "Not found")</f>
        <v>Lacuna</v>
      </c>
      <c r="P334" t="str">
        <f>_xlfn.XLOOKUP(C334, 'Sales Stage'!C$2:C$6, 'Sales Stage'!B$2:B$6, "Not found")</f>
        <v>Solution</v>
      </c>
      <c r="Q334" s="5">
        <f>_xlfn.XLOOKUP(C334, 'Sales Stage'!C$2:C$6, 'Sales Stage'!A$2:A$6, "Not found")</f>
        <v>0.4</v>
      </c>
      <c r="R334" t="str">
        <f t="shared" si="10"/>
        <v>Partner</v>
      </c>
      <c r="S334" t="str">
        <f t="shared" si="11"/>
        <v>Open</v>
      </c>
    </row>
    <row r="335" spans="1:19" ht="14.5">
      <c r="A335" s="1">
        <v>245</v>
      </c>
      <c r="B335" s="1" t="str">
        <f>_xlfn.XLOOKUP(A335, Opportunity!B$2:B$486, Opportunity!E$2:E$486, "Not found")</f>
        <v>Large</v>
      </c>
      <c r="C335" s="1">
        <v>2</v>
      </c>
      <c r="D335" s="1">
        <v>196</v>
      </c>
      <c r="E335" s="1">
        <v>67</v>
      </c>
      <c r="F335" s="1">
        <v>13</v>
      </c>
      <c r="G335" s="3">
        <v>5769975</v>
      </c>
      <c r="H335" s="4">
        <v>481.45763888888899</v>
      </c>
      <c r="I335" s="1">
        <v>2015</v>
      </c>
      <c r="J335" s="1" t="str">
        <f>_xlfn.XLOOKUP(D335, Account!D$2:D$358, Account!B$2:B$358, "Not found")</f>
        <v>Central</v>
      </c>
      <c r="K335" s="1" t="str">
        <f>_xlfn.XLOOKUP(D335, Account!D$2:D$358, Account!C$2:C$358, "Not found")</f>
        <v>Small &amp; Medium</v>
      </c>
      <c r="L335" s="1" t="s">
        <v>1005</v>
      </c>
      <c r="M335" s="1" t="str">
        <f>_xlfn.XLOOKUP(E335, Partner!B$2:B$102, Partner!A$2:A$102, "Not found")</f>
        <v>Konzozdax</v>
      </c>
      <c r="N335" t="str">
        <f>_xlfn.XLOOKUP(E335, Partner!B$2:B$102, Partner!C$2:C$102, "Not found")</f>
        <v>Yes</v>
      </c>
      <c r="O335" t="str">
        <f>_xlfn.XLOOKUP(F335, Product!B$2:B$26, Product!A$2:A$26, "Not found")</f>
        <v>Nimis</v>
      </c>
      <c r="P335" t="str">
        <f>_xlfn.XLOOKUP(C335, 'Sales Stage'!C$2:C$6, 'Sales Stage'!B$2:B$6, "Not found")</f>
        <v>Qualify</v>
      </c>
      <c r="Q335" s="5">
        <f>_xlfn.XLOOKUP(C335, 'Sales Stage'!C$2:C$6, 'Sales Stage'!A$2:A$6, "Not found")</f>
        <v>0.2</v>
      </c>
      <c r="R335" t="str">
        <f t="shared" si="10"/>
        <v>Partner</v>
      </c>
      <c r="S335" t="str">
        <f t="shared" si="11"/>
        <v>Open</v>
      </c>
    </row>
    <row r="336" spans="1:19" ht="14.5">
      <c r="A336" s="1">
        <v>94</v>
      </c>
      <c r="B336" s="1" t="str">
        <f>_xlfn.XLOOKUP(A336, Opportunity!B$2:B$486, Opportunity!E$2:E$486, "Not found")</f>
        <v>Large</v>
      </c>
      <c r="C336" s="1">
        <v>3</v>
      </c>
      <c r="D336" s="1">
        <v>82</v>
      </c>
      <c r="E336" s="1">
        <v>31</v>
      </c>
      <c r="F336" s="1">
        <v>18</v>
      </c>
      <c r="G336" s="3">
        <v>8834695</v>
      </c>
      <c r="H336" s="4">
        <v>475.45763888888899</v>
      </c>
      <c r="I336" s="1">
        <v>2015</v>
      </c>
      <c r="J336" s="1" t="str">
        <f>_xlfn.XLOOKUP(D336, Account!D$2:D$358, Account!B$2:B$358, "Not found")</f>
        <v>Central</v>
      </c>
      <c r="K336" s="1" t="str">
        <f>_xlfn.XLOOKUP(D336, Account!D$2:D$358, Account!C$2:C$358, "Not found")</f>
        <v>Large</v>
      </c>
      <c r="L336" s="1" t="s">
        <v>1005</v>
      </c>
      <c r="M336" s="1" t="str">
        <f>_xlfn.XLOOKUP(E336, Partner!B$2:B$102, Partner!A$2:A$102, "Not found")</f>
        <v>Quadsoloace</v>
      </c>
      <c r="N336" t="str">
        <f>_xlfn.XLOOKUP(E336, Partner!B$2:B$102, Partner!C$2:C$102, "Not found")</f>
        <v>Yes</v>
      </c>
      <c r="O336" t="str">
        <f>_xlfn.XLOOKUP(F336, Product!B$2:B$26, Product!A$2:A$26, "Not found")</f>
        <v>Sato</v>
      </c>
      <c r="P336" t="str">
        <f>_xlfn.XLOOKUP(C336, 'Sales Stage'!C$2:C$6, 'Sales Stage'!B$2:B$6, "Not found")</f>
        <v>Solution</v>
      </c>
      <c r="Q336" s="5">
        <f>_xlfn.XLOOKUP(C336, 'Sales Stage'!C$2:C$6, 'Sales Stage'!A$2:A$6, "Not found")</f>
        <v>0.4</v>
      </c>
      <c r="R336" t="str">
        <f t="shared" si="10"/>
        <v>Partner</v>
      </c>
      <c r="S336" t="str">
        <f t="shared" si="11"/>
        <v>Open</v>
      </c>
    </row>
    <row r="337" spans="1:19" ht="14.5">
      <c r="A337" s="1">
        <v>51</v>
      </c>
      <c r="B337" s="1" t="str">
        <f>_xlfn.XLOOKUP(A337, Opportunity!B$2:B$486, Opportunity!E$2:E$486, "Not found")</f>
        <v>Small</v>
      </c>
      <c r="C337" s="1">
        <v>3</v>
      </c>
      <c r="D337" s="1">
        <v>47</v>
      </c>
      <c r="E337" s="1">
        <v>6</v>
      </c>
      <c r="F337" s="1">
        <v>3</v>
      </c>
      <c r="G337" s="3">
        <v>35372</v>
      </c>
      <c r="H337" s="4">
        <v>456.45763888888899</v>
      </c>
      <c r="I337" s="1">
        <v>2015</v>
      </c>
      <c r="J337" s="1" t="str">
        <f>_xlfn.XLOOKUP(D337, Account!D$2:D$358, Account!B$2:B$358, "Not found")</f>
        <v>West</v>
      </c>
      <c r="K337" s="1" t="str">
        <f>_xlfn.XLOOKUP(D337, Account!D$2:D$358, Account!C$2:C$358, "Not found")</f>
        <v>Large</v>
      </c>
      <c r="L337" s="1" t="s">
        <v>1005</v>
      </c>
      <c r="M337" s="1" t="str">
        <f>_xlfn.XLOOKUP(E337, Partner!B$2:B$102, Partner!A$2:A$102, "Not found")</f>
        <v>fasetone</v>
      </c>
      <c r="N337" t="str">
        <f>_xlfn.XLOOKUP(E337, Partner!B$2:B$102, Partner!C$2:C$102, "Not found")</f>
        <v>Yes</v>
      </c>
      <c r="O337" t="str">
        <f>_xlfn.XLOOKUP(F337, Product!B$2:B$26, Product!A$2:A$26, "Not found")</f>
        <v>Campana</v>
      </c>
      <c r="P337" t="str">
        <f>_xlfn.XLOOKUP(C337, 'Sales Stage'!C$2:C$6, 'Sales Stage'!B$2:B$6, "Not found")</f>
        <v>Solution</v>
      </c>
      <c r="Q337" s="5">
        <f>_xlfn.XLOOKUP(C337, 'Sales Stage'!C$2:C$6, 'Sales Stage'!A$2:A$6, "Not found")</f>
        <v>0.4</v>
      </c>
      <c r="R337" t="str">
        <f t="shared" si="10"/>
        <v>Partner</v>
      </c>
      <c r="S337" t="str">
        <f t="shared" si="11"/>
        <v>Open</v>
      </c>
    </row>
    <row r="338" spans="1:19" ht="14.5">
      <c r="A338" s="1">
        <v>113</v>
      </c>
      <c r="B338" s="1" t="str">
        <f>_xlfn.XLOOKUP(A338, Opportunity!B$2:B$486, Opportunity!E$2:E$486, "Not found")</f>
        <v>Small</v>
      </c>
      <c r="C338" s="1">
        <v>2</v>
      </c>
      <c r="D338" s="1">
        <v>96</v>
      </c>
      <c r="E338" s="1">
        <v>38</v>
      </c>
      <c r="F338" s="1">
        <v>2</v>
      </c>
      <c r="G338" s="3">
        <v>1478056</v>
      </c>
      <c r="H338" s="4">
        <v>372.45763888888899</v>
      </c>
      <c r="I338" s="1">
        <v>2015</v>
      </c>
      <c r="J338" s="1" t="str">
        <f>_xlfn.XLOOKUP(D338, Account!D$2:D$358, Account!B$2:B$358, "Not found")</f>
        <v>Central</v>
      </c>
      <c r="K338" s="1" t="str">
        <f>_xlfn.XLOOKUP(D338, Account!D$2:D$358, Account!C$2:C$358, "Not found")</f>
        <v>Small &amp; Medium</v>
      </c>
      <c r="L338" s="1" t="s">
        <v>1005</v>
      </c>
      <c r="M338" s="1" t="str">
        <f>_xlfn.XLOOKUP(E338, Partner!B$2:B$102, Partner!A$2:A$102, "Not found")</f>
        <v>Suntaxon</v>
      </c>
      <c r="N338" t="str">
        <f>_xlfn.XLOOKUP(E338, Partner!B$2:B$102, Partner!C$2:C$102, "Not found")</f>
        <v>Yes</v>
      </c>
      <c r="O338" t="str">
        <f>_xlfn.XLOOKUP(F338, Product!B$2:B$26, Product!A$2:A$26, "Not found")</f>
        <v>Basium</v>
      </c>
      <c r="P338" t="str">
        <f>_xlfn.XLOOKUP(C338, 'Sales Stage'!C$2:C$6, 'Sales Stage'!B$2:B$6, "Not found")</f>
        <v>Qualify</v>
      </c>
      <c r="Q338" s="5">
        <f>_xlfn.XLOOKUP(C338, 'Sales Stage'!C$2:C$6, 'Sales Stage'!A$2:A$6, "Not found")</f>
        <v>0.2</v>
      </c>
      <c r="R338" t="str">
        <f t="shared" si="10"/>
        <v>Partner</v>
      </c>
      <c r="S338" t="str">
        <f t="shared" si="11"/>
        <v>Open</v>
      </c>
    </row>
    <row r="339" spans="1:19" ht="14.5">
      <c r="A339" s="1">
        <v>292</v>
      </c>
      <c r="B339" s="1" t="str">
        <f>_xlfn.XLOOKUP(A339, Opportunity!B$2:B$486, Opportunity!E$2:E$486, "Not found")</f>
        <v>Large</v>
      </c>
      <c r="C339" s="1">
        <v>2</v>
      </c>
      <c r="D339" s="1">
        <v>73</v>
      </c>
      <c r="E339" s="1">
        <v>1</v>
      </c>
      <c r="F339" s="1">
        <v>24</v>
      </c>
      <c r="G339" s="3">
        <v>6261202</v>
      </c>
      <c r="H339" s="4">
        <v>395.45763888888899</v>
      </c>
      <c r="I339" s="1">
        <v>2015</v>
      </c>
      <c r="J339" s="1" t="str">
        <f>_xlfn.XLOOKUP(D339, Account!D$2:D$358, Account!B$2:B$358, "Not found")</f>
        <v>Central</v>
      </c>
      <c r="K339" s="1" t="str">
        <f>_xlfn.XLOOKUP(D339, Account!D$2:D$358, Account!C$2:C$358, "Not found")</f>
        <v>Strategic</v>
      </c>
      <c r="L339" s="1" t="s">
        <v>1006</v>
      </c>
      <c r="M339" s="1" t="str">
        <f>_xlfn.XLOOKUP(E339, Partner!B$2:B$102, Partner!A$2:A$102, "Not found")</f>
        <v>Daltdexon</v>
      </c>
      <c r="N339" t="str">
        <f>_xlfn.XLOOKUP(E339, Partner!B$2:B$102, Partner!C$2:C$102, "Not found")</f>
        <v>Yes</v>
      </c>
      <c r="O339" t="str">
        <f>_xlfn.XLOOKUP(F339, Product!B$2:B$26, Product!A$2:A$26, "Not found")</f>
        <v>Carmen</v>
      </c>
      <c r="P339" t="str">
        <f>_xlfn.XLOOKUP(C339, 'Sales Stage'!C$2:C$6, 'Sales Stage'!B$2:B$6, "Not found")</f>
        <v>Qualify</v>
      </c>
      <c r="Q339" s="5">
        <f>_xlfn.XLOOKUP(C339, 'Sales Stage'!C$2:C$6, 'Sales Stage'!A$2:A$6, "Not found")</f>
        <v>0.2</v>
      </c>
      <c r="R339" t="str">
        <f t="shared" si="10"/>
        <v>Partner</v>
      </c>
      <c r="S339" t="str">
        <f t="shared" si="11"/>
        <v>Open</v>
      </c>
    </row>
    <row r="340" spans="1:19" ht="14.5">
      <c r="A340" s="1">
        <v>118</v>
      </c>
      <c r="B340" s="1" t="str">
        <f>_xlfn.XLOOKUP(A340, Opportunity!B$2:B$486, Opportunity!E$2:E$486, "Not found")</f>
        <v>Large</v>
      </c>
      <c r="C340" s="1">
        <v>3</v>
      </c>
      <c r="D340" s="1">
        <v>99</v>
      </c>
      <c r="E340" s="1">
        <v>13</v>
      </c>
      <c r="F340" s="1">
        <v>16</v>
      </c>
      <c r="G340" s="3">
        <v>7236205</v>
      </c>
      <c r="H340" s="4">
        <v>378.45763888888899</v>
      </c>
      <c r="I340" s="1">
        <v>2015</v>
      </c>
      <c r="J340" s="1" t="str">
        <f>_xlfn.XLOOKUP(D340, Account!D$2:D$358, Account!B$2:B$358, "Not found")</f>
        <v>East</v>
      </c>
      <c r="K340" s="1" t="str">
        <f>_xlfn.XLOOKUP(D340, Account!D$2:D$358, Account!C$2:C$358, "Not found")</f>
        <v>Small &amp; Medium</v>
      </c>
      <c r="L340" s="1" t="s">
        <v>1006</v>
      </c>
      <c r="M340" s="1" t="str">
        <f>_xlfn.XLOOKUP(E340, Partner!B$2:B$102, Partner!A$2:A$102, "Not found")</f>
        <v>Free-electronics</v>
      </c>
      <c r="N340" t="str">
        <f>_xlfn.XLOOKUP(E340, Partner!B$2:B$102, Partner!C$2:C$102, "Not found")</f>
        <v>Yes</v>
      </c>
      <c r="O340" t="str">
        <f>_xlfn.XLOOKUP(F340, Product!B$2:B$26, Product!A$2:A$26, "Not found")</f>
        <v>Quanti</v>
      </c>
      <c r="P340" t="str">
        <f>_xlfn.XLOOKUP(C340, 'Sales Stage'!C$2:C$6, 'Sales Stage'!B$2:B$6, "Not found")</f>
        <v>Solution</v>
      </c>
      <c r="Q340" s="5">
        <f>_xlfn.XLOOKUP(C340, 'Sales Stage'!C$2:C$6, 'Sales Stage'!A$2:A$6, "Not found")</f>
        <v>0.4</v>
      </c>
      <c r="R340" t="str">
        <f t="shared" si="10"/>
        <v>Partner</v>
      </c>
      <c r="S340" t="str">
        <f t="shared" si="11"/>
        <v>Open</v>
      </c>
    </row>
    <row r="341" spans="1:19" ht="14.5">
      <c r="A341" s="1">
        <v>190</v>
      </c>
      <c r="B341" s="1" t="str">
        <f>_xlfn.XLOOKUP(A341, Opportunity!B$2:B$486, Opportunity!E$2:E$486, "Not found")</f>
        <v>Medium</v>
      </c>
      <c r="C341" s="1">
        <v>3</v>
      </c>
      <c r="D341" s="1">
        <v>154</v>
      </c>
      <c r="E341" s="1">
        <v>54</v>
      </c>
      <c r="F341" s="1">
        <v>16</v>
      </c>
      <c r="G341" s="3">
        <v>3659407</v>
      </c>
      <c r="H341" s="4">
        <v>376.45763888888899</v>
      </c>
      <c r="I341" s="1">
        <v>2015</v>
      </c>
      <c r="J341" s="1" t="str">
        <f>_xlfn.XLOOKUP(D341, Account!D$2:D$358, Account!B$2:B$358, "Not found")</f>
        <v>East</v>
      </c>
      <c r="K341" s="1" t="str">
        <f>_xlfn.XLOOKUP(D341, Account!D$2:D$358, Account!C$2:C$358, "Not found")</f>
        <v>Small &amp; Medium</v>
      </c>
      <c r="L341" s="1" t="s">
        <v>1006</v>
      </c>
      <c r="M341" s="1" t="str">
        <f>_xlfn.XLOOKUP(E341, Partner!B$2:B$102, Partner!A$2:A$102, "Not found")</f>
        <v>Quadtex</v>
      </c>
      <c r="N341" t="str">
        <f>_xlfn.XLOOKUP(E341, Partner!B$2:B$102, Partner!C$2:C$102, "Not found")</f>
        <v>Yes</v>
      </c>
      <c r="O341" t="str">
        <f>_xlfn.XLOOKUP(F341, Product!B$2:B$26, Product!A$2:A$26, "Not found")</f>
        <v>Quanti</v>
      </c>
      <c r="P341" t="str">
        <f>_xlfn.XLOOKUP(C341, 'Sales Stage'!C$2:C$6, 'Sales Stage'!B$2:B$6, "Not found")</f>
        <v>Solution</v>
      </c>
      <c r="Q341" s="5">
        <f>_xlfn.XLOOKUP(C341, 'Sales Stage'!C$2:C$6, 'Sales Stage'!A$2:A$6, "Not found")</f>
        <v>0.4</v>
      </c>
      <c r="R341" t="str">
        <f t="shared" si="10"/>
        <v>Partner</v>
      </c>
      <c r="S341" t="str">
        <f t="shared" si="11"/>
        <v>Open</v>
      </c>
    </row>
    <row r="342" spans="1:19" ht="14.5">
      <c r="A342" s="1">
        <v>130</v>
      </c>
      <c r="B342" s="1" t="str">
        <f>_xlfn.XLOOKUP(A342, Opportunity!B$2:B$486, Opportunity!E$2:E$486, "Not found")</f>
        <v>Small</v>
      </c>
      <c r="C342" s="1">
        <v>3</v>
      </c>
      <c r="D342" s="1">
        <v>107</v>
      </c>
      <c r="E342" s="1">
        <v>36</v>
      </c>
      <c r="F342" s="1">
        <v>24</v>
      </c>
      <c r="G342" s="3">
        <v>1545093</v>
      </c>
      <c r="H342" s="4">
        <v>373.45763888888899</v>
      </c>
      <c r="I342" s="1">
        <v>2015</v>
      </c>
      <c r="J342" s="1" t="str">
        <f>_xlfn.XLOOKUP(D342, Account!D$2:D$358, Account!B$2:B$358, "Not found")</f>
        <v>West</v>
      </c>
      <c r="K342" s="1" t="str">
        <f>_xlfn.XLOOKUP(D342, Account!D$2:D$358, Account!C$2:C$358, "Not found")</f>
        <v>Strategic</v>
      </c>
      <c r="L342" s="1" t="s">
        <v>1006</v>
      </c>
      <c r="M342" s="1" t="str">
        <f>_xlfn.XLOOKUP(E342, Partner!B$2:B$102, Partner!A$2:A$102, "Not found")</f>
        <v>Konktom</v>
      </c>
      <c r="N342" t="str">
        <f>_xlfn.XLOOKUP(E342, Partner!B$2:B$102, Partner!C$2:C$102, "Not found")</f>
        <v>Yes</v>
      </c>
      <c r="O342" t="str">
        <f>_xlfn.XLOOKUP(F342, Product!B$2:B$26, Product!A$2:A$26, "Not found")</f>
        <v>Carmen</v>
      </c>
      <c r="P342" t="str">
        <f>_xlfn.XLOOKUP(C342, 'Sales Stage'!C$2:C$6, 'Sales Stage'!B$2:B$6, "Not found")</f>
        <v>Solution</v>
      </c>
      <c r="Q342" s="5">
        <f>_xlfn.XLOOKUP(C342, 'Sales Stage'!C$2:C$6, 'Sales Stage'!A$2:A$6, "Not found")</f>
        <v>0.4</v>
      </c>
      <c r="R342" t="str">
        <f t="shared" si="10"/>
        <v>Partner</v>
      </c>
      <c r="S342" t="str">
        <f t="shared" si="11"/>
        <v>Open</v>
      </c>
    </row>
    <row r="343" spans="1:19" ht="14.5">
      <c r="A343" s="1">
        <v>306</v>
      </c>
      <c r="B343" s="1" t="str">
        <f>_xlfn.XLOOKUP(A343, Opportunity!B$2:B$486, Opportunity!E$2:E$486, "Not found")</f>
        <v>Large</v>
      </c>
      <c r="C343" s="1">
        <v>4</v>
      </c>
      <c r="D343" s="1">
        <v>14</v>
      </c>
      <c r="E343" s="1">
        <v>78</v>
      </c>
      <c r="F343" s="1">
        <v>25</v>
      </c>
      <c r="G343" s="3">
        <v>8281658</v>
      </c>
      <c r="H343" s="4">
        <v>393.45763888888899</v>
      </c>
      <c r="I343" s="1">
        <v>2015</v>
      </c>
      <c r="J343" s="1" t="str">
        <f>_xlfn.XLOOKUP(D343, Account!D$2:D$358, Account!B$2:B$358, "Not found")</f>
        <v>East</v>
      </c>
      <c r="K343" s="1" t="str">
        <f>_xlfn.XLOOKUP(D343, Account!D$2:D$358, Account!C$2:C$358, "Not found")</f>
        <v>Strategic</v>
      </c>
      <c r="L343" s="1" t="s">
        <v>1006</v>
      </c>
      <c r="M343" s="1" t="str">
        <f>_xlfn.XLOOKUP(E343, Partner!B$2:B$102, Partner!A$2:A$102, "Not found")</f>
        <v>Songreen</v>
      </c>
      <c r="N343" t="str">
        <f>_xlfn.XLOOKUP(E343, Partner!B$2:B$102, Partner!C$2:C$102, "Not found")</f>
        <v>Yes</v>
      </c>
      <c r="O343" t="str">
        <f>_xlfn.XLOOKUP(F343, Product!B$2:B$26, Product!A$2:A$26, "Not found")</f>
        <v>Maximus</v>
      </c>
      <c r="P343" t="str">
        <f>_xlfn.XLOOKUP(C343, 'Sales Stage'!C$2:C$6, 'Sales Stage'!B$2:B$6, "Not found")</f>
        <v>Proposal</v>
      </c>
      <c r="Q343" s="5">
        <f>_xlfn.XLOOKUP(C343, 'Sales Stage'!C$2:C$6, 'Sales Stage'!A$2:A$6, "Not found")</f>
        <v>0.6</v>
      </c>
      <c r="R343" t="str">
        <f t="shared" si="10"/>
        <v>Partner</v>
      </c>
      <c r="S343" t="str">
        <f t="shared" si="11"/>
        <v>Open</v>
      </c>
    </row>
    <row r="344" spans="1:19" ht="14.5">
      <c r="A344" s="1">
        <v>399</v>
      </c>
      <c r="B344" s="1" t="str">
        <f>_xlfn.XLOOKUP(A344, Opportunity!B$2:B$486, Opportunity!E$2:E$486, "Not found")</f>
        <v>Medium</v>
      </c>
      <c r="C344" s="1">
        <v>3</v>
      </c>
      <c r="D344" s="1">
        <v>312</v>
      </c>
      <c r="E344" s="1">
        <v>84</v>
      </c>
      <c r="F344" s="1">
        <v>2</v>
      </c>
      <c r="G344" s="3">
        <v>5064488</v>
      </c>
      <c r="H344" s="4">
        <v>366.45763888888899</v>
      </c>
      <c r="I344" s="1">
        <v>2015</v>
      </c>
      <c r="J344" s="1" t="str">
        <f>_xlfn.XLOOKUP(D344, Account!D$2:D$358, Account!B$2:B$358, "Not found")</f>
        <v>East</v>
      </c>
      <c r="K344" s="1" t="str">
        <f>_xlfn.XLOOKUP(D344, Account!D$2:D$358, Account!C$2:C$358, "Not found")</f>
        <v>Small &amp; Medium</v>
      </c>
      <c r="L344" s="1" t="s">
        <v>1007</v>
      </c>
      <c r="M344" s="1" t="str">
        <f>_xlfn.XLOOKUP(E344, Partner!B$2:B$102, Partner!A$2:A$102, "Not found")</f>
        <v>Jobice</v>
      </c>
      <c r="N344" t="str">
        <f>_xlfn.XLOOKUP(E344, Partner!B$2:B$102, Partner!C$2:C$102, "Not found")</f>
        <v>Yes</v>
      </c>
      <c r="O344" t="str">
        <f>_xlfn.XLOOKUP(F344, Product!B$2:B$26, Product!A$2:A$26, "Not found")</f>
        <v>Basium</v>
      </c>
      <c r="P344" t="str">
        <f>_xlfn.XLOOKUP(C344, 'Sales Stage'!C$2:C$6, 'Sales Stage'!B$2:B$6, "Not found")</f>
        <v>Solution</v>
      </c>
      <c r="Q344" s="5">
        <f>_xlfn.XLOOKUP(C344, 'Sales Stage'!C$2:C$6, 'Sales Stage'!A$2:A$6, "Not found")</f>
        <v>0.4</v>
      </c>
      <c r="R344" t="str">
        <f t="shared" si="10"/>
        <v>Partner</v>
      </c>
      <c r="S344" t="str">
        <f t="shared" si="11"/>
        <v>Open</v>
      </c>
    </row>
    <row r="345" spans="1:19" ht="14.5">
      <c r="A345" s="1">
        <v>431</v>
      </c>
      <c r="B345" s="1" t="str">
        <f>_xlfn.XLOOKUP(A345, Opportunity!B$2:B$486, Opportunity!E$2:E$486, "Not found")</f>
        <v>Small</v>
      </c>
      <c r="C345" s="1">
        <v>4</v>
      </c>
      <c r="D345" s="1">
        <v>125</v>
      </c>
      <c r="E345" s="1">
        <v>91</v>
      </c>
      <c r="F345" s="1">
        <v>7</v>
      </c>
      <c r="G345" s="3">
        <v>1624483</v>
      </c>
      <c r="H345" s="4">
        <v>369.45763888888899</v>
      </c>
      <c r="I345" s="1">
        <v>2015</v>
      </c>
      <c r="J345" s="1" t="str">
        <f>_xlfn.XLOOKUP(D345, Account!D$2:D$358, Account!B$2:B$358, "Not found")</f>
        <v>Central</v>
      </c>
      <c r="K345" s="1" t="str">
        <f>_xlfn.XLOOKUP(D345, Account!D$2:D$358, Account!C$2:C$358, "Not found")</f>
        <v>Large</v>
      </c>
      <c r="L345" s="1" t="s">
        <v>1007</v>
      </c>
      <c r="M345" s="1" t="str">
        <f>_xlfn.XLOOKUP(E345, Partner!B$2:B$102, Partner!A$2:A$102, "Not found")</f>
        <v>Redplanet</v>
      </c>
      <c r="N345" t="str">
        <f>_xlfn.XLOOKUP(E345, Partner!B$2:B$102, Partner!C$2:C$102, "Not found")</f>
        <v>Yes</v>
      </c>
      <c r="O345" t="str">
        <f>_xlfn.XLOOKUP(F345, Product!B$2:B$26, Product!A$2:A$26, "Not found")</f>
        <v>Gratus</v>
      </c>
      <c r="P345" t="str">
        <f>_xlfn.XLOOKUP(C345, 'Sales Stage'!C$2:C$6, 'Sales Stage'!B$2:B$6, "Not found")</f>
        <v>Proposal</v>
      </c>
      <c r="Q345" s="5">
        <f>_xlfn.XLOOKUP(C345, 'Sales Stage'!C$2:C$6, 'Sales Stage'!A$2:A$6, "Not found")</f>
        <v>0.6</v>
      </c>
      <c r="R345" t="str">
        <f t="shared" si="10"/>
        <v>Partner</v>
      </c>
      <c r="S345" t="str">
        <f t="shared" si="11"/>
        <v>Open</v>
      </c>
    </row>
    <row r="346" spans="1:19" ht="14.5">
      <c r="A346" s="1">
        <v>116</v>
      </c>
      <c r="B346" s="1" t="str">
        <f>_xlfn.XLOOKUP(A346, Opportunity!B$2:B$486, Opportunity!E$2:E$486, "Not found")</f>
        <v>Medium</v>
      </c>
      <c r="C346" s="1">
        <v>3</v>
      </c>
      <c r="D346" s="1">
        <v>28</v>
      </c>
      <c r="E346" s="1">
        <v>39</v>
      </c>
      <c r="F346" s="1">
        <v>22</v>
      </c>
      <c r="G346" s="3">
        <v>5033421</v>
      </c>
      <c r="H346" s="4">
        <v>420.45763888888899</v>
      </c>
      <c r="I346" s="1">
        <v>2015</v>
      </c>
      <c r="J346" s="1" t="str">
        <f>_xlfn.XLOOKUP(D346, Account!D$2:D$358, Account!B$2:B$358, "Not found")</f>
        <v>East</v>
      </c>
      <c r="K346" s="1" t="str">
        <f>_xlfn.XLOOKUP(D346, Account!D$2:D$358, Account!C$2:C$358, "Not found")</f>
        <v>Large</v>
      </c>
      <c r="L346" s="1" t="s">
        <v>1007</v>
      </c>
      <c r="M346" s="1" t="str">
        <f>_xlfn.XLOOKUP(E346, Partner!B$2:B$102, Partner!A$2:A$102, "Not found")</f>
        <v>Mathredex</v>
      </c>
      <c r="N346" t="str">
        <f>_xlfn.XLOOKUP(E346, Partner!B$2:B$102, Partner!C$2:C$102, "Not found")</f>
        <v>Yes</v>
      </c>
      <c r="O346" t="str">
        <f>_xlfn.XLOOKUP(F346, Product!B$2:B$26, Product!A$2:A$26, "Not found")</f>
        <v>Aqua</v>
      </c>
      <c r="P346" t="str">
        <f>_xlfn.XLOOKUP(C346, 'Sales Stage'!C$2:C$6, 'Sales Stage'!B$2:B$6, "Not found")</f>
        <v>Solution</v>
      </c>
      <c r="Q346" s="5">
        <f>_xlfn.XLOOKUP(C346, 'Sales Stage'!C$2:C$6, 'Sales Stage'!A$2:A$6, "Not found")</f>
        <v>0.4</v>
      </c>
      <c r="R346" t="str">
        <f t="shared" si="10"/>
        <v>Partner</v>
      </c>
      <c r="S346" t="str">
        <f t="shared" si="11"/>
        <v>Open</v>
      </c>
    </row>
    <row r="347" spans="1:19" ht="14.5">
      <c r="A347" s="1">
        <v>27</v>
      </c>
      <c r="B347" s="1" t="str">
        <f>_xlfn.XLOOKUP(A347, Opportunity!B$2:B$486, Opportunity!E$2:E$486, "Not found")</f>
        <v>Large</v>
      </c>
      <c r="C347" s="1">
        <v>3</v>
      </c>
      <c r="D347" s="1">
        <v>27</v>
      </c>
      <c r="E347" s="1">
        <v>19</v>
      </c>
      <c r="F347" s="1">
        <v>5</v>
      </c>
      <c r="G347" s="3">
        <v>5948001</v>
      </c>
      <c r="H347" s="4">
        <v>411.45763888888899</v>
      </c>
      <c r="I347" s="1">
        <v>2015</v>
      </c>
      <c r="J347" s="1" t="str">
        <f>_xlfn.XLOOKUP(D347, Account!D$2:D$358, Account!B$2:B$358, "Not found")</f>
        <v>West</v>
      </c>
      <c r="K347" s="1" t="str">
        <f>_xlfn.XLOOKUP(D347, Account!D$2:D$358, Account!C$2:C$358, "Not found")</f>
        <v>Large</v>
      </c>
      <c r="L347" s="1" t="s">
        <v>1007</v>
      </c>
      <c r="M347" s="1" t="str">
        <f>_xlfn.XLOOKUP(E347, Partner!B$2:B$102, Partner!A$2:A$102, "Not found")</f>
        <v>Dripstrip</v>
      </c>
      <c r="N347" t="str">
        <f>_xlfn.XLOOKUP(E347, Partner!B$2:B$102, Partner!C$2:C$102, "Not found")</f>
        <v>Yes</v>
      </c>
      <c r="O347" t="str">
        <f>_xlfn.XLOOKUP(F347, Product!B$2:B$26, Product!A$2:A$26, "Not found")</f>
        <v>Eligo</v>
      </c>
      <c r="P347" t="str">
        <f>_xlfn.XLOOKUP(C347, 'Sales Stage'!C$2:C$6, 'Sales Stage'!B$2:B$6, "Not found")</f>
        <v>Solution</v>
      </c>
      <c r="Q347" s="5">
        <f>_xlfn.XLOOKUP(C347, 'Sales Stage'!C$2:C$6, 'Sales Stage'!A$2:A$6, "Not found")</f>
        <v>0.4</v>
      </c>
      <c r="R347" t="str">
        <f t="shared" si="10"/>
        <v>Partner</v>
      </c>
      <c r="S347" t="str">
        <f t="shared" si="11"/>
        <v>Open</v>
      </c>
    </row>
    <row r="348" spans="1:19" ht="14.5">
      <c r="A348" s="1">
        <v>99</v>
      </c>
      <c r="B348" s="1" t="str">
        <f>_xlfn.XLOOKUP(A348, Opportunity!B$2:B$486, Opportunity!E$2:E$486, "Not found")</f>
        <v>Medium</v>
      </c>
      <c r="C348" s="1">
        <v>5</v>
      </c>
      <c r="D348" s="1">
        <v>85</v>
      </c>
      <c r="E348" s="1">
        <v>33</v>
      </c>
      <c r="F348" s="1">
        <v>13</v>
      </c>
      <c r="G348" s="3">
        <v>5208670</v>
      </c>
      <c r="H348" s="4">
        <v>368.45763888888899</v>
      </c>
      <c r="I348" s="1">
        <v>2015</v>
      </c>
      <c r="J348" s="1" t="str">
        <f>_xlfn.XLOOKUP(D348, Account!D$2:D$358, Account!B$2:B$358, "Not found")</f>
        <v>Central</v>
      </c>
      <c r="K348" s="1" t="str">
        <f>_xlfn.XLOOKUP(D348, Account!D$2:D$358, Account!C$2:C$358, "Not found")</f>
        <v>Large</v>
      </c>
      <c r="L348" s="1" t="s">
        <v>1007</v>
      </c>
      <c r="M348" s="1" t="str">
        <f>_xlfn.XLOOKUP(E348, Partner!B$2:B$102, Partner!A$2:A$102, "Not found")</f>
        <v>Ventolane</v>
      </c>
      <c r="N348" t="str">
        <f>_xlfn.XLOOKUP(E348, Partner!B$2:B$102, Partner!C$2:C$102, "Not found")</f>
        <v>Yes</v>
      </c>
      <c r="O348" t="str">
        <f>_xlfn.XLOOKUP(F348, Product!B$2:B$26, Product!A$2:A$26, "Not found")</f>
        <v>Nimis</v>
      </c>
      <c r="P348" t="str">
        <f>_xlfn.XLOOKUP(C348, 'Sales Stage'!C$2:C$6, 'Sales Stage'!B$2:B$6, "Not found")</f>
        <v>Finalize</v>
      </c>
      <c r="Q348" s="5">
        <f>_xlfn.XLOOKUP(C348, 'Sales Stage'!C$2:C$6, 'Sales Stage'!A$2:A$6, "Not found")</f>
        <v>0.8</v>
      </c>
      <c r="R348" t="str">
        <f t="shared" si="10"/>
        <v>Partner</v>
      </c>
      <c r="S348" t="str">
        <f t="shared" si="11"/>
        <v>Closed</v>
      </c>
    </row>
    <row r="349" spans="1:19" ht="14.5">
      <c r="A349" s="1">
        <v>125</v>
      </c>
      <c r="B349" s="1" t="str">
        <f>_xlfn.XLOOKUP(A349, Opportunity!B$2:B$486, Opportunity!E$2:E$486, "Not found")</f>
        <v>Large</v>
      </c>
      <c r="C349" s="1">
        <v>3</v>
      </c>
      <c r="D349" s="1">
        <v>103</v>
      </c>
      <c r="E349" s="1">
        <v>33</v>
      </c>
      <c r="F349" s="1">
        <v>6</v>
      </c>
      <c r="G349" s="3">
        <v>6077984</v>
      </c>
      <c r="H349" s="4">
        <v>369.45763888888899</v>
      </c>
      <c r="I349" s="1">
        <v>2015</v>
      </c>
      <c r="J349" s="1" t="str">
        <f>_xlfn.XLOOKUP(D349, Account!D$2:D$358, Account!B$2:B$358, "Not found")</f>
        <v>West</v>
      </c>
      <c r="K349" s="1" t="str">
        <f>_xlfn.XLOOKUP(D349, Account!D$2:D$358, Account!C$2:C$358, "Not found")</f>
        <v>Strategic</v>
      </c>
      <c r="L349" s="1" t="s">
        <v>1007</v>
      </c>
      <c r="M349" s="1" t="str">
        <f>_xlfn.XLOOKUP(E349, Partner!B$2:B$102, Partner!A$2:A$102, "Not found")</f>
        <v>Ventolane</v>
      </c>
      <c r="N349" t="str">
        <f>_xlfn.XLOOKUP(E349, Partner!B$2:B$102, Partner!C$2:C$102, "Not found")</f>
        <v>Yes</v>
      </c>
      <c r="O349" t="str">
        <f>_xlfn.XLOOKUP(F349, Product!B$2:B$26, Product!A$2:A$26, "Not found")</f>
        <v>Fatum</v>
      </c>
      <c r="P349" t="str">
        <f>_xlfn.XLOOKUP(C349, 'Sales Stage'!C$2:C$6, 'Sales Stage'!B$2:B$6, "Not found")</f>
        <v>Solution</v>
      </c>
      <c r="Q349" s="5">
        <f>_xlfn.XLOOKUP(C349, 'Sales Stage'!C$2:C$6, 'Sales Stage'!A$2:A$6, "Not found")</f>
        <v>0.4</v>
      </c>
      <c r="R349" t="str">
        <f t="shared" si="10"/>
        <v>Partner</v>
      </c>
      <c r="S349" t="str">
        <f t="shared" si="11"/>
        <v>Open</v>
      </c>
    </row>
    <row r="350" spans="1:19" ht="14.5">
      <c r="A350" s="1">
        <v>436</v>
      </c>
      <c r="B350" s="1" t="str">
        <f>_xlfn.XLOOKUP(A350, Opportunity!B$2:B$486, Opportunity!E$2:E$486, "Not found")</f>
        <v>Small</v>
      </c>
      <c r="C350" s="1">
        <v>3</v>
      </c>
      <c r="D350" s="1">
        <v>333</v>
      </c>
      <c r="E350" s="1">
        <v>93</v>
      </c>
      <c r="F350" s="1">
        <v>24</v>
      </c>
      <c r="G350" s="3">
        <v>668168</v>
      </c>
      <c r="H350" s="4">
        <v>372.45763888888899</v>
      </c>
      <c r="I350" s="1">
        <v>2015</v>
      </c>
      <c r="J350" s="1" t="str">
        <f>_xlfn.XLOOKUP(D350, Account!D$2:D$358, Account!B$2:B$358, "Not found")</f>
        <v>Central</v>
      </c>
      <c r="K350" s="1" t="str">
        <f>_xlfn.XLOOKUP(D350, Account!D$2:D$358, Account!C$2:C$358, "Not found")</f>
        <v>Small &amp; Medium</v>
      </c>
      <c r="L350" s="1" t="s">
        <v>1007</v>
      </c>
      <c r="M350" s="1" t="str">
        <f>_xlfn.XLOOKUP(E350, Partner!B$2:B$102, Partner!A$2:A$102, "Not found")</f>
        <v>Lamtafan</v>
      </c>
      <c r="N350" t="str">
        <f>_xlfn.XLOOKUP(E350, Partner!B$2:B$102, Partner!C$2:C$102, "Not found")</f>
        <v>Yes</v>
      </c>
      <c r="O350" t="str">
        <f>_xlfn.XLOOKUP(F350, Product!B$2:B$26, Product!A$2:A$26, "Not found")</f>
        <v>Carmen</v>
      </c>
      <c r="P350" t="str">
        <f>_xlfn.XLOOKUP(C350, 'Sales Stage'!C$2:C$6, 'Sales Stage'!B$2:B$6, "Not found")</f>
        <v>Solution</v>
      </c>
      <c r="Q350" s="5">
        <f>_xlfn.XLOOKUP(C350, 'Sales Stage'!C$2:C$6, 'Sales Stage'!A$2:A$6, "Not found")</f>
        <v>0.4</v>
      </c>
      <c r="R350" t="str">
        <f t="shared" si="10"/>
        <v>Partner</v>
      </c>
      <c r="S350" t="str">
        <f t="shared" si="11"/>
        <v>Open</v>
      </c>
    </row>
    <row r="351" spans="1:19" ht="14.5">
      <c r="A351" s="1">
        <v>225</v>
      </c>
      <c r="B351" s="1" t="str">
        <f>_xlfn.XLOOKUP(A351, Opportunity!B$2:B$486, Opportunity!E$2:E$486, "Not found")</f>
        <v>Large</v>
      </c>
      <c r="C351" s="1">
        <v>3</v>
      </c>
      <c r="D351" s="1">
        <v>177</v>
      </c>
      <c r="E351" s="1">
        <v>61</v>
      </c>
      <c r="F351" s="1">
        <v>4</v>
      </c>
      <c r="G351" s="3">
        <v>9067368</v>
      </c>
      <c r="H351" s="4">
        <v>366.45763888888899</v>
      </c>
      <c r="I351" s="1">
        <v>2015</v>
      </c>
      <c r="J351" s="1" t="str">
        <f>_xlfn.XLOOKUP(D351, Account!D$2:D$358, Account!B$2:B$358, "Not found")</f>
        <v>East</v>
      </c>
      <c r="K351" s="1" t="str">
        <f>_xlfn.XLOOKUP(D351, Account!D$2:D$358, Account!C$2:C$358, "Not found")</f>
        <v>Strategic</v>
      </c>
      <c r="L351" s="1" t="s">
        <v>1007</v>
      </c>
      <c r="M351" s="1" t="str">
        <f>_xlfn.XLOOKUP(E351, Partner!B$2:B$102, Partner!A$2:A$102, "Not found")</f>
        <v>Zaamphase</v>
      </c>
      <c r="N351" t="str">
        <f>_xlfn.XLOOKUP(E351, Partner!B$2:B$102, Partner!C$2:C$102, "Not found")</f>
        <v>Yes</v>
      </c>
      <c r="O351" t="str">
        <f>_xlfn.XLOOKUP(F351, Product!B$2:B$26, Product!A$2:A$26, "Not found")</f>
        <v>Decimus</v>
      </c>
      <c r="P351" t="str">
        <f>_xlfn.XLOOKUP(C351, 'Sales Stage'!C$2:C$6, 'Sales Stage'!B$2:B$6, "Not found")</f>
        <v>Solution</v>
      </c>
      <c r="Q351" s="5">
        <f>_xlfn.XLOOKUP(C351, 'Sales Stage'!C$2:C$6, 'Sales Stage'!A$2:A$6, "Not found")</f>
        <v>0.4</v>
      </c>
      <c r="R351" t="str">
        <f t="shared" si="10"/>
        <v>Partner</v>
      </c>
      <c r="S351" t="str">
        <f t="shared" si="11"/>
        <v>Open</v>
      </c>
    </row>
    <row r="352" spans="1:19" ht="14.5">
      <c r="A352" s="1">
        <v>122</v>
      </c>
      <c r="B352" s="1" t="str">
        <f>_xlfn.XLOOKUP(A352, Opportunity!B$2:B$486, Opportunity!E$2:E$486, "Not found")</f>
        <v>Medium</v>
      </c>
      <c r="C352" s="1">
        <v>3</v>
      </c>
      <c r="D352" s="1">
        <v>102</v>
      </c>
      <c r="E352" s="1">
        <v>42</v>
      </c>
      <c r="F352" s="1">
        <v>20</v>
      </c>
      <c r="G352" s="3">
        <v>3266897</v>
      </c>
      <c r="H352" s="4">
        <v>399.45763888888899</v>
      </c>
      <c r="I352" s="1">
        <v>2015</v>
      </c>
      <c r="J352" s="1" t="str">
        <f>_xlfn.XLOOKUP(D352, Account!D$2:D$358, Account!B$2:B$358, "Not found")</f>
        <v>Central</v>
      </c>
      <c r="K352" s="1" t="str">
        <f>_xlfn.XLOOKUP(D352, Account!D$2:D$358, Account!C$2:C$358, "Not found")</f>
        <v>Large</v>
      </c>
      <c r="L352" s="1" t="s">
        <v>1007</v>
      </c>
      <c r="M352" s="1" t="str">
        <f>_xlfn.XLOOKUP(E352, Partner!B$2:B$102, Partner!A$2:A$102, "Not found")</f>
        <v>biotom</v>
      </c>
      <c r="N352" t="str">
        <f>_xlfn.XLOOKUP(E352, Partner!B$2:B$102, Partner!C$2:C$102, "Not found")</f>
        <v>Yes</v>
      </c>
      <c r="O352" t="str">
        <f>_xlfn.XLOOKUP(F352, Product!B$2:B$26, Product!A$2:A$26, "Not found")</f>
        <v>Umbra</v>
      </c>
      <c r="P352" t="str">
        <f>_xlfn.XLOOKUP(C352, 'Sales Stage'!C$2:C$6, 'Sales Stage'!B$2:B$6, "Not found")</f>
        <v>Solution</v>
      </c>
      <c r="Q352" s="5">
        <f>_xlfn.XLOOKUP(C352, 'Sales Stage'!C$2:C$6, 'Sales Stage'!A$2:A$6, "Not found")</f>
        <v>0.4</v>
      </c>
      <c r="R352" t="str">
        <f t="shared" si="10"/>
        <v>Partner</v>
      </c>
      <c r="S352" t="str">
        <f t="shared" si="11"/>
        <v>Open</v>
      </c>
    </row>
    <row r="353" spans="1:19" ht="14.5">
      <c r="A353" s="1">
        <v>451</v>
      </c>
      <c r="B353" s="1" t="str">
        <f>_xlfn.XLOOKUP(A353, Opportunity!B$2:B$486, Opportunity!E$2:E$486, "Not found")</f>
        <v>Large</v>
      </c>
      <c r="C353" s="1">
        <v>5</v>
      </c>
      <c r="D353" s="1">
        <v>345</v>
      </c>
      <c r="E353" s="1">
        <v>31</v>
      </c>
      <c r="F353" s="1">
        <v>9</v>
      </c>
      <c r="G353" s="3">
        <v>6347126</v>
      </c>
      <c r="H353" s="4">
        <v>379.45763888888899</v>
      </c>
      <c r="I353" s="1">
        <v>2015</v>
      </c>
      <c r="J353" s="1" t="str">
        <f>_xlfn.XLOOKUP(D353, Account!D$2:D$358, Account!B$2:B$358, "Not found")</f>
        <v>West</v>
      </c>
      <c r="K353" s="1" t="str">
        <f>_xlfn.XLOOKUP(D353, Account!D$2:D$358, Account!C$2:C$358, "Not found")</f>
        <v>Strategic</v>
      </c>
      <c r="L353" s="1" t="s">
        <v>1011</v>
      </c>
      <c r="M353" s="1" t="str">
        <f>_xlfn.XLOOKUP(E353, Partner!B$2:B$102, Partner!A$2:A$102, "Not found")</f>
        <v>Quadsoloace</v>
      </c>
      <c r="N353" t="str">
        <f>_xlfn.XLOOKUP(E353, Partner!B$2:B$102, Partner!C$2:C$102, "Not found")</f>
        <v>Yes</v>
      </c>
      <c r="O353" t="str">
        <f>_xlfn.XLOOKUP(F353, Product!B$2:B$26, Product!A$2:A$26, "Not found")</f>
        <v>Ignis</v>
      </c>
      <c r="P353" t="str">
        <f>_xlfn.XLOOKUP(C353, 'Sales Stage'!C$2:C$6, 'Sales Stage'!B$2:B$6, "Not found")</f>
        <v>Finalize</v>
      </c>
      <c r="Q353" s="5">
        <f>_xlfn.XLOOKUP(C353, 'Sales Stage'!C$2:C$6, 'Sales Stage'!A$2:A$6, "Not found")</f>
        <v>0.8</v>
      </c>
      <c r="R353" t="str">
        <f t="shared" si="10"/>
        <v>Partner</v>
      </c>
      <c r="S353" t="str">
        <f t="shared" si="11"/>
        <v>Closed</v>
      </c>
    </row>
    <row r="354" spans="1:19" ht="14.5">
      <c r="A354" s="1">
        <v>466</v>
      </c>
      <c r="B354" s="1" t="str">
        <f>_xlfn.XLOOKUP(A354, Opportunity!B$2:B$486, Opportunity!E$2:E$486, "Not found")</f>
        <v>Large</v>
      </c>
      <c r="C354" s="1">
        <v>4</v>
      </c>
      <c r="D354" s="1">
        <v>349</v>
      </c>
      <c r="E354" s="1">
        <v>98</v>
      </c>
      <c r="F354" s="1">
        <v>6</v>
      </c>
      <c r="G354" s="3">
        <v>9071841</v>
      </c>
      <c r="H354" s="4">
        <v>383.45763888888899</v>
      </c>
      <c r="I354" s="1">
        <v>2015</v>
      </c>
      <c r="J354" s="1" t="str">
        <f>_xlfn.XLOOKUP(D354, Account!D$2:D$358, Account!B$2:B$358, "Not found")</f>
        <v>West</v>
      </c>
      <c r="K354" s="1" t="str">
        <f>_xlfn.XLOOKUP(D354, Account!D$2:D$358, Account!C$2:C$358, "Not found")</f>
        <v>Large</v>
      </c>
      <c r="L354" s="1" t="s">
        <v>1011</v>
      </c>
      <c r="M354" s="1" t="str">
        <f>_xlfn.XLOOKUP(E354, Partner!B$2:B$102, Partner!A$2:A$102, "Not found")</f>
        <v>Movestreet</v>
      </c>
      <c r="N354" t="str">
        <f>_xlfn.XLOOKUP(E354, Partner!B$2:B$102, Partner!C$2:C$102, "Not found")</f>
        <v>Yes</v>
      </c>
      <c r="O354" t="str">
        <f>_xlfn.XLOOKUP(F354, Product!B$2:B$26, Product!A$2:A$26, "Not found")</f>
        <v>Fatum</v>
      </c>
      <c r="P354" t="str">
        <f>_xlfn.XLOOKUP(C354, 'Sales Stage'!C$2:C$6, 'Sales Stage'!B$2:B$6, "Not found")</f>
        <v>Proposal</v>
      </c>
      <c r="Q354" s="5">
        <f>_xlfn.XLOOKUP(C354, 'Sales Stage'!C$2:C$6, 'Sales Stage'!A$2:A$6, "Not found")</f>
        <v>0.6</v>
      </c>
      <c r="R354" t="str">
        <f t="shared" si="10"/>
        <v>Partner</v>
      </c>
      <c r="S354" t="str">
        <f t="shared" si="11"/>
        <v>Open</v>
      </c>
    </row>
    <row r="355" spans="1:19" ht="14.5">
      <c r="A355" s="1">
        <v>479</v>
      </c>
      <c r="B355" s="1" t="str">
        <f>_xlfn.XLOOKUP(A355, Opportunity!B$2:B$486, Opportunity!E$2:E$486, "Not found")</f>
        <v>Small</v>
      </c>
      <c r="C355" s="1">
        <v>4</v>
      </c>
      <c r="D355" s="1">
        <v>355</v>
      </c>
      <c r="E355" s="1">
        <v>101</v>
      </c>
      <c r="F355" s="1">
        <v>3</v>
      </c>
      <c r="G355" s="3">
        <v>538200</v>
      </c>
      <c r="H355" s="4">
        <v>392.45763888888899</v>
      </c>
      <c r="I355" s="1">
        <v>2015</v>
      </c>
      <c r="J355" s="1" t="str">
        <f>_xlfn.XLOOKUP(D355, Account!D$2:D$358, Account!B$2:B$358, "Not found")</f>
        <v>West</v>
      </c>
      <c r="K355" s="1" t="str">
        <f>_xlfn.XLOOKUP(D355, Account!D$2:D$358, Account!C$2:C$358, "Not found")</f>
        <v>Small &amp; Medium</v>
      </c>
      <c r="L355" s="1" t="s">
        <v>1011</v>
      </c>
      <c r="M355" s="1" t="str">
        <f>_xlfn.XLOOKUP(E355, Partner!B$2:B$102, Partner!A$2:A$102, "Not found")</f>
        <v>plexdax</v>
      </c>
      <c r="N355" t="str">
        <f>_xlfn.XLOOKUP(E355, Partner!B$2:B$102, Partner!C$2:C$102, "Not found")</f>
        <v>Yes</v>
      </c>
      <c r="O355" t="str">
        <f>_xlfn.XLOOKUP(F355, Product!B$2:B$26, Product!A$2:A$26, "Not found")</f>
        <v>Campana</v>
      </c>
      <c r="P355" t="str">
        <f>_xlfn.XLOOKUP(C355, 'Sales Stage'!C$2:C$6, 'Sales Stage'!B$2:B$6, "Not found")</f>
        <v>Proposal</v>
      </c>
      <c r="Q355" s="5">
        <f>_xlfn.XLOOKUP(C355, 'Sales Stage'!C$2:C$6, 'Sales Stage'!A$2:A$6, "Not found")</f>
        <v>0.6</v>
      </c>
      <c r="R355" t="str">
        <f t="shared" si="10"/>
        <v>Partner</v>
      </c>
      <c r="S355" t="str">
        <f t="shared" si="11"/>
        <v>Open</v>
      </c>
    </row>
    <row r="356" spans="1:19" ht="14.5">
      <c r="A356" s="1">
        <v>259</v>
      </c>
      <c r="B356" s="1" t="str">
        <f>_xlfn.XLOOKUP(A356, Opportunity!B$2:B$486, Opportunity!E$2:E$486, "Not found")</f>
        <v>Large</v>
      </c>
      <c r="C356" s="1">
        <v>5</v>
      </c>
      <c r="D356" s="1">
        <v>207</v>
      </c>
      <c r="E356" s="1">
        <v>3</v>
      </c>
      <c r="F356" s="1">
        <v>24</v>
      </c>
      <c r="G356" s="3">
        <v>7741226</v>
      </c>
      <c r="H356" s="4">
        <v>387.45763888888899</v>
      </c>
      <c r="I356" s="1">
        <v>2015</v>
      </c>
      <c r="J356" s="1" t="str">
        <f>_xlfn.XLOOKUP(D356, Account!D$2:D$358, Account!B$2:B$358, "Not found")</f>
        <v>East</v>
      </c>
      <c r="K356" s="1" t="str">
        <f>_xlfn.XLOOKUP(D356, Account!D$2:D$358, Account!C$2:C$358, "Not found")</f>
        <v>Large</v>
      </c>
      <c r="L356" s="1" t="s">
        <v>1011</v>
      </c>
      <c r="M356" s="1" t="str">
        <f>_xlfn.XLOOKUP(E356, Partner!B$2:B$102, Partner!A$2:A$102, "Not found")</f>
        <v>Joblamcon</v>
      </c>
      <c r="N356" t="str">
        <f>_xlfn.XLOOKUP(E356, Partner!B$2:B$102, Partner!C$2:C$102, "Not found")</f>
        <v>Yes</v>
      </c>
      <c r="O356" t="str">
        <f>_xlfn.XLOOKUP(F356, Product!B$2:B$26, Product!A$2:A$26, "Not found")</f>
        <v>Carmen</v>
      </c>
      <c r="P356" t="str">
        <f>_xlfn.XLOOKUP(C356, 'Sales Stage'!C$2:C$6, 'Sales Stage'!B$2:B$6, "Not found")</f>
        <v>Finalize</v>
      </c>
      <c r="Q356" s="5">
        <f>_xlfn.XLOOKUP(C356, 'Sales Stage'!C$2:C$6, 'Sales Stage'!A$2:A$6, "Not found")</f>
        <v>0.8</v>
      </c>
      <c r="R356" t="str">
        <f t="shared" si="10"/>
        <v>Partner</v>
      </c>
      <c r="S356" t="str">
        <f t="shared" si="11"/>
        <v>Closed</v>
      </c>
    </row>
    <row r="357" spans="1:19" ht="14.5">
      <c r="A357" s="1">
        <v>160</v>
      </c>
      <c r="B357" s="1" t="str">
        <f>_xlfn.XLOOKUP(A357, Opportunity!B$2:B$486, Opportunity!E$2:E$486, "Not found")</f>
        <v>Large</v>
      </c>
      <c r="C357" s="1">
        <v>4</v>
      </c>
      <c r="D357" s="1">
        <v>128</v>
      </c>
      <c r="E357" s="1">
        <v>51</v>
      </c>
      <c r="F357" s="1">
        <v>1</v>
      </c>
      <c r="G357" s="3">
        <v>8783604</v>
      </c>
      <c r="H357" s="4">
        <v>386.45763888888899</v>
      </c>
      <c r="I357" s="1">
        <v>2015</v>
      </c>
      <c r="J357" s="1" t="str">
        <f>_xlfn.XLOOKUP(D357, Account!D$2:D$358, Account!B$2:B$358, "Not found")</f>
        <v>West</v>
      </c>
      <c r="K357" s="1" t="str">
        <f>_xlfn.XLOOKUP(D357, Account!D$2:D$358, Account!C$2:C$358, "Not found")</f>
        <v>Strategic</v>
      </c>
      <c r="L357" s="1" t="s">
        <v>1011</v>
      </c>
      <c r="M357" s="1" t="str">
        <f>_xlfn.XLOOKUP(E357, Partner!B$2:B$102, Partner!A$2:A$102, "Not found")</f>
        <v>Hotlam</v>
      </c>
      <c r="N357" t="str">
        <f>_xlfn.XLOOKUP(E357, Partner!B$2:B$102, Partner!C$2:C$102, "Not found")</f>
        <v>Yes</v>
      </c>
      <c r="O357" t="str">
        <f>_xlfn.XLOOKUP(F357, Product!B$2:B$26, Product!A$2:A$26, "Not found")</f>
        <v>Abbas</v>
      </c>
      <c r="P357" t="str">
        <f>_xlfn.XLOOKUP(C357, 'Sales Stage'!C$2:C$6, 'Sales Stage'!B$2:B$6, "Not found")</f>
        <v>Proposal</v>
      </c>
      <c r="Q357" s="5">
        <f>_xlfn.XLOOKUP(C357, 'Sales Stage'!C$2:C$6, 'Sales Stage'!A$2:A$6, "Not found")</f>
        <v>0.6</v>
      </c>
      <c r="R357" t="str">
        <f t="shared" si="10"/>
        <v>Partner</v>
      </c>
      <c r="S357" t="str">
        <f t="shared" si="11"/>
        <v>Open</v>
      </c>
    </row>
    <row r="358" spans="1:19" ht="14.5">
      <c r="A358" s="1">
        <v>89</v>
      </c>
      <c r="B358" s="1" t="str">
        <f>_xlfn.XLOOKUP(A358, Opportunity!B$2:B$486, Opportunity!E$2:E$486, "Not found")</f>
        <v>Large</v>
      </c>
      <c r="C358" s="1">
        <v>4</v>
      </c>
      <c r="D358" s="1">
        <v>77</v>
      </c>
      <c r="E358" s="1">
        <v>30</v>
      </c>
      <c r="F358" s="1">
        <v>9</v>
      </c>
      <c r="G358" s="3">
        <v>7316443</v>
      </c>
      <c r="H358" s="4">
        <v>375.45763888888899</v>
      </c>
      <c r="I358" s="1">
        <v>2015</v>
      </c>
      <c r="J358" s="1" t="str">
        <f>_xlfn.XLOOKUP(D358, Account!D$2:D$358, Account!B$2:B$358, "Not found")</f>
        <v>Central</v>
      </c>
      <c r="K358" s="1" t="str">
        <f>_xlfn.XLOOKUP(D358, Account!D$2:D$358, Account!C$2:C$358, "Not found")</f>
        <v>Large</v>
      </c>
      <c r="L358" s="1" t="s">
        <v>1011</v>
      </c>
      <c r="M358" s="1" t="str">
        <f>_xlfn.XLOOKUP(E358, Partner!B$2:B$102, Partner!A$2:A$102, "Not found")</f>
        <v>Nimdax</v>
      </c>
      <c r="N358" t="str">
        <f>_xlfn.XLOOKUP(E358, Partner!B$2:B$102, Partner!C$2:C$102, "Not found")</f>
        <v>Yes</v>
      </c>
      <c r="O358" t="str">
        <f>_xlfn.XLOOKUP(F358, Product!B$2:B$26, Product!A$2:A$26, "Not found")</f>
        <v>Ignis</v>
      </c>
      <c r="P358" t="str">
        <f>_xlfn.XLOOKUP(C358, 'Sales Stage'!C$2:C$6, 'Sales Stage'!B$2:B$6, "Not found")</f>
        <v>Proposal</v>
      </c>
      <c r="Q358" s="5">
        <f>_xlfn.XLOOKUP(C358, 'Sales Stage'!C$2:C$6, 'Sales Stage'!A$2:A$6, "Not found")</f>
        <v>0.6</v>
      </c>
      <c r="R358" t="str">
        <f t="shared" si="10"/>
        <v>Partner</v>
      </c>
      <c r="S358" t="str">
        <f t="shared" si="11"/>
        <v>Open</v>
      </c>
    </row>
    <row r="359" spans="1:19" ht="14.5">
      <c r="A359" s="1">
        <v>233</v>
      </c>
      <c r="B359" s="1" t="str">
        <f>_xlfn.XLOOKUP(A359, Opportunity!B$2:B$486, Opportunity!E$2:E$486, "Not found")</f>
        <v>Large</v>
      </c>
      <c r="C359" s="1">
        <v>4</v>
      </c>
      <c r="D359" s="1">
        <v>185</v>
      </c>
      <c r="E359" s="1">
        <v>64</v>
      </c>
      <c r="F359" s="1">
        <v>7</v>
      </c>
      <c r="G359" s="3">
        <v>11028079</v>
      </c>
      <c r="H359" s="4">
        <v>369.45763888888899</v>
      </c>
      <c r="I359" s="1">
        <v>2015</v>
      </c>
      <c r="J359" s="1" t="str">
        <f>_xlfn.XLOOKUP(D359, Account!D$2:D$358, Account!B$2:B$358, "Not found")</f>
        <v>Central</v>
      </c>
      <c r="K359" s="1" t="str">
        <f>_xlfn.XLOOKUP(D359, Account!D$2:D$358, Account!C$2:C$358, "Not found")</f>
        <v>Small &amp; Medium</v>
      </c>
      <c r="L359" s="1" t="s">
        <v>1011</v>
      </c>
      <c r="M359" s="1" t="str">
        <f>_xlfn.XLOOKUP(E359, Partner!B$2:B$102, Partner!A$2:A$102, "Not found")</f>
        <v>Drillelectronics</v>
      </c>
      <c r="N359" t="str">
        <f>_xlfn.XLOOKUP(E359, Partner!B$2:B$102, Partner!C$2:C$102, "Not found")</f>
        <v>Yes</v>
      </c>
      <c r="O359" t="str">
        <f>_xlfn.XLOOKUP(F359, Product!B$2:B$26, Product!A$2:A$26, "Not found")</f>
        <v>Gratus</v>
      </c>
      <c r="P359" t="str">
        <f>_xlfn.XLOOKUP(C359, 'Sales Stage'!C$2:C$6, 'Sales Stage'!B$2:B$6, "Not found")</f>
        <v>Proposal</v>
      </c>
      <c r="Q359" s="5">
        <f>_xlfn.XLOOKUP(C359, 'Sales Stage'!C$2:C$6, 'Sales Stage'!A$2:A$6, "Not found")</f>
        <v>0.6</v>
      </c>
      <c r="R359" t="str">
        <f t="shared" si="10"/>
        <v>Partner</v>
      </c>
      <c r="S359" t="str">
        <f t="shared" si="11"/>
        <v>Open</v>
      </c>
    </row>
    <row r="360" spans="1:19" ht="14.5">
      <c r="A360" s="1">
        <v>38</v>
      </c>
      <c r="B360" s="1" t="str">
        <f>_xlfn.XLOOKUP(A360, Opportunity!B$2:B$486, Opportunity!E$2:E$486, "Not found")</f>
        <v>Medium</v>
      </c>
      <c r="C360" s="1">
        <v>4</v>
      </c>
      <c r="D360" s="1">
        <v>23</v>
      </c>
      <c r="E360" s="1">
        <v>23</v>
      </c>
      <c r="F360" s="1">
        <v>19</v>
      </c>
      <c r="G360" s="3">
        <v>4618010</v>
      </c>
      <c r="H360" s="4">
        <v>365.45763888888899</v>
      </c>
      <c r="I360" s="1">
        <v>2015</v>
      </c>
      <c r="J360" s="1" t="str">
        <f>_xlfn.XLOOKUP(D360, Account!D$2:D$358, Account!B$2:B$358, "Not found")</f>
        <v>West</v>
      </c>
      <c r="K360" s="1" t="str">
        <f>_xlfn.XLOOKUP(D360, Account!D$2:D$358, Account!C$2:C$358, "Not found")</f>
        <v>Large</v>
      </c>
      <c r="L360" s="1" t="s">
        <v>1011</v>
      </c>
      <c r="M360" s="1" t="str">
        <f>_xlfn.XLOOKUP(E360, Partner!B$2:B$102, Partner!A$2:A$102, "Not found")</f>
        <v>Goldenstreet</v>
      </c>
      <c r="N360" t="str">
        <f>_xlfn.XLOOKUP(E360, Partner!B$2:B$102, Partner!C$2:C$102, "Not found")</f>
        <v>Yes</v>
      </c>
      <c r="O360" t="str">
        <f>_xlfn.XLOOKUP(F360, Product!B$2:B$26, Product!A$2:A$26, "Not found")</f>
        <v>Talus</v>
      </c>
      <c r="P360" t="str">
        <f>_xlfn.XLOOKUP(C360, 'Sales Stage'!C$2:C$6, 'Sales Stage'!B$2:B$6, "Not found")</f>
        <v>Proposal</v>
      </c>
      <c r="Q360" s="5">
        <f>_xlfn.XLOOKUP(C360, 'Sales Stage'!C$2:C$6, 'Sales Stage'!A$2:A$6, "Not found")</f>
        <v>0.6</v>
      </c>
      <c r="R360" t="str">
        <f t="shared" si="10"/>
        <v>Partner</v>
      </c>
      <c r="S360" t="str">
        <f t="shared" si="11"/>
        <v>Open</v>
      </c>
    </row>
    <row r="361" spans="1:19" ht="14.5">
      <c r="A361" s="1">
        <v>137</v>
      </c>
      <c r="B361" s="1" t="str">
        <f>_xlfn.XLOOKUP(A361, Opportunity!B$2:B$486, Opportunity!E$2:E$486, "Not found")</f>
        <v>Large</v>
      </c>
      <c r="C361" s="1">
        <v>5</v>
      </c>
      <c r="D361" s="1">
        <v>111</v>
      </c>
      <c r="E361" s="1">
        <v>47</v>
      </c>
      <c r="F361" s="1">
        <v>25</v>
      </c>
      <c r="G361" s="3">
        <v>6902542</v>
      </c>
      <c r="H361" s="4">
        <v>366.45763888888899</v>
      </c>
      <c r="I361" s="1">
        <v>2015</v>
      </c>
      <c r="J361" s="1" t="str">
        <f>_xlfn.XLOOKUP(D361, Account!D$2:D$358, Account!B$2:B$358, "Not found")</f>
        <v>West</v>
      </c>
      <c r="K361" s="1" t="str">
        <f>_xlfn.XLOOKUP(D361, Account!D$2:D$358, Account!C$2:C$358, "Not found")</f>
        <v>Large</v>
      </c>
      <c r="L361" s="1" t="s">
        <v>1011</v>
      </c>
      <c r="M361" s="1" t="str">
        <f>_xlfn.XLOOKUP(E361, Partner!B$2:B$102, Partner!A$2:A$102, "Not found")</f>
        <v>Zoomtone</v>
      </c>
      <c r="N361" t="str">
        <f>_xlfn.XLOOKUP(E361, Partner!B$2:B$102, Partner!C$2:C$102, "Not found")</f>
        <v>Yes</v>
      </c>
      <c r="O361" t="str">
        <f>_xlfn.XLOOKUP(F361, Product!B$2:B$26, Product!A$2:A$26, "Not found")</f>
        <v>Maximus</v>
      </c>
      <c r="P361" t="str">
        <f>_xlfn.XLOOKUP(C361, 'Sales Stage'!C$2:C$6, 'Sales Stage'!B$2:B$6, "Not found")</f>
        <v>Finalize</v>
      </c>
      <c r="Q361" s="5">
        <f>_xlfn.XLOOKUP(C361, 'Sales Stage'!C$2:C$6, 'Sales Stage'!A$2:A$6, "Not found")</f>
        <v>0.8</v>
      </c>
      <c r="R361" t="str">
        <f t="shared" si="10"/>
        <v>Partner</v>
      </c>
      <c r="S361" t="str">
        <f t="shared" si="11"/>
        <v>Closed</v>
      </c>
    </row>
    <row r="362" spans="1:19" ht="14.5">
      <c r="A362" s="1">
        <v>255</v>
      </c>
      <c r="B362" s="1" t="str">
        <f>_xlfn.XLOOKUP(A362, Opportunity!B$2:B$486, Opportunity!E$2:E$486, "Not found")</f>
        <v>Small</v>
      </c>
      <c r="C362" s="1">
        <v>4</v>
      </c>
      <c r="D362" s="1">
        <v>204</v>
      </c>
      <c r="E362" s="1">
        <v>42</v>
      </c>
      <c r="F362" s="1">
        <v>15</v>
      </c>
      <c r="G362" s="3">
        <v>2072628</v>
      </c>
      <c r="H362" s="4">
        <v>371.45763888888899</v>
      </c>
      <c r="I362" s="1">
        <v>2015</v>
      </c>
      <c r="J362" s="1" t="str">
        <f>_xlfn.XLOOKUP(D362, Account!D$2:D$358, Account!B$2:B$358, "Not found")</f>
        <v>Central</v>
      </c>
      <c r="K362" s="1" t="str">
        <f>_xlfn.XLOOKUP(D362, Account!D$2:D$358, Account!C$2:C$358, "Not found")</f>
        <v>Strategic</v>
      </c>
      <c r="L362" s="1" t="s">
        <v>1011</v>
      </c>
      <c r="M362" s="1" t="str">
        <f>_xlfn.XLOOKUP(E362, Partner!B$2:B$102, Partner!A$2:A$102, "Not found")</f>
        <v>biotom</v>
      </c>
      <c r="N362" t="str">
        <f>_xlfn.XLOOKUP(E362, Partner!B$2:B$102, Partner!C$2:C$102, "Not found")</f>
        <v>Yes</v>
      </c>
      <c r="O362" t="str">
        <f>_xlfn.XLOOKUP(F362, Product!B$2:B$26, Product!A$2:A$26, "Not found")</f>
        <v>Paratus</v>
      </c>
      <c r="P362" t="str">
        <f>_xlfn.XLOOKUP(C362, 'Sales Stage'!C$2:C$6, 'Sales Stage'!B$2:B$6, "Not found")</f>
        <v>Proposal</v>
      </c>
      <c r="Q362" s="5">
        <f>_xlfn.XLOOKUP(C362, 'Sales Stage'!C$2:C$6, 'Sales Stage'!A$2:A$6, "Not found")</f>
        <v>0.6</v>
      </c>
      <c r="R362" t="str">
        <f t="shared" si="10"/>
        <v>Partner</v>
      </c>
      <c r="S362" t="str">
        <f t="shared" si="11"/>
        <v>Open</v>
      </c>
    </row>
    <row r="363" spans="1:19" ht="14.5">
      <c r="A363" s="1">
        <v>377</v>
      </c>
      <c r="B363" s="1" t="str">
        <f>_xlfn.XLOOKUP(A363, Opportunity!B$2:B$486, Opportunity!E$2:E$486, "Not found")</f>
        <v>Small</v>
      </c>
      <c r="C363" s="1">
        <v>3</v>
      </c>
      <c r="D363" s="1">
        <v>204</v>
      </c>
      <c r="E363" s="1">
        <v>25</v>
      </c>
      <c r="F363" s="1">
        <v>15</v>
      </c>
      <c r="G363" s="3">
        <v>960271</v>
      </c>
      <c r="H363" s="4">
        <v>379.45763888888899</v>
      </c>
      <c r="I363" s="1">
        <v>2015</v>
      </c>
      <c r="J363" s="1" t="str">
        <f>_xlfn.XLOOKUP(D363, Account!D$2:D$358, Account!B$2:B$358, "Not found")</f>
        <v>Central</v>
      </c>
      <c r="K363" s="1" t="str">
        <f>_xlfn.XLOOKUP(D363, Account!D$2:D$358, Account!C$2:C$358, "Not found")</f>
        <v>Strategic</v>
      </c>
      <c r="L363" s="1" t="s">
        <v>1011</v>
      </c>
      <c r="M363" s="1" t="str">
        <f>_xlfn.XLOOKUP(E363, Partner!B$2:B$102, Partner!A$2:A$102, "Not found")</f>
        <v>Medfax</v>
      </c>
      <c r="N363" t="str">
        <f>_xlfn.XLOOKUP(E363, Partner!B$2:B$102, Partner!C$2:C$102, "Not found")</f>
        <v>Yes</v>
      </c>
      <c r="O363" t="str">
        <f>_xlfn.XLOOKUP(F363, Product!B$2:B$26, Product!A$2:A$26, "Not found")</f>
        <v>Paratus</v>
      </c>
      <c r="P363" t="str">
        <f>_xlfn.XLOOKUP(C363, 'Sales Stage'!C$2:C$6, 'Sales Stage'!B$2:B$6, "Not found")</f>
        <v>Solution</v>
      </c>
      <c r="Q363" s="5">
        <f>_xlfn.XLOOKUP(C363, 'Sales Stage'!C$2:C$6, 'Sales Stage'!A$2:A$6, "Not found")</f>
        <v>0.4</v>
      </c>
      <c r="R363" t="str">
        <f t="shared" si="10"/>
        <v>Partner</v>
      </c>
      <c r="S363" t="str">
        <f t="shared" si="11"/>
        <v>Open</v>
      </c>
    </row>
    <row r="364" spans="1:19" ht="14.5">
      <c r="A364" s="1">
        <v>412</v>
      </c>
      <c r="B364" s="1" t="str">
        <f>_xlfn.XLOOKUP(A364, Opportunity!B$2:B$486, Opportunity!E$2:E$486, "Not found")</f>
        <v>Medium</v>
      </c>
      <c r="C364" s="1">
        <v>4</v>
      </c>
      <c r="D364" s="1">
        <v>322</v>
      </c>
      <c r="E364" s="1">
        <v>87</v>
      </c>
      <c r="F364" s="1">
        <v>22</v>
      </c>
      <c r="G364" s="3">
        <v>3184707</v>
      </c>
      <c r="H364" s="4">
        <v>369.45763888888899</v>
      </c>
      <c r="I364" s="1">
        <v>2015</v>
      </c>
      <c r="J364" s="1" t="str">
        <f>_xlfn.XLOOKUP(D364, Account!D$2:D$358, Account!B$2:B$358, "Not found")</f>
        <v>Central</v>
      </c>
      <c r="K364" s="1" t="str">
        <f>_xlfn.XLOOKUP(D364, Account!D$2:D$358, Account!C$2:C$358, "Not found")</f>
        <v>Large</v>
      </c>
      <c r="L364" s="1" t="s">
        <v>1011</v>
      </c>
      <c r="M364" s="1" t="str">
        <f>_xlfn.XLOOKUP(E364, Partner!B$2:B$102, Partner!A$2:A$102, "Not found")</f>
        <v>Flexzim</v>
      </c>
      <c r="N364" t="str">
        <f>_xlfn.XLOOKUP(E364, Partner!B$2:B$102, Partner!C$2:C$102, "Not found")</f>
        <v>Yes</v>
      </c>
      <c r="O364" t="str">
        <f>_xlfn.XLOOKUP(F364, Product!B$2:B$26, Product!A$2:A$26, "Not found")</f>
        <v>Aqua</v>
      </c>
      <c r="P364" t="str">
        <f>_xlfn.XLOOKUP(C364, 'Sales Stage'!C$2:C$6, 'Sales Stage'!B$2:B$6, "Not found")</f>
        <v>Proposal</v>
      </c>
      <c r="Q364" s="5">
        <f>_xlfn.XLOOKUP(C364, 'Sales Stage'!C$2:C$6, 'Sales Stage'!A$2:A$6, "Not found")</f>
        <v>0.6</v>
      </c>
      <c r="R364" t="str">
        <f t="shared" si="10"/>
        <v>Partner</v>
      </c>
      <c r="S364" t="str">
        <f t="shared" si="11"/>
        <v>Open</v>
      </c>
    </row>
    <row r="365" spans="1:19" ht="14.5">
      <c r="A365" s="1">
        <v>150</v>
      </c>
      <c r="B365" s="1" t="str">
        <f>_xlfn.XLOOKUP(A365, Opportunity!B$2:B$486, Opportunity!E$2:E$486, "Not found")</f>
        <v>Medium</v>
      </c>
      <c r="C365" s="1">
        <v>3</v>
      </c>
      <c r="D365" s="1">
        <v>119</v>
      </c>
      <c r="E365" s="1">
        <v>5</v>
      </c>
      <c r="F365" s="1">
        <v>19</v>
      </c>
      <c r="G365" s="3">
        <v>5289769</v>
      </c>
      <c r="H365" s="4">
        <v>365.45763888888899</v>
      </c>
      <c r="I365" s="1">
        <v>2015</v>
      </c>
      <c r="J365" s="1" t="str">
        <f>_xlfn.XLOOKUP(D365, Account!D$2:D$358, Account!B$2:B$358, "Not found")</f>
        <v>West</v>
      </c>
      <c r="K365" s="1" t="str">
        <f>_xlfn.XLOOKUP(D365, Account!D$2:D$358, Account!C$2:C$358, "Not found")</f>
        <v>Small &amp; Medium</v>
      </c>
      <c r="L365" s="1" t="s">
        <v>1011</v>
      </c>
      <c r="M365" s="1" t="str">
        <f>_xlfn.XLOOKUP(E365, Partner!B$2:B$102, Partner!A$2:A$102, "Not found")</f>
        <v>Operon</v>
      </c>
      <c r="N365" t="str">
        <f>_xlfn.XLOOKUP(E365, Partner!B$2:B$102, Partner!C$2:C$102, "Not found")</f>
        <v>Yes</v>
      </c>
      <c r="O365" t="str">
        <f>_xlfn.XLOOKUP(F365, Product!B$2:B$26, Product!A$2:A$26, "Not found")</f>
        <v>Talus</v>
      </c>
      <c r="P365" t="str">
        <f>_xlfn.XLOOKUP(C365, 'Sales Stage'!C$2:C$6, 'Sales Stage'!B$2:B$6, "Not found")</f>
        <v>Solution</v>
      </c>
      <c r="Q365" s="5">
        <f>_xlfn.XLOOKUP(C365, 'Sales Stage'!C$2:C$6, 'Sales Stage'!A$2:A$6, "Not found")</f>
        <v>0.4</v>
      </c>
      <c r="R365" t="str">
        <f t="shared" si="10"/>
        <v>Partner</v>
      </c>
      <c r="S365" t="str">
        <f t="shared" si="11"/>
        <v>Open</v>
      </c>
    </row>
    <row r="366" spans="1:19" ht="14.5">
      <c r="A366" s="1">
        <v>128</v>
      </c>
      <c r="B366" s="1" t="str">
        <f>_xlfn.XLOOKUP(A366, Opportunity!B$2:B$486, Opportunity!E$2:E$486, "Not found")</f>
        <v>Large</v>
      </c>
      <c r="C366" s="1">
        <v>5</v>
      </c>
      <c r="D366" s="1">
        <v>105</v>
      </c>
      <c r="E366" s="1">
        <v>3</v>
      </c>
      <c r="F366" s="1">
        <v>9</v>
      </c>
      <c r="G366" s="3">
        <v>9202838</v>
      </c>
      <c r="H366" s="4">
        <v>365.45763888888899</v>
      </c>
      <c r="I366" s="1">
        <v>2015</v>
      </c>
      <c r="J366" s="1" t="str">
        <f>_xlfn.XLOOKUP(D366, Account!D$2:D$358, Account!B$2:B$358, "Not found")</f>
        <v>East</v>
      </c>
      <c r="K366" s="1" t="str">
        <f>_xlfn.XLOOKUP(D366, Account!D$2:D$358, Account!C$2:C$358, "Not found")</f>
        <v>Large</v>
      </c>
      <c r="L366" s="1" t="s">
        <v>1011</v>
      </c>
      <c r="M366" s="1" t="str">
        <f>_xlfn.XLOOKUP(E366, Partner!B$2:B$102, Partner!A$2:A$102, "Not found")</f>
        <v>Joblamcon</v>
      </c>
      <c r="N366" t="str">
        <f>_xlfn.XLOOKUP(E366, Partner!B$2:B$102, Partner!C$2:C$102, "Not found")</f>
        <v>Yes</v>
      </c>
      <c r="O366" t="str">
        <f>_xlfn.XLOOKUP(F366, Product!B$2:B$26, Product!A$2:A$26, "Not found")</f>
        <v>Ignis</v>
      </c>
      <c r="P366" t="str">
        <f>_xlfn.XLOOKUP(C366, 'Sales Stage'!C$2:C$6, 'Sales Stage'!B$2:B$6, "Not found")</f>
        <v>Finalize</v>
      </c>
      <c r="Q366" s="5">
        <f>_xlfn.XLOOKUP(C366, 'Sales Stage'!C$2:C$6, 'Sales Stage'!A$2:A$6, "Not found")</f>
        <v>0.8</v>
      </c>
      <c r="R366" t="str">
        <f t="shared" si="10"/>
        <v>Partner</v>
      </c>
      <c r="S366" t="str">
        <f t="shared" si="11"/>
        <v>Closed</v>
      </c>
    </row>
    <row r="367" spans="1:19" ht="14.5">
      <c r="A367" s="1">
        <v>133</v>
      </c>
      <c r="B367" s="1" t="str">
        <f>_xlfn.XLOOKUP(A367, Opportunity!B$2:B$486, Opportunity!E$2:E$486, "Not found")</f>
        <v>Small</v>
      </c>
      <c r="C367" s="1">
        <v>4</v>
      </c>
      <c r="D367" s="1">
        <v>109</v>
      </c>
      <c r="E367" s="1">
        <v>46</v>
      </c>
      <c r="F367" s="1">
        <v>21</v>
      </c>
      <c r="G367" s="3">
        <v>1888265</v>
      </c>
      <c r="H367" s="4">
        <v>365.45763888888899</v>
      </c>
      <c r="I367" s="1">
        <v>2015</v>
      </c>
      <c r="J367" s="1" t="str">
        <f>_xlfn.XLOOKUP(D367, Account!D$2:D$358, Account!B$2:B$358, "Not found")</f>
        <v>Central</v>
      </c>
      <c r="K367" s="1" t="str">
        <f>_xlfn.XLOOKUP(D367, Account!D$2:D$358, Account!C$2:C$358, "Not found")</f>
        <v>Strategic</v>
      </c>
      <c r="L367" s="1" t="s">
        <v>1011</v>
      </c>
      <c r="M367" s="1" t="str">
        <f>_xlfn.XLOOKUP(E367, Partner!B$2:B$102, Partner!A$2:A$102, "Not found")</f>
        <v>Zotcare</v>
      </c>
      <c r="N367" t="str">
        <f>_xlfn.XLOOKUP(E367, Partner!B$2:B$102, Partner!C$2:C$102, "Not found")</f>
        <v>Yes</v>
      </c>
      <c r="O367" t="str">
        <f>_xlfn.XLOOKUP(F367, Product!B$2:B$26, Product!A$2:A$26, "Not found")</f>
        <v>Vero</v>
      </c>
      <c r="P367" t="str">
        <f>_xlfn.XLOOKUP(C367, 'Sales Stage'!C$2:C$6, 'Sales Stage'!B$2:B$6, "Not found")</f>
        <v>Proposal</v>
      </c>
      <c r="Q367" s="5">
        <f>_xlfn.XLOOKUP(C367, 'Sales Stage'!C$2:C$6, 'Sales Stage'!A$2:A$6, "Not found")</f>
        <v>0.6</v>
      </c>
      <c r="R367" t="str">
        <f t="shared" si="10"/>
        <v>Partner</v>
      </c>
      <c r="S367" t="str">
        <f t="shared" si="11"/>
        <v>Open</v>
      </c>
    </row>
    <row r="368" spans="1:19" ht="14.5">
      <c r="A368" s="1">
        <v>10</v>
      </c>
      <c r="B368" s="1" t="str">
        <f>_xlfn.XLOOKUP(A368, Opportunity!B$2:B$486, Opportunity!E$2:E$486, "Not found")</f>
        <v>Small</v>
      </c>
      <c r="C368" s="1">
        <v>2</v>
      </c>
      <c r="D368" s="1">
        <v>10</v>
      </c>
      <c r="E368" s="1">
        <v>3</v>
      </c>
      <c r="F368" s="1">
        <v>24</v>
      </c>
      <c r="G368" s="3">
        <v>1243383</v>
      </c>
      <c r="H368" s="4">
        <v>381.45763888888899</v>
      </c>
      <c r="I368" s="1">
        <v>2015</v>
      </c>
      <c r="J368" s="1" t="str">
        <f>_xlfn.XLOOKUP(D368, Account!D$2:D$358, Account!B$2:B$358, "Not found")</f>
        <v>East</v>
      </c>
      <c r="K368" s="1" t="str">
        <f>_xlfn.XLOOKUP(D368, Account!D$2:D$358, Account!C$2:C$358, "Not found")</f>
        <v>Strategic</v>
      </c>
      <c r="L368" s="1" t="s">
        <v>1009</v>
      </c>
      <c r="M368" s="1" t="str">
        <f>_xlfn.XLOOKUP(E368, Partner!B$2:B$102, Partner!A$2:A$102, "Not found")</f>
        <v>Joblamcon</v>
      </c>
      <c r="N368" t="str">
        <f>_xlfn.XLOOKUP(E368, Partner!B$2:B$102, Partner!C$2:C$102, "Not found")</f>
        <v>Yes</v>
      </c>
      <c r="O368" t="str">
        <f>_xlfn.XLOOKUP(F368, Product!B$2:B$26, Product!A$2:A$26, "Not found")</f>
        <v>Carmen</v>
      </c>
      <c r="P368" t="str">
        <f>_xlfn.XLOOKUP(C368, 'Sales Stage'!C$2:C$6, 'Sales Stage'!B$2:B$6, "Not found")</f>
        <v>Qualify</v>
      </c>
      <c r="Q368" s="5">
        <f>_xlfn.XLOOKUP(C368, 'Sales Stage'!C$2:C$6, 'Sales Stage'!A$2:A$6, "Not found")</f>
        <v>0.2</v>
      </c>
      <c r="R368" t="str">
        <f t="shared" si="10"/>
        <v>Partner</v>
      </c>
      <c r="S368" t="str">
        <f t="shared" si="11"/>
        <v>Open</v>
      </c>
    </row>
    <row r="369" spans="1:19" ht="14.5">
      <c r="A369" s="1">
        <v>22</v>
      </c>
      <c r="B369" s="1" t="str">
        <f>_xlfn.XLOOKUP(A369, Opportunity!B$2:B$486, Opportunity!E$2:E$486, "Not found")</f>
        <v>Medium</v>
      </c>
      <c r="C369" s="1">
        <v>2</v>
      </c>
      <c r="D369" s="1">
        <v>22</v>
      </c>
      <c r="E369" s="1">
        <v>15</v>
      </c>
      <c r="F369" s="1">
        <v>24</v>
      </c>
      <c r="G369" s="3">
        <v>3944956</v>
      </c>
      <c r="H369" s="4">
        <v>523.45763888888905</v>
      </c>
      <c r="I369" s="1">
        <v>2015</v>
      </c>
      <c r="J369" s="1" t="str">
        <f>_xlfn.XLOOKUP(D369, Account!D$2:D$358, Account!B$2:B$358, "Not found")</f>
        <v>East</v>
      </c>
      <c r="K369" s="1" t="str">
        <f>_xlfn.XLOOKUP(D369, Account!D$2:D$358, Account!C$2:C$358, "Not found")</f>
        <v>Strategic</v>
      </c>
      <c r="L369" s="1" t="s">
        <v>1012</v>
      </c>
      <c r="M369" s="1" t="str">
        <f>_xlfn.XLOOKUP(E369, Partner!B$2:B$102, Partner!A$2:A$102, "Not found")</f>
        <v>Dantech</v>
      </c>
      <c r="N369" t="str">
        <f>_xlfn.XLOOKUP(E369, Partner!B$2:B$102, Partner!C$2:C$102, "Not found")</f>
        <v>Yes</v>
      </c>
      <c r="O369" t="str">
        <f>_xlfn.XLOOKUP(F369, Product!B$2:B$26, Product!A$2:A$26, "Not found")</f>
        <v>Carmen</v>
      </c>
      <c r="P369" t="str">
        <f>_xlfn.XLOOKUP(C369, 'Sales Stage'!C$2:C$6, 'Sales Stage'!B$2:B$6, "Not found")</f>
        <v>Qualify</v>
      </c>
      <c r="Q369" s="5">
        <f>_xlfn.XLOOKUP(C369, 'Sales Stage'!C$2:C$6, 'Sales Stage'!A$2:A$6, "Not found")</f>
        <v>0.2</v>
      </c>
      <c r="R369" t="str">
        <f t="shared" si="10"/>
        <v>Partner</v>
      </c>
      <c r="S369" t="str">
        <f t="shared" si="11"/>
        <v>Open</v>
      </c>
    </row>
    <row r="370" spans="1:19" ht="14.5">
      <c r="A370" s="1">
        <v>19</v>
      </c>
      <c r="B370" s="1" t="str">
        <f>_xlfn.XLOOKUP(A370, Opportunity!B$2:B$486, Opportunity!E$2:E$486, "Not found")</f>
        <v>Medium</v>
      </c>
      <c r="C370" s="1">
        <v>3</v>
      </c>
      <c r="D370" s="1">
        <v>19</v>
      </c>
      <c r="E370" s="1">
        <v>12</v>
      </c>
      <c r="F370" s="1">
        <v>7</v>
      </c>
      <c r="G370" s="3">
        <v>4946300</v>
      </c>
      <c r="H370" s="4">
        <v>484.45763888888899</v>
      </c>
      <c r="I370" s="1">
        <v>2015</v>
      </c>
      <c r="J370" s="1" t="str">
        <f>_xlfn.XLOOKUP(D370, Account!D$2:D$358, Account!B$2:B$358, "Not found")</f>
        <v>Central</v>
      </c>
      <c r="K370" s="1" t="str">
        <f>_xlfn.XLOOKUP(D370, Account!D$2:D$358, Account!C$2:C$358, "Not found")</f>
        <v>Large</v>
      </c>
      <c r="L370" s="1" t="s">
        <v>1012</v>
      </c>
      <c r="M370" s="1" t="str">
        <f>_xlfn.XLOOKUP(E370, Partner!B$2:B$102, Partner!A$2:A$102, "Not found")</f>
        <v>Is-technology</v>
      </c>
      <c r="N370" t="str">
        <f>_xlfn.XLOOKUP(E370, Partner!B$2:B$102, Partner!C$2:C$102, "Not found")</f>
        <v>Yes</v>
      </c>
      <c r="O370" t="str">
        <f>_xlfn.XLOOKUP(F370, Product!B$2:B$26, Product!A$2:A$26, "Not found")</f>
        <v>Gratus</v>
      </c>
      <c r="P370" t="str">
        <f>_xlfn.XLOOKUP(C370, 'Sales Stage'!C$2:C$6, 'Sales Stage'!B$2:B$6, "Not found")</f>
        <v>Solution</v>
      </c>
      <c r="Q370" s="5">
        <f>_xlfn.XLOOKUP(C370, 'Sales Stage'!C$2:C$6, 'Sales Stage'!A$2:A$6, "Not found")</f>
        <v>0.4</v>
      </c>
      <c r="R370" t="str">
        <f t="shared" si="10"/>
        <v>Partner</v>
      </c>
      <c r="S370" t="str">
        <f t="shared" si="11"/>
        <v>Open</v>
      </c>
    </row>
    <row r="371" spans="1:19" ht="14.5">
      <c r="A371" s="1">
        <v>23</v>
      </c>
      <c r="B371" s="1" t="str">
        <f>_xlfn.XLOOKUP(A371, Opportunity!B$2:B$486, Opportunity!E$2:E$486, "Not found")</f>
        <v>Medium</v>
      </c>
      <c r="C371" s="1">
        <v>2</v>
      </c>
      <c r="D371" s="1">
        <v>23</v>
      </c>
      <c r="E371" s="1">
        <v>16</v>
      </c>
      <c r="F371" s="1">
        <v>10</v>
      </c>
      <c r="G371" s="3">
        <v>3563871</v>
      </c>
      <c r="H371" s="4">
        <v>492.45763888888899</v>
      </c>
      <c r="I371" s="1">
        <v>2015</v>
      </c>
      <c r="J371" s="1" t="str">
        <f>_xlfn.XLOOKUP(D371, Account!D$2:D$358, Account!B$2:B$358, "Not found")</f>
        <v>West</v>
      </c>
      <c r="K371" s="1" t="str">
        <f>_xlfn.XLOOKUP(D371, Account!D$2:D$358, Account!C$2:C$358, "Not found")</f>
        <v>Large</v>
      </c>
      <c r="L371" s="1" t="s">
        <v>1012</v>
      </c>
      <c r="M371" s="1" t="str">
        <f>_xlfn.XLOOKUP(E371, Partner!B$2:B$102, Partner!A$2:A$102, "Not found")</f>
        <v>plex-holdings</v>
      </c>
      <c r="N371" t="str">
        <f>_xlfn.XLOOKUP(E371, Partner!B$2:B$102, Partner!C$2:C$102, "Not found")</f>
        <v>Yes</v>
      </c>
      <c r="O371" t="str">
        <f>_xlfn.XLOOKUP(F371, Product!B$2:B$26, Product!A$2:A$26, "Not found")</f>
        <v>Juvenis</v>
      </c>
      <c r="P371" t="str">
        <f>_xlfn.XLOOKUP(C371, 'Sales Stage'!C$2:C$6, 'Sales Stage'!B$2:B$6, "Not found")</f>
        <v>Qualify</v>
      </c>
      <c r="Q371" s="5">
        <f>_xlfn.XLOOKUP(C371, 'Sales Stage'!C$2:C$6, 'Sales Stage'!A$2:A$6, "Not found")</f>
        <v>0.2</v>
      </c>
      <c r="R371" t="str">
        <f t="shared" si="10"/>
        <v>Partner</v>
      </c>
      <c r="S371" t="str">
        <f t="shared" si="11"/>
        <v>Open</v>
      </c>
    </row>
    <row r="372" spans="1:19" ht="14.5">
      <c r="A372" s="1">
        <v>9</v>
      </c>
      <c r="B372" s="1" t="str">
        <f>_xlfn.XLOOKUP(A372, Opportunity!B$2:B$486, Opportunity!E$2:E$486, "Not found")</f>
        <v>Medium</v>
      </c>
      <c r="C372" s="1">
        <v>3</v>
      </c>
      <c r="D372" s="1">
        <v>9</v>
      </c>
      <c r="E372" s="1">
        <v>7</v>
      </c>
      <c r="F372" s="1">
        <v>9</v>
      </c>
      <c r="G372" s="3">
        <v>2905585</v>
      </c>
      <c r="H372" s="4">
        <v>513.29166666666401</v>
      </c>
      <c r="I372" s="1">
        <v>2015</v>
      </c>
      <c r="J372" s="1" t="str">
        <f>_xlfn.XLOOKUP(D372, Account!D$2:D$358, Account!B$2:B$358, "Not found")</f>
        <v>Central</v>
      </c>
      <c r="K372" s="1" t="str">
        <f>_xlfn.XLOOKUP(D372, Account!D$2:D$358, Account!C$2:C$358, "Not found")</f>
        <v>Strategic</v>
      </c>
      <c r="L372" s="1" t="s">
        <v>1010</v>
      </c>
      <c r="M372" s="1" t="str">
        <f>_xlfn.XLOOKUP(E372, Partner!B$2:B$102, Partner!A$2:A$102, "Not found")</f>
        <v>Hayit</v>
      </c>
      <c r="N372" t="str">
        <f>_xlfn.XLOOKUP(E372, Partner!B$2:B$102, Partner!C$2:C$102, "Not found")</f>
        <v>Yes</v>
      </c>
      <c r="O372" t="str">
        <f>_xlfn.XLOOKUP(F372, Product!B$2:B$26, Product!A$2:A$26, "Not found")</f>
        <v>Ignis</v>
      </c>
      <c r="P372" t="str">
        <f>_xlfn.XLOOKUP(C372, 'Sales Stage'!C$2:C$6, 'Sales Stage'!B$2:B$6, "Not found")</f>
        <v>Solution</v>
      </c>
      <c r="Q372" s="5">
        <f>_xlfn.XLOOKUP(C372, 'Sales Stage'!C$2:C$6, 'Sales Stage'!A$2:A$6, "Not found")</f>
        <v>0.4</v>
      </c>
      <c r="R372" t="str">
        <f t="shared" si="10"/>
        <v>Partner</v>
      </c>
      <c r="S372" t="str">
        <f t="shared" si="11"/>
        <v>Open</v>
      </c>
    </row>
    <row r="373" spans="1:19" ht="14.5">
      <c r="A373" s="1">
        <v>262</v>
      </c>
      <c r="B373" s="1" t="str">
        <f>_xlfn.XLOOKUP(A373, Opportunity!B$2:B$486, Opportunity!E$2:E$486, "Not found")</f>
        <v>Large</v>
      </c>
      <c r="C373" s="1">
        <v>2</v>
      </c>
      <c r="D373" s="1">
        <v>209</v>
      </c>
      <c r="E373" s="1">
        <v>69</v>
      </c>
      <c r="F373" s="1">
        <v>19</v>
      </c>
      <c r="G373" s="3">
        <v>8640981</v>
      </c>
      <c r="H373" s="4">
        <v>517.29166666666401</v>
      </c>
      <c r="I373" s="1">
        <v>2015</v>
      </c>
      <c r="J373" s="1" t="str">
        <f>_xlfn.XLOOKUP(D373, Account!D$2:D$358, Account!B$2:B$358, "Not found")</f>
        <v>East</v>
      </c>
      <c r="K373" s="1" t="str">
        <f>_xlfn.XLOOKUP(D373, Account!D$2:D$358, Account!C$2:C$358, "Not found")</f>
        <v>Large</v>
      </c>
      <c r="L373" s="1" t="s">
        <v>1010</v>
      </c>
      <c r="M373" s="1" t="str">
        <f>_xlfn.XLOOKUP(E373, Partner!B$2:B$102, Partner!A$2:A$102, "Not found")</f>
        <v>Trioice</v>
      </c>
      <c r="N373" t="str">
        <f>_xlfn.XLOOKUP(E373, Partner!B$2:B$102, Partner!C$2:C$102, "Not found")</f>
        <v>Yes</v>
      </c>
      <c r="O373" t="str">
        <f>_xlfn.XLOOKUP(F373, Product!B$2:B$26, Product!A$2:A$26, "Not found")</f>
        <v>Talus</v>
      </c>
      <c r="P373" t="str">
        <f>_xlfn.XLOOKUP(C373, 'Sales Stage'!C$2:C$6, 'Sales Stage'!B$2:B$6, "Not found")</f>
        <v>Qualify</v>
      </c>
      <c r="Q373" s="5">
        <f>_xlfn.XLOOKUP(C373, 'Sales Stage'!C$2:C$6, 'Sales Stage'!A$2:A$6, "Not found")</f>
        <v>0.2</v>
      </c>
      <c r="R373" t="str">
        <f t="shared" si="10"/>
        <v>Partner</v>
      </c>
      <c r="S373" t="str">
        <f t="shared" si="11"/>
        <v>Open</v>
      </c>
    </row>
    <row r="374" spans="1:19" ht="14.5">
      <c r="A374" s="1">
        <v>102</v>
      </c>
      <c r="B374" s="1" t="str">
        <f>_xlfn.XLOOKUP(A374, Opportunity!B$2:B$486, Opportunity!E$2:E$486, "Not found")</f>
        <v>Medium</v>
      </c>
      <c r="C374" s="1">
        <v>2</v>
      </c>
      <c r="D374" s="1">
        <v>87</v>
      </c>
      <c r="E374" s="1">
        <v>34</v>
      </c>
      <c r="F374" s="1">
        <v>2</v>
      </c>
      <c r="G374" s="3">
        <v>5292273</v>
      </c>
      <c r="H374" s="4">
        <v>555.33333333333599</v>
      </c>
      <c r="I374" s="1">
        <v>2015</v>
      </c>
      <c r="J374" s="1" t="str">
        <f>_xlfn.XLOOKUP(D374, Account!D$2:D$358, Account!B$2:B$358, "Not found")</f>
        <v>Central</v>
      </c>
      <c r="K374" s="1" t="str">
        <f>_xlfn.XLOOKUP(D374, Account!D$2:D$358, Account!C$2:C$358, "Not found")</f>
        <v>Small &amp; Medium</v>
      </c>
      <c r="L374" s="1" t="s">
        <v>1010</v>
      </c>
      <c r="M374" s="1" t="str">
        <f>_xlfn.XLOOKUP(E374, Partner!B$2:B$102, Partner!A$2:A$102, "Not found")</f>
        <v>Dalttouch</v>
      </c>
      <c r="N374" t="str">
        <f>_xlfn.XLOOKUP(E374, Partner!B$2:B$102, Partner!C$2:C$102, "Not found")</f>
        <v>Yes</v>
      </c>
      <c r="O374" t="str">
        <f>_xlfn.XLOOKUP(F374, Product!B$2:B$26, Product!A$2:A$26, "Not found")</f>
        <v>Basium</v>
      </c>
      <c r="P374" t="str">
        <f>_xlfn.XLOOKUP(C374, 'Sales Stage'!C$2:C$6, 'Sales Stage'!B$2:B$6, "Not found")</f>
        <v>Qualify</v>
      </c>
      <c r="Q374" s="5">
        <f>_xlfn.XLOOKUP(C374, 'Sales Stage'!C$2:C$6, 'Sales Stage'!A$2:A$6, "Not found")</f>
        <v>0.2</v>
      </c>
      <c r="R374" t="str">
        <f t="shared" si="10"/>
        <v>Partner</v>
      </c>
      <c r="S374" t="str">
        <f t="shared" si="11"/>
        <v>Open</v>
      </c>
    </row>
    <row r="375" spans="1:19" ht="14.5">
      <c r="A375" s="1">
        <v>470</v>
      </c>
      <c r="B375" s="1" t="str">
        <f>_xlfn.XLOOKUP(A375, Opportunity!B$2:B$486, Opportunity!E$2:E$486, "Not found")</f>
        <v>Large</v>
      </c>
      <c r="C375" s="1">
        <v>3</v>
      </c>
      <c r="D375" s="1">
        <v>77</v>
      </c>
      <c r="E375" s="1">
        <v>99</v>
      </c>
      <c r="F375" s="1">
        <v>6</v>
      </c>
      <c r="G375" s="3">
        <v>6680608</v>
      </c>
      <c r="H375" s="4">
        <v>560.33333333333599</v>
      </c>
      <c r="I375" s="1">
        <v>2015</v>
      </c>
      <c r="J375" s="1" t="str">
        <f>_xlfn.XLOOKUP(D375, Account!D$2:D$358, Account!B$2:B$358, "Not found")</f>
        <v>Central</v>
      </c>
      <c r="K375" s="1" t="str">
        <f>_xlfn.XLOOKUP(D375, Account!D$2:D$358, Account!C$2:C$358, "Not found")</f>
        <v>Large</v>
      </c>
      <c r="L375" s="1" t="s">
        <v>1010</v>
      </c>
      <c r="M375" s="1" t="str">
        <f>_xlfn.XLOOKUP(E375, Partner!B$2:B$102, Partner!A$2:A$102, "Not found")</f>
        <v>gravedrill</v>
      </c>
      <c r="N375" t="str">
        <f>_xlfn.XLOOKUP(E375, Partner!B$2:B$102, Partner!C$2:C$102, "Not found")</f>
        <v>Yes</v>
      </c>
      <c r="O375" t="str">
        <f>_xlfn.XLOOKUP(F375, Product!B$2:B$26, Product!A$2:A$26, "Not found")</f>
        <v>Fatum</v>
      </c>
      <c r="P375" t="str">
        <f>_xlfn.XLOOKUP(C375, 'Sales Stage'!C$2:C$6, 'Sales Stage'!B$2:B$6, "Not found")</f>
        <v>Solution</v>
      </c>
      <c r="Q375" s="5">
        <f>_xlfn.XLOOKUP(C375, 'Sales Stage'!C$2:C$6, 'Sales Stage'!A$2:A$6, "Not found")</f>
        <v>0.4</v>
      </c>
      <c r="R375" t="str">
        <f t="shared" si="10"/>
        <v>Partner</v>
      </c>
      <c r="S375" t="str">
        <f t="shared" si="11"/>
        <v>Open</v>
      </c>
    </row>
    <row r="376" spans="1:19" ht="14.5">
      <c r="A376" s="1">
        <v>86</v>
      </c>
      <c r="B376" s="1" t="str">
        <f>_xlfn.XLOOKUP(A376, Opportunity!B$2:B$486, Opportunity!E$2:E$486, "Not found")</f>
        <v>Medium</v>
      </c>
      <c r="C376" s="1">
        <v>2</v>
      </c>
      <c r="D376" s="1">
        <v>74</v>
      </c>
      <c r="E376" s="1">
        <v>29</v>
      </c>
      <c r="F376" s="1">
        <v>10</v>
      </c>
      <c r="G376" s="3">
        <v>2781961</v>
      </c>
      <c r="H376" s="4">
        <v>564.33333333333599</v>
      </c>
      <c r="I376" s="1">
        <v>2015</v>
      </c>
      <c r="J376" s="1" t="str">
        <f>_xlfn.XLOOKUP(D376, Account!D$2:D$358, Account!B$2:B$358, "Not found")</f>
        <v>Central</v>
      </c>
      <c r="K376" s="1" t="str">
        <f>_xlfn.XLOOKUP(D376, Account!D$2:D$358, Account!C$2:C$358, "Not found")</f>
        <v>Small &amp; Medium</v>
      </c>
      <c r="L376" s="1" t="s">
        <v>1010</v>
      </c>
      <c r="M376" s="1" t="str">
        <f>_xlfn.XLOOKUP(E376, Partner!B$2:B$102, Partner!A$2:A$102, "Not found")</f>
        <v>Quadtex</v>
      </c>
      <c r="N376" t="str">
        <f>_xlfn.XLOOKUP(E376, Partner!B$2:B$102, Partner!C$2:C$102, "Not found")</f>
        <v>Yes</v>
      </c>
      <c r="O376" t="str">
        <f>_xlfn.XLOOKUP(F376, Product!B$2:B$26, Product!A$2:A$26, "Not found")</f>
        <v>Juvenis</v>
      </c>
      <c r="P376" t="str">
        <f>_xlfn.XLOOKUP(C376, 'Sales Stage'!C$2:C$6, 'Sales Stage'!B$2:B$6, "Not found")</f>
        <v>Qualify</v>
      </c>
      <c r="Q376" s="5">
        <f>_xlfn.XLOOKUP(C376, 'Sales Stage'!C$2:C$6, 'Sales Stage'!A$2:A$6, "Not found")</f>
        <v>0.2</v>
      </c>
      <c r="R376" t="str">
        <f t="shared" si="10"/>
        <v>Partner</v>
      </c>
      <c r="S376" t="str">
        <f t="shared" si="11"/>
        <v>Open</v>
      </c>
    </row>
    <row r="377" spans="1:19" ht="14.5">
      <c r="A377" s="1">
        <v>21</v>
      </c>
      <c r="B377" s="1" t="str">
        <f>_xlfn.XLOOKUP(A377, Opportunity!B$2:B$486, Opportunity!E$2:E$486, "Not found")</f>
        <v>Large</v>
      </c>
      <c r="C377" s="1">
        <v>3</v>
      </c>
      <c r="D377" s="1">
        <v>21</v>
      </c>
      <c r="E377" s="1">
        <v>14</v>
      </c>
      <c r="F377" s="1">
        <v>11</v>
      </c>
      <c r="G377" s="3">
        <v>6312394</v>
      </c>
      <c r="H377" s="4">
        <v>378.33333333333599</v>
      </c>
      <c r="I377" s="1">
        <v>2015</v>
      </c>
      <c r="J377" s="1" t="str">
        <f>_xlfn.XLOOKUP(D377, Account!D$2:D$358, Account!B$2:B$358, "Not found")</f>
        <v>East</v>
      </c>
      <c r="K377" s="1" t="str">
        <f>_xlfn.XLOOKUP(D377, Account!D$2:D$358, Account!C$2:C$358, "Not found")</f>
        <v>Small &amp; Medium</v>
      </c>
      <c r="L377" s="1" t="s">
        <v>1010</v>
      </c>
      <c r="M377" s="1" t="str">
        <f>_xlfn.XLOOKUP(E377, Partner!B$2:B$102, Partner!A$2:A$102, "Not found")</f>
        <v>Quofase</v>
      </c>
      <c r="N377" t="str">
        <f>_xlfn.XLOOKUP(E377, Partner!B$2:B$102, Partner!C$2:C$102, "Not found")</f>
        <v>Yes</v>
      </c>
      <c r="O377" t="str">
        <f>_xlfn.XLOOKUP(F377, Product!B$2:B$26, Product!A$2:A$26, "Not found")</f>
        <v>Lacuna</v>
      </c>
      <c r="P377" t="str">
        <f>_xlfn.XLOOKUP(C377, 'Sales Stage'!C$2:C$6, 'Sales Stage'!B$2:B$6, "Not found")</f>
        <v>Solution</v>
      </c>
      <c r="Q377" s="5">
        <f>_xlfn.XLOOKUP(C377, 'Sales Stage'!C$2:C$6, 'Sales Stage'!A$2:A$6, "Not found")</f>
        <v>0.4</v>
      </c>
      <c r="R377" t="str">
        <f t="shared" si="10"/>
        <v>Partner</v>
      </c>
      <c r="S377" t="str">
        <f t="shared" si="11"/>
        <v>Open</v>
      </c>
    </row>
    <row r="378" spans="1:19" ht="14.5">
      <c r="A378" s="1">
        <v>234</v>
      </c>
      <c r="B378" s="1" t="str">
        <f>_xlfn.XLOOKUP(A378, Opportunity!B$2:B$486, Opportunity!E$2:E$486, "Not found")</f>
        <v>Large</v>
      </c>
      <c r="C378" s="1">
        <v>2</v>
      </c>
      <c r="D378" s="1">
        <v>186</v>
      </c>
      <c r="E378" s="1">
        <v>65</v>
      </c>
      <c r="F378" s="1">
        <v>22</v>
      </c>
      <c r="G378" s="3">
        <v>9927599</v>
      </c>
      <c r="H378" s="4">
        <v>449.33333333333599</v>
      </c>
      <c r="I378" s="1">
        <v>2015</v>
      </c>
      <c r="J378" s="1" t="str">
        <f>_xlfn.XLOOKUP(D378, Account!D$2:D$358, Account!B$2:B$358, "Not found")</f>
        <v>East</v>
      </c>
      <c r="K378" s="1" t="str">
        <f>_xlfn.XLOOKUP(D378, Account!D$2:D$358, Account!C$2:C$358, "Not found")</f>
        <v>Small &amp; Medium</v>
      </c>
      <c r="L378" s="1" t="s">
        <v>1010</v>
      </c>
      <c r="M378" s="1" t="str">
        <f>_xlfn.XLOOKUP(E378, Partner!B$2:B$102, Partner!A$2:A$102, "Not found")</f>
        <v>biglax</v>
      </c>
      <c r="N378" t="str">
        <f>_xlfn.XLOOKUP(E378, Partner!B$2:B$102, Partner!C$2:C$102, "Not found")</f>
        <v>Yes</v>
      </c>
      <c r="O378" t="str">
        <f>_xlfn.XLOOKUP(F378, Product!B$2:B$26, Product!A$2:A$26, "Not found")</f>
        <v>Aqua</v>
      </c>
      <c r="P378" t="str">
        <f>_xlfn.XLOOKUP(C378, 'Sales Stage'!C$2:C$6, 'Sales Stage'!B$2:B$6, "Not found")</f>
        <v>Qualify</v>
      </c>
      <c r="Q378" s="5">
        <f>_xlfn.XLOOKUP(C378, 'Sales Stage'!C$2:C$6, 'Sales Stage'!A$2:A$6, "Not found")</f>
        <v>0.2</v>
      </c>
      <c r="R378" t="str">
        <f t="shared" si="10"/>
        <v>Partner</v>
      </c>
      <c r="S378" t="str">
        <f t="shared" si="11"/>
        <v>Open</v>
      </c>
    </row>
    <row r="379" spans="1:19" ht="14.5">
      <c r="A379" s="1">
        <v>221</v>
      </c>
      <c r="B379" s="1" t="str">
        <f>_xlfn.XLOOKUP(A379, Opportunity!B$2:B$486, Opportunity!E$2:E$486, "Not found")</f>
        <v>Large</v>
      </c>
      <c r="C379" s="1">
        <v>1</v>
      </c>
      <c r="D379" s="1">
        <v>175</v>
      </c>
      <c r="E379" s="1">
        <v>60</v>
      </c>
      <c r="F379" s="1">
        <v>12</v>
      </c>
      <c r="G379" s="3">
        <v>9768746</v>
      </c>
      <c r="H379" s="4">
        <v>579.45763888888905</v>
      </c>
      <c r="I379" s="1">
        <v>2015</v>
      </c>
      <c r="J379" s="1" t="str">
        <f>_xlfn.XLOOKUP(D379, Account!D$2:D$358, Account!B$2:B$358, "Not found")</f>
        <v>West</v>
      </c>
      <c r="K379" s="1" t="str">
        <f>_xlfn.XLOOKUP(D379, Account!D$2:D$358, Account!C$2:C$358, "Not found")</f>
        <v>Large</v>
      </c>
      <c r="L379" s="1" t="s">
        <v>1012</v>
      </c>
      <c r="M379" s="1" t="str">
        <f>_xlfn.XLOOKUP(E379, Partner!B$2:B$102, Partner!A$2:A$102, "Not found")</f>
        <v>Fincom</v>
      </c>
      <c r="N379" t="str">
        <f>_xlfn.XLOOKUP(E379, Partner!B$2:B$102, Partner!C$2:C$102, "Not found")</f>
        <v>Yes</v>
      </c>
      <c r="O379" t="str">
        <f>_xlfn.XLOOKUP(F379, Product!B$2:B$26, Product!A$2:A$26, "Not found")</f>
        <v>Magis</v>
      </c>
      <c r="P379" t="str">
        <f>_xlfn.XLOOKUP(C379, 'Sales Stage'!C$2:C$6, 'Sales Stage'!B$2:B$6, "Not found")</f>
        <v>Lead</v>
      </c>
      <c r="Q379" s="5">
        <f>_xlfn.XLOOKUP(C379, 'Sales Stage'!C$2:C$6, 'Sales Stage'!A$2:A$6, "Not found")</f>
        <v>0.1</v>
      </c>
      <c r="R379" t="str">
        <f t="shared" si="10"/>
        <v>Partner</v>
      </c>
      <c r="S379" t="str">
        <f t="shared" si="11"/>
        <v>Open</v>
      </c>
    </row>
    <row r="380" spans="1:19" ht="14.5">
      <c r="A380" s="1">
        <v>217</v>
      </c>
      <c r="B380" s="1" t="str">
        <f>_xlfn.XLOOKUP(A380, Opportunity!B$2:B$486, Opportunity!E$2:E$486, "Not found")</f>
        <v>Large</v>
      </c>
      <c r="C380" s="1">
        <v>1</v>
      </c>
      <c r="D380" s="1">
        <v>112</v>
      </c>
      <c r="E380" s="1">
        <v>3</v>
      </c>
      <c r="F380" s="1">
        <v>7</v>
      </c>
      <c r="G380" s="3">
        <v>9714813</v>
      </c>
      <c r="H380" s="4">
        <v>527.45763888888905</v>
      </c>
      <c r="I380" s="1">
        <v>2015</v>
      </c>
      <c r="J380" s="1" t="str">
        <f>_xlfn.XLOOKUP(D380, Account!D$2:D$358, Account!B$2:B$358, "Not found")</f>
        <v>East</v>
      </c>
      <c r="K380" s="1" t="str">
        <f>_xlfn.XLOOKUP(D380, Account!D$2:D$358, Account!C$2:C$358, "Not found")</f>
        <v>Strategic</v>
      </c>
      <c r="L380" s="1" t="s">
        <v>1002</v>
      </c>
      <c r="M380" s="1" t="str">
        <f>_xlfn.XLOOKUP(E380, Partner!B$2:B$102, Partner!A$2:A$102, "Not found")</f>
        <v>Joblamcon</v>
      </c>
      <c r="N380" t="str">
        <f>_xlfn.XLOOKUP(E380, Partner!B$2:B$102, Partner!C$2:C$102, "Not found")</f>
        <v>Yes</v>
      </c>
      <c r="O380" t="str">
        <f>_xlfn.XLOOKUP(F380, Product!B$2:B$26, Product!A$2:A$26, "Not found")</f>
        <v>Gratus</v>
      </c>
      <c r="P380" t="str">
        <f>_xlfn.XLOOKUP(C380, 'Sales Stage'!C$2:C$6, 'Sales Stage'!B$2:B$6, "Not found")</f>
        <v>Lead</v>
      </c>
      <c r="Q380" s="5">
        <f>_xlfn.XLOOKUP(C380, 'Sales Stage'!C$2:C$6, 'Sales Stage'!A$2:A$6, "Not found")</f>
        <v>0.1</v>
      </c>
      <c r="R380" t="str">
        <f t="shared" si="10"/>
        <v>Partner</v>
      </c>
      <c r="S380" t="str">
        <f t="shared" si="11"/>
        <v>Open</v>
      </c>
    </row>
    <row r="381" spans="1:19" ht="14.5">
      <c r="A381" s="1">
        <v>286</v>
      </c>
      <c r="B381" s="1" t="str">
        <f>_xlfn.XLOOKUP(A381, Opportunity!B$2:B$486, Opportunity!E$2:E$486, "Not found")</f>
        <v>Large</v>
      </c>
      <c r="C381" s="1">
        <v>1</v>
      </c>
      <c r="D381" s="1">
        <v>229</v>
      </c>
      <c r="E381" s="1">
        <v>72</v>
      </c>
      <c r="F381" s="1">
        <v>18</v>
      </c>
      <c r="G381" s="3">
        <v>6703829</v>
      </c>
      <c r="H381" s="4">
        <v>487.45763888888899</v>
      </c>
      <c r="I381" s="1">
        <v>2015</v>
      </c>
      <c r="J381" s="1" t="str">
        <f>_xlfn.XLOOKUP(D381, Account!D$2:D$358, Account!B$2:B$358, "Not found")</f>
        <v>Central</v>
      </c>
      <c r="K381" s="1" t="str">
        <f>_xlfn.XLOOKUP(D381, Account!D$2:D$358, Account!C$2:C$358, "Not found")</f>
        <v>Large</v>
      </c>
      <c r="L381" s="1" t="s">
        <v>1002</v>
      </c>
      <c r="M381" s="1" t="str">
        <f>_xlfn.XLOOKUP(E381, Partner!B$2:B$102, Partner!A$2:A$102, "Not found")</f>
        <v>tamptrax</v>
      </c>
      <c r="N381" t="str">
        <f>_xlfn.XLOOKUP(E381, Partner!B$2:B$102, Partner!C$2:C$102, "Not found")</f>
        <v>Yes</v>
      </c>
      <c r="O381" t="str">
        <f>_xlfn.XLOOKUP(F381, Product!B$2:B$26, Product!A$2:A$26, "Not found")</f>
        <v>Sato</v>
      </c>
      <c r="P381" t="str">
        <f>_xlfn.XLOOKUP(C381, 'Sales Stage'!C$2:C$6, 'Sales Stage'!B$2:B$6, "Not found")</f>
        <v>Lead</v>
      </c>
      <c r="Q381" s="5">
        <f>_xlfn.XLOOKUP(C381, 'Sales Stage'!C$2:C$6, 'Sales Stage'!A$2:A$6, "Not found")</f>
        <v>0.1</v>
      </c>
      <c r="R381" t="str">
        <f t="shared" si="10"/>
        <v>Partner</v>
      </c>
      <c r="S381" t="str">
        <f t="shared" si="11"/>
        <v>Open</v>
      </c>
    </row>
    <row r="382" spans="1:19" ht="14.5">
      <c r="A382" s="1">
        <v>120</v>
      </c>
      <c r="B382" s="1" t="str">
        <f>_xlfn.XLOOKUP(A382, Opportunity!B$2:B$486, Opportunity!E$2:E$486, "Not found")</f>
        <v>Large</v>
      </c>
      <c r="C382" s="1">
        <v>1</v>
      </c>
      <c r="D382" s="1">
        <v>101</v>
      </c>
      <c r="E382" s="1">
        <v>41</v>
      </c>
      <c r="F382" s="1">
        <v>13</v>
      </c>
      <c r="G382" s="3">
        <v>11303295</v>
      </c>
      <c r="H382" s="4">
        <v>460.45763888888899</v>
      </c>
      <c r="I382" s="1">
        <v>2015</v>
      </c>
      <c r="J382" s="1" t="str">
        <f>_xlfn.XLOOKUP(D382, Account!D$2:D$358, Account!B$2:B$358, "Not found")</f>
        <v>West</v>
      </c>
      <c r="K382" s="1" t="str">
        <f>_xlfn.XLOOKUP(D382, Account!D$2:D$358, Account!C$2:C$358, "Not found")</f>
        <v>Large</v>
      </c>
      <c r="L382" s="1" t="s">
        <v>1003</v>
      </c>
      <c r="M382" s="1" t="str">
        <f>_xlfn.XLOOKUP(E382, Partner!B$2:B$102, Partner!A$2:A$102, "Not found")</f>
        <v>Bamgreen</v>
      </c>
      <c r="N382" t="str">
        <f>_xlfn.XLOOKUP(E382, Partner!B$2:B$102, Partner!C$2:C$102, "Not found")</f>
        <v>Yes</v>
      </c>
      <c r="O382" t="str">
        <f>_xlfn.XLOOKUP(F382, Product!B$2:B$26, Product!A$2:A$26, "Not found")</f>
        <v>Nimis</v>
      </c>
      <c r="P382" t="str">
        <f>_xlfn.XLOOKUP(C382, 'Sales Stage'!C$2:C$6, 'Sales Stage'!B$2:B$6, "Not found")</f>
        <v>Lead</v>
      </c>
      <c r="Q382" s="5">
        <f>_xlfn.XLOOKUP(C382, 'Sales Stage'!C$2:C$6, 'Sales Stage'!A$2:A$6, "Not found")</f>
        <v>0.1</v>
      </c>
      <c r="R382" t="str">
        <f t="shared" si="10"/>
        <v>Partner</v>
      </c>
      <c r="S382" t="str">
        <f t="shared" si="11"/>
        <v>Open</v>
      </c>
    </row>
    <row r="383" spans="1:19" ht="14.5">
      <c r="A383" s="1">
        <v>232</v>
      </c>
      <c r="B383" s="1" t="str">
        <f>_xlfn.XLOOKUP(A383, Opportunity!B$2:B$486, Opportunity!E$2:E$486, "Not found")</f>
        <v>Large</v>
      </c>
      <c r="C383" s="1">
        <v>1</v>
      </c>
      <c r="D383" s="1">
        <v>184</v>
      </c>
      <c r="E383" s="1">
        <v>63</v>
      </c>
      <c r="F383" s="1">
        <v>6</v>
      </c>
      <c r="G383" s="3">
        <v>5948279</v>
      </c>
      <c r="H383" s="4">
        <v>427.45763888888899</v>
      </c>
      <c r="I383" s="1">
        <v>2015</v>
      </c>
      <c r="J383" s="1" t="str">
        <f>_xlfn.XLOOKUP(D383, Account!D$2:D$358, Account!B$2:B$358, "Not found")</f>
        <v>Central</v>
      </c>
      <c r="K383" s="1" t="str">
        <f>_xlfn.XLOOKUP(D383, Account!D$2:D$358, Account!C$2:C$358, "Not found")</f>
        <v>Small &amp; Medium</v>
      </c>
      <c r="L383" s="1" t="s">
        <v>1003</v>
      </c>
      <c r="M383" s="1" t="str">
        <f>_xlfn.XLOOKUP(E383, Partner!B$2:B$102, Partner!A$2:A$102, "Not found")</f>
        <v>Acegreen</v>
      </c>
      <c r="N383" t="str">
        <f>_xlfn.XLOOKUP(E383, Partner!B$2:B$102, Partner!C$2:C$102, "Not found")</f>
        <v>Yes</v>
      </c>
      <c r="O383" t="str">
        <f>_xlfn.XLOOKUP(F383, Product!B$2:B$26, Product!A$2:A$26, "Not found")</f>
        <v>Fatum</v>
      </c>
      <c r="P383" t="str">
        <f>_xlfn.XLOOKUP(C383, 'Sales Stage'!C$2:C$6, 'Sales Stage'!B$2:B$6, "Not found")</f>
        <v>Lead</v>
      </c>
      <c r="Q383" s="5">
        <f>_xlfn.XLOOKUP(C383, 'Sales Stage'!C$2:C$6, 'Sales Stage'!A$2:A$6, "Not found")</f>
        <v>0.1</v>
      </c>
      <c r="R383" t="str">
        <f t="shared" si="10"/>
        <v>Partner</v>
      </c>
      <c r="S383" t="str">
        <f t="shared" si="11"/>
        <v>Open</v>
      </c>
    </row>
    <row r="384" spans="1:19" ht="14.5">
      <c r="A384" s="1">
        <v>320</v>
      </c>
      <c r="B384" s="1" t="str">
        <f>_xlfn.XLOOKUP(A384, Opportunity!B$2:B$486, Opportunity!E$2:E$486, "Not found")</f>
        <v>Medium</v>
      </c>
      <c r="C384" s="1">
        <v>1</v>
      </c>
      <c r="D384" s="1">
        <v>248</v>
      </c>
      <c r="E384" s="1">
        <v>3</v>
      </c>
      <c r="F384" s="1">
        <v>1</v>
      </c>
      <c r="G384" s="3">
        <v>4650697</v>
      </c>
      <c r="H384" s="4">
        <v>526.45763888888905</v>
      </c>
      <c r="I384" s="1">
        <v>2015</v>
      </c>
      <c r="J384" s="1" t="str">
        <f>_xlfn.XLOOKUP(D384, Account!D$2:D$358, Account!B$2:B$358, "Not found")</f>
        <v>Central</v>
      </c>
      <c r="K384" s="1" t="str">
        <f>_xlfn.XLOOKUP(D384, Account!D$2:D$358, Account!C$2:C$358, "Not found")</f>
        <v>Large</v>
      </c>
      <c r="L384" s="1" t="s">
        <v>1003</v>
      </c>
      <c r="M384" s="1" t="str">
        <f>_xlfn.XLOOKUP(E384, Partner!B$2:B$102, Partner!A$2:A$102, "Not found")</f>
        <v>Joblamcon</v>
      </c>
      <c r="N384" t="str">
        <f>_xlfn.XLOOKUP(E384, Partner!B$2:B$102, Partner!C$2:C$102, "Not found")</f>
        <v>Yes</v>
      </c>
      <c r="O384" t="str">
        <f>_xlfn.XLOOKUP(F384, Product!B$2:B$26, Product!A$2:A$26, "Not found")</f>
        <v>Abbas</v>
      </c>
      <c r="P384" t="str">
        <f>_xlfn.XLOOKUP(C384, 'Sales Stage'!C$2:C$6, 'Sales Stage'!B$2:B$6, "Not found")</f>
        <v>Lead</v>
      </c>
      <c r="Q384" s="5">
        <f>_xlfn.XLOOKUP(C384, 'Sales Stage'!C$2:C$6, 'Sales Stage'!A$2:A$6, "Not found")</f>
        <v>0.1</v>
      </c>
      <c r="R384" t="str">
        <f t="shared" si="10"/>
        <v>Partner</v>
      </c>
      <c r="S384" t="str">
        <f t="shared" si="11"/>
        <v>Open</v>
      </c>
    </row>
    <row r="385" spans="1:19" ht="14.5">
      <c r="A385" s="1">
        <v>101</v>
      </c>
      <c r="B385" s="1" t="str">
        <f>_xlfn.XLOOKUP(A385, Opportunity!B$2:B$486, Opportunity!E$2:E$486, "Not found")</f>
        <v>Small</v>
      </c>
      <c r="C385" s="1">
        <v>1</v>
      </c>
      <c r="D385" s="1">
        <v>86</v>
      </c>
      <c r="E385" s="1">
        <v>3</v>
      </c>
      <c r="F385" s="1">
        <v>10</v>
      </c>
      <c r="G385" s="3">
        <v>1097304</v>
      </c>
      <c r="H385" s="4">
        <v>466.45763888888899</v>
      </c>
      <c r="I385" s="1">
        <v>2015</v>
      </c>
      <c r="J385" s="1" t="str">
        <f>_xlfn.XLOOKUP(D385, Account!D$2:D$358, Account!B$2:B$358, "Not found")</f>
        <v>Central</v>
      </c>
      <c r="K385" s="1" t="str">
        <f>_xlfn.XLOOKUP(D385, Account!D$2:D$358, Account!C$2:C$358, "Not found")</f>
        <v>Large</v>
      </c>
      <c r="L385" s="1" t="s">
        <v>1003</v>
      </c>
      <c r="M385" s="1" t="str">
        <f>_xlfn.XLOOKUP(E385, Partner!B$2:B$102, Partner!A$2:A$102, "Not found")</f>
        <v>Joblamcon</v>
      </c>
      <c r="N385" t="str">
        <f>_xlfn.XLOOKUP(E385, Partner!B$2:B$102, Partner!C$2:C$102, "Not found")</f>
        <v>Yes</v>
      </c>
      <c r="O385" t="str">
        <f>_xlfn.XLOOKUP(F385, Product!B$2:B$26, Product!A$2:A$26, "Not found")</f>
        <v>Juvenis</v>
      </c>
      <c r="P385" t="str">
        <f>_xlfn.XLOOKUP(C385, 'Sales Stage'!C$2:C$6, 'Sales Stage'!B$2:B$6, "Not found")</f>
        <v>Lead</v>
      </c>
      <c r="Q385" s="5">
        <f>_xlfn.XLOOKUP(C385, 'Sales Stage'!C$2:C$6, 'Sales Stage'!A$2:A$6, "Not found")</f>
        <v>0.1</v>
      </c>
      <c r="R385" t="str">
        <f t="shared" si="10"/>
        <v>Partner</v>
      </c>
      <c r="S385" t="str">
        <f t="shared" si="11"/>
        <v>Open</v>
      </c>
    </row>
    <row r="386" spans="1:19" ht="14.5">
      <c r="A386" s="1">
        <v>57</v>
      </c>
      <c r="B386" s="1" t="str">
        <f>_xlfn.XLOOKUP(A386, Opportunity!B$2:B$486, Opportunity!E$2:E$486, "Not found")</f>
        <v>Small</v>
      </c>
      <c r="C386" s="1">
        <v>1</v>
      </c>
      <c r="D386" s="1">
        <v>49</v>
      </c>
      <c r="E386" s="1">
        <v>3</v>
      </c>
      <c r="F386" s="1">
        <v>6</v>
      </c>
      <c r="G386" s="3">
        <v>140400</v>
      </c>
      <c r="H386" s="4">
        <v>366.45763888888899</v>
      </c>
      <c r="I386" s="1">
        <v>2015</v>
      </c>
      <c r="J386" s="1" t="str">
        <f>_xlfn.XLOOKUP(D386, Account!D$2:D$358, Account!B$2:B$358, "Not found")</f>
        <v>Central</v>
      </c>
      <c r="K386" s="1" t="str">
        <f>_xlfn.XLOOKUP(D386, Account!D$2:D$358, Account!C$2:C$358, "Not found")</f>
        <v>Large</v>
      </c>
      <c r="L386" s="1" t="s">
        <v>1003</v>
      </c>
      <c r="M386" s="1" t="str">
        <f>_xlfn.XLOOKUP(E386, Partner!B$2:B$102, Partner!A$2:A$102, "Not found")</f>
        <v>Joblamcon</v>
      </c>
      <c r="N386" t="str">
        <f>_xlfn.XLOOKUP(E386, Partner!B$2:B$102, Partner!C$2:C$102, "Not found")</f>
        <v>Yes</v>
      </c>
      <c r="O386" t="str">
        <f>_xlfn.XLOOKUP(F386, Product!B$2:B$26, Product!A$2:A$26, "Not found")</f>
        <v>Fatum</v>
      </c>
      <c r="P386" t="str">
        <f>_xlfn.XLOOKUP(C386, 'Sales Stage'!C$2:C$6, 'Sales Stage'!B$2:B$6, "Not found")</f>
        <v>Lead</v>
      </c>
      <c r="Q386" s="5">
        <f>_xlfn.XLOOKUP(C386, 'Sales Stage'!C$2:C$6, 'Sales Stage'!A$2:A$6, "Not found")</f>
        <v>0.1</v>
      </c>
      <c r="R386" t="str">
        <f t="shared" si="10"/>
        <v>Partner</v>
      </c>
      <c r="S386" t="str">
        <f t="shared" si="11"/>
        <v>Open</v>
      </c>
    </row>
    <row r="387" spans="1:19" ht="14.5">
      <c r="A387" s="1">
        <v>391</v>
      </c>
      <c r="B387" s="1" t="str">
        <f>_xlfn.XLOOKUP(A387, Opportunity!B$2:B$486, Opportunity!E$2:E$486, "Not found")</f>
        <v>Small</v>
      </c>
      <c r="C387" s="1">
        <v>1</v>
      </c>
      <c r="D387" s="1">
        <v>304</v>
      </c>
      <c r="E387" s="1">
        <v>55</v>
      </c>
      <c r="F387" s="1">
        <v>7</v>
      </c>
      <c r="G387" s="3">
        <v>972039</v>
      </c>
      <c r="H387" s="4">
        <v>368.45763888888899</v>
      </c>
      <c r="I387" s="1">
        <v>2015</v>
      </c>
      <c r="J387" s="1" t="str">
        <f>_xlfn.XLOOKUP(D387, Account!D$2:D$358, Account!B$2:B$358, "Not found")</f>
        <v>East</v>
      </c>
      <c r="K387" s="1" t="str">
        <f>_xlfn.XLOOKUP(D387, Account!D$2:D$358, Account!C$2:C$358, "Not found")</f>
        <v>Strategic</v>
      </c>
      <c r="L387" s="1" t="s">
        <v>1003</v>
      </c>
      <c r="M387" s="1" t="str">
        <f>_xlfn.XLOOKUP(E387, Partner!B$2:B$102, Partner!A$2:A$102, "Not found")</f>
        <v>Plexsolfix</v>
      </c>
      <c r="N387" t="str">
        <f>_xlfn.XLOOKUP(E387, Partner!B$2:B$102, Partner!C$2:C$102, "Not found")</f>
        <v>Yes</v>
      </c>
      <c r="O387" t="str">
        <f>_xlfn.XLOOKUP(F387, Product!B$2:B$26, Product!A$2:A$26, "Not found")</f>
        <v>Gratus</v>
      </c>
      <c r="P387" t="str">
        <f>_xlfn.XLOOKUP(C387, 'Sales Stage'!C$2:C$6, 'Sales Stage'!B$2:B$6, "Not found")</f>
        <v>Lead</v>
      </c>
      <c r="Q387" s="5">
        <f>_xlfn.XLOOKUP(C387, 'Sales Stage'!C$2:C$6, 'Sales Stage'!A$2:A$6, "Not found")</f>
        <v>0.1</v>
      </c>
      <c r="R387" t="str">
        <f t="shared" ref="R387:R450" si="12">IF(N387="Yes", "Partner", "Direct")</f>
        <v>Partner</v>
      </c>
      <c r="S387" t="str">
        <f t="shared" ref="S387:S450" si="13">IF(Q387&gt;=0.8, "Closed", "Open")</f>
        <v>Open</v>
      </c>
    </row>
    <row r="388" spans="1:19" ht="14.5">
      <c r="A388" s="1">
        <v>200</v>
      </c>
      <c r="B388" s="1" t="str">
        <f>_xlfn.XLOOKUP(A388, Opportunity!B$2:B$486, Opportunity!E$2:E$486, "Not found")</f>
        <v>Large</v>
      </c>
      <c r="C388" s="1">
        <v>1</v>
      </c>
      <c r="D388" s="1">
        <v>100</v>
      </c>
      <c r="E388" s="1">
        <v>55</v>
      </c>
      <c r="F388" s="1">
        <v>5</v>
      </c>
      <c r="G388" s="3">
        <v>8478832</v>
      </c>
      <c r="H388" s="4">
        <v>368.45763888888899</v>
      </c>
      <c r="I388" s="1">
        <v>2015</v>
      </c>
      <c r="J388" s="1" t="str">
        <f>_xlfn.XLOOKUP(D388, Account!D$2:D$358, Account!B$2:B$358, "Not found")</f>
        <v>Central</v>
      </c>
      <c r="K388" s="1" t="str">
        <f>_xlfn.XLOOKUP(D388, Account!D$2:D$358, Account!C$2:C$358, "Not found")</f>
        <v>Strategic</v>
      </c>
      <c r="L388" s="1" t="s">
        <v>1004</v>
      </c>
      <c r="M388" s="1" t="str">
        <f>_xlfn.XLOOKUP(E388, Partner!B$2:B$102, Partner!A$2:A$102, "Not found")</f>
        <v>Plexsolfix</v>
      </c>
      <c r="N388" t="str">
        <f>_xlfn.XLOOKUP(E388, Partner!B$2:B$102, Partner!C$2:C$102, "Not found")</f>
        <v>Yes</v>
      </c>
      <c r="O388" t="str">
        <f>_xlfn.XLOOKUP(F388, Product!B$2:B$26, Product!A$2:A$26, "Not found")</f>
        <v>Eligo</v>
      </c>
      <c r="P388" t="str">
        <f>_xlfn.XLOOKUP(C388, 'Sales Stage'!C$2:C$6, 'Sales Stage'!B$2:B$6, "Not found")</f>
        <v>Lead</v>
      </c>
      <c r="Q388" s="5">
        <f>_xlfn.XLOOKUP(C388, 'Sales Stage'!C$2:C$6, 'Sales Stage'!A$2:A$6, "Not found")</f>
        <v>0.1</v>
      </c>
      <c r="R388" t="str">
        <f t="shared" si="12"/>
        <v>Partner</v>
      </c>
      <c r="S388" t="str">
        <f t="shared" si="13"/>
        <v>Open</v>
      </c>
    </row>
    <row r="389" spans="1:19" ht="14.5">
      <c r="A389" s="1">
        <v>3</v>
      </c>
      <c r="B389" s="1" t="str">
        <f>_xlfn.XLOOKUP(A389, Opportunity!B$2:B$486, Opportunity!E$2:E$486, "Not found")</f>
        <v>Small</v>
      </c>
      <c r="C389" s="1">
        <v>1</v>
      </c>
      <c r="D389" s="1">
        <v>3</v>
      </c>
      <c r="E389" s="1">
        <v>3</v>
      </c>
      <c r="F389" s="1">
        <v>6</v>
      </c>
      <c r="G389" s="3">
        <v>217812</v>
      </c>
      <c r="H389" s="4">
        <v>478.45763888888899</v>
      </c>
      <c r="I389" s="1">
        <v>2015</v>
      </c>
      <c r="J389" s="1" t="str">
        <f>_xlfn.XLOOKUP(D389, Account!D$2:D$358, Account!B$2:B$358, "Not found")</f>
        <v>West</v>
      </c>
      <c r="K389" s="1" t="str">
        <f>_xlfn.XLOOKUP(D389, Account!D$2:D$358, Account!C$2:C$358, "Not found")</f>
        <v>Large</v>
      </c>
      <c r="L389" s="1" t="s">
        <v>1004</v>
      </c>
      <c r="M389" s="1" t="str">
        <f>_xlfn.XLOOKUP(E389, Partner!B$2:B$102, Partner!A$2:A$102, "Not found")</f>
        <v>Joblamcon</v>
      </c>
      <c r="N389" t="str">
        <f>_xlfn.XLOOKUP(E389, Partner!B$2:B$102, Partner!C$2:C$102, "Not found")</f>
        <v>Yes</v>
      </c>
      <c r="O389" t="str">
        <f>_xlfn.XLOOKUP(F389, Product!B$2:B$26, Product!A$2:A$26, "Not found")</f>
        <v>Fatum</v>
      </c>
      <c r="P389" t="str">
        <f>_xlfn.XLOOKUP(C389, 'Sales Stage'!C$2:C$6, 'Sales Stage'!B$2:B$6, "Not found")</f>
        <v>Lead</v>
      </c>
      <c r="Q389" s="5">
        <f>_xlfn.XLOOKUP(C389, 'Sales Stage'!C$2:C$6, 'Sales Stage'!A$2:A$6, "Not found")</f>
        <v>0.1</v>
      </c>
      <c r="R389" t="str">
        <f t="shared" si="12"/>
        <v>Partner</v>
      </c>
      <c r="S389" t="str">
        <f t="shared" si="13"/>
        <v>Open</v>
      </c>
    </row>
    <row r="390" spans="1:19" ht="14.5">
      <c r="A390" s="1">
        <v>196</v>
      </c>
      <c r="B390" s="1" t="str">
        <f>_xlfn.XLOOKUP(A390, Opportunity!B$2:B$486, Opportunity!E$2:E$486, "Not found")</f>
        <v>Large</v>
      </c>
      <c r="C390" s="1">
        <v>1</v>
      </c>
      <c r="D390" s="1">
        <v>93</v>
      </c>
      <c r="E390" s="1">
        <v>3</v>
      </c>
      <c r="F390" s="1">
        <v>6</v>
      </c>
      <c r="G390" s="3">
        <v>8891729</v>
      </c>
      <c r="H390" s="4">
        <v>512.45763888888905</v>
      </c>
      <c r="I390" s="1">
        <v>2015</v>
      </c>
      <c r="J390" s="1" t="str">
        <f>_xlfn.XLOOKUP(D390, Account!D$2:D$358, Account!B$2:B$358, "Not found")</f>
        <v>Central</v>
      </c>
      <c r="K390" s="1" t="str">
        <f>_xlfn.XLOOKUP(D390, Account!D$2:D$358, Account!C$2:C$358, "Not found")</f>
        <v>Strategic</v>
      </c>
      <c r="L390" s="1" t="s">
        <v>1004</v>
      </c>
      <c r="M390" s="1" t="str">
        <f>_xlfn.XLOOKUP(E390, Partner!B$2:B$102, Partner!A$2:A$102, "Not found")</f>
        <v>Joblamcon</v>
      </c>
      <c r="N390" t="str">
        <f>_xlfn.XLOOKUP(E390, Partner!B$2:B$102, Partner!C$2:C$102, "Not found")</f>
        <v>Yes</v>
      </c>
      <c r="O390" t="str">
        <f>_xlfn.XLOOKUP(F390, Product!B$2:B$26, Product!A$2:A$26, "Not found")</f>
        <v>Fatum</v>
      </c>
      <c r="P390" t="str">
        <f>_xlfn.XLOOKUP(C390, 'Sales Stage'!C$2:C$6, 'Sales Stage'!B$2:B$6, "Not found")</f>
        <v>Lead</v>
      </c>
      <c r="Q390" s="5">
        <f>_xlfn.XLOOKUP(C390, 'Sales Stage'!C$2:C$6, 'Sales Stage'!A$2:A$6, "Not found")</f>
        <v>0.1</v>
      </c>
      <c r="R390" t="str">
        <f t="shared" si="12"/>
        <v>Partner</v>
      </c>
      <c r="S390" t="str">
        <f t="shared" si="13"/>
        <v>Open</v>
      </c>
    </row>
    <row r="391" spans="1:19" ht="14.5">
      <c r="A391" s="1">
        <v>157</v>
      </c>
      <c r="B391" s="1" t="str">
        <f>_xlfn.XLOOKUP(A391, Opportunity!B$2:B$486, Opportunity!E$2:E$486, "Not found")</f>
        <v>Large</v>
      </c>
      <c r="C391" s="1">
        <v>1</v>
      </c>
      <c r="D391" s="1">
        <v>125</v>
      </c>
      <c r="E391" s="1">
        <v>3</v>
      </c>
      <c r="F391" s="1">
        <v>12</v>
      </c>
      <c r="G391" s="3">
        <v>7598703</v>
      </c>
      <c r="H391" s="4">
        <v>402.45763888888899</v>
      </c>
      <c r="I391" s="1">
        <v>2015</v>
      </c>
      <c r="J391" s="1" t="str">
        <f>_xlfn.XLOOKUP(D391, Account!D$2:D$358, Account!B$2:B$358, "Not found")</f>
        <v>Central</v>
      </c>
      <c r="K391" s="1" t="str">
        <f>_xlfn.XLOOKUP(D391, Account!D$2:D$358, Account!C$2:C$358, "Not found")</f>
        <v>Large</v>
      </c>
      <c r="L391" s="1" t="s">
        <v>1004</v>
      </c>
      <c r="M391" s="1" t="str">
        <f>_xlfn.XLOOKUP(E391, Partner!B$2:B$102, Partner!A$2:A$102, "Not found")</f>
        <v>Joblamcon</v>
      </c>
      <c r="N391" t="str">
        <f>_xlfn.XLOOKUP(E391, Partner!B$2:B$102, Partner!C$2:C$102, "Not found")</f>
        <v>Yes</v>
      </c>
      <c r="O391" t="str">
        <f>_xlfn.XLOOKUP(F391, Product!B$2:B$26, Product!A$2:A$26, "Not found")</f>
        <v>Magis</v>
      </c>
      <c r="P391" t="str">
        <f>_xlfn.XLOOKUP(C391, 'Sales Stage'!C$2:C$6, 'Sales Stage'!B$2:B$6, "Not found")</f>
        <v>Lead</v>
      </c>
      <c r="Q391" s="5">
        <f>_xlfn.XLOOKUP(C391, 'Sales Stage'!C$2:C$6, 'Sales Stage'!A$2:A$6, "Not found")</f>
        <v>0.1</v>
      </c>
      <c r="R391" t="str">
        <f t="shared" si="12"/>
        <v>Partner</v>
      </c>
      <c r="S391" t="str">
        <f t="shared" si="13"/>
        <v>Open</v>
      </c>
    </row>
    <row r="392" spans="1:19" ht="14.5">
      <c r="A392" s="1">
        <v>251</v>
      </c>
      <c r="B392" s="1" t="str">
        <f>_xlfn.XLOOKUP(A392, Opportunity!B$2:B$486, Opportunity!E$2:E$486, "Not found")</f>
        <v>Large</v>
      </c>
      <c r="C392" s="1">
        <v>1</v>
      </c>
      <c r="D392" s="1">
        <v>201</v>
      </c>
      <c r="E392" s="1">
        <v>3</v>
      </c>
      <c r="F392" s="1">
        <v>21</v>
      </c>
      <c r="G392" s="3">
        <v>10083008</v>
      </c>
      <c r="H392" s="4">
        <v>477.45763888888899</v>
      </c>
      <c r="I392" s="1">
        <v>2015</v>
      </c>
      <c r="J392" s="1" t="str">
        <f>_xlfn.XLOOKUP(D392, Account!D$2:D$358, Account!B$2:B$358, "Not found")</f>
        <v>Central</v>
      </c>
      <c r="K392" s="1" t="str">
        <f>_xlfn.XLOOKUP(D392, Account!D$2:D$358, Account!C$2:C$358, "Not found")</f>
        <v>Large</v>
      </c>
      <c r="L392" s="1" t="s">
        <v>1004</v>
      </c>
      <c r="M392" s="1" t="str">
        <f>_xlfn.XLOOKUP(E392, Partner!B$2:B$102, Partner!A$2:A$102, "Not found")</f>
        <v>Joblamcon</v>
      </c>
      <c r="N392" t="str">
        <f>_xlfn.XLOOKUP(E392, Partner!B$2:B$102, Partner!C$2:C$102, "Not found")</f>
        <v>Yes</v>
      </c>
      <c r="O392" t="str">
        <f>_xlfn.XLOOKUP(F392, Product!B$2:B$26, Product!A$2:A$26, "Not found")</f>
        <v>Vero</v>
      </c>
      <c r="P392" t="str">
        <f>_xlfn.XLOOKUP(C392, 'Sales Stage'!C$2:C$6, 'Sales Stage'!B$2:B$6, "Not found")</f>
        <v>Lead</v>
      </c>
      <c r="Q392" s="5">
        <f>_xlfn.XLOOKUP(C392, 'Sales Stage'!C$2:C$6, 'Sales Stage'!A$2:A$6, "Not found")</f>
        <v>0.1</v>
      </c>
      <c r="R392" t="str">
        <f t="shared" si="12"/>
        <v>Partner</v>
      </c>
      <c r="S392" t="str">
        <f t="shared" si="13"/>
        <v>Open</v>
      </c>
    </row>
    <row r="393" spans="1:19" ht="14.5">
      <c r="A393" s="1">
        <v>214</v>
      </c>
      <c r="B393" s="1" t="str">
        <f>_xlfn.XLOOKUP(A393, Opportunity!B$2:B$486, Opportunity!E$2:E$486, "Not found")</f>
        <v>Small</v>
      </c>
      <c r="C393" s="1">
        <v>1</v>
      </c>
      <c r="D393" s="1">
        <v>170</v>
      </c>
      <c r="E393" s="1">
        <v>3</v>
      </c>
      <c r="F393" s="1">
        <v>10</v>
      </c>
      <c r="G393" s="3">
        <v>907783</v>
      </c>
      <c r="H393" s="4">
        <v>419.45763888888899</v>
      </c>
      <c r="I393" s="1">
        <v>2015</v>
      </c>
      <c r="J393" s="1" t="str">
        <f>_xlfn.XLOOKUP(D393, Account!D$2:D$358, Account!B$2:B$358, "Not found")</f>
        <v>East</v>
      </c>
      <c r="K393" s="1" t="str">
        <f>_xlfn.XLOOKUP(D393, Account!D$2:D$358, Account!C$2:C$358, "Not found")</f>
        <v>Large</v>
      </c>
      <c r="L393" s="1" t="s">
        <v>1004</v>
      </c>
      <c r="M393" s="1" t="str">
        <f>_xlfn.XLOOKUP(E393, Partner!B$2:B$102, Partner!A$2:A$102, "Not found")</f>
        <v>Joblamcon</v>
      </c>
      <c r="N393" t="str">
        <f>_xlfn.XLOOKUP(E393, Partner!B$2:B$102, Partner!C$2:C$102, "Not found")</f>
        <v>Yes</v>
      </c>
      <c r="O393" t="str">
        <f>_xlfn.XLOOKUP(F393, Product!B$2:B$26, Product!A$2:A$26, "Not found")</f>
        <v>Juvenis</v>
      </c>
      <c r="P393" t="str">
        <f>_xlfn.XLOOKUP(C393, 'Sales Stage'!C$2:C$6, 'Sales Stage'!B$2:B$6, "Not found")</f>
        <v>Lead</v>
      </c>
      <c r="Q393" s="5">
        <f>_xlfn.XLOOKUP(C393, 'Sales Stage'!C$2:C$6, 'Sales Stage'!A$2:A$6, "Not found")</f>
        <v>0.1</v>
      </c>
      <c r="R393" t="str">
        <f t="shared" si="12"/>
        <v>Partner</v>
      </c>
      <c r="S393" t="str">
        <f t="shared" si="13"/>
        <v>Open</v>
      </c>
    </row>
    <row r="394" spans="1:19" ht="14.5">
      <c r="A394" s="1">
        <v>435</v>
      </c>
      <c r="B394" s="1" t="str">
        <f>_xlfn.XLOOKUP(A394, Opportunity!B$2:B$486, Opportunity!E$2:E$486, "Not found")</f>
        <v>Medium</v>
      </c>
      <c r="C394" s="1">
        <v>1</v>
      </c>
      <c r="D394" s="1">
        <v>139</v>
      </c>
      <c r="E394" s="1">
        <v>92</v>
      </c>
      <c r="F394" s="1">
        <v>8</v>
      </c>
      <c r="G394" s="3">
        <v>4532970</v>
      </c>
      <c r="H394" s="4">
        <v>469.45763888888899</v>
      </c>
      <c r="I394" s="1">
        <v>2015</v>
      </c>
      <c r="J394" s="1" t="str">
        <f>_xlfn.XLOOKUP(D394, Account!D$2:D$358, Account!B$2:B$358, "Not found")</f>
        <v>East</v>
      </c>
      <c r="K394" s="1" t="str">
        <f>_xlfn.XLOOKUP(D394, Account!D$2:D$358, Account!C$2:C$358, "Not found")</f>
        <v>Large</v>
      </c>
      <c r="L394" s="1" t="s">
        <v>1004</v>
      </c>
      <c r="M394" s="1" t="str">
        <f>_xlfn.XLOOKUP(E394, Partner!B$2:B$102, Partner!A$2:A$102, "Not found")</f>
        <v>Saltstreet</v>
      </c>
      <c r="N394" t="str">
        <f>_xlfn.XLOOKUP(E394, Partner!B$2:B$102, Partner!C$2:C$102, "Not found")</f>
        <v>Yes</v>
      </c>
      <c r="O394" t="str">
        <f>_xlfn.XLOOKUP(F394, Product!B$2:B$26, Product!A$2:A$26, "Not found")</f>
        <v>Habitus</v>
      </c>
      <c r="P394" t="str">
        <f>_xlfn.XLOOKUP(C394, 'Sales Stage'!C$2:C$6, 'Sales Stage'!B$2:B$6, "Not found")</f>
        <v>Lead</v>
      </c>
      <c r="Q394" s="5">
        <f>_xlfn.XLOOKUP(C394, 'Sales Stage'!C$2:C$6, 'Sales Stage'!A$2:A$6, "Not found")</f>
        <v>0.1</v>
      </c>
      <c r="R394" t="str">
        <f t="shared" si="12"/>
        <v>Partner</v>
      </c>
      <c r="S394" t="str">
        <f t="shared" si="13"/>
        <v>Open</v>
      </c>
    </row>
    <row r="395" spans="1:19" ht="14.5">
      <c r="A395" s="1">
        <v>56</v>
      </c>
      <c r="B395" s="1" t="str">
        <f>_xlfn.XLOOKUP(A395, Opportunity!B$2:B$486, Opportunity!E$2:E$486, "Not found")</f>
        <v>Large</v>
      </c>
      <c r="C395" s="1">
        <v>1</v>
      </c>
      <c r="D395" s="1">
        <v>51</v>
      </c>
      <c r="E395" s="1">
        <v>7</v>
      </c>
      <c r="F395" s="1">
        <v>16</v>
      </c>
      <c r="G395" s="3">
        <v>6231561</v>
      </c>
      <c r="H395" s="4">
        <v>454.60363425925601</v>
      </c>
      <c r="I395" s="1">
        <v>2015</v>
      </c>
      <c r="J395" s="1" t="str">
        <f>_xlfn.XLOOKUP(D395, Account!D$2:D$358, Account!B$2:B$358, "Not found")</f>
        <v>Central</v>
      </c>
      <c r="K395" s="1" t="str">
        <f>_xlfn.XLOOKUP(D395, Account!D$2:D$358, Account!C$2:C$358, "Not found")</f>
        <v>Strategic</v>
      </c>
      <c r="L395" s="1" t="s">
        <v>1004</v>
      </c>
      <c r="M395" s="1" t="str">
        <f>_xlfn.XLOOKUP(E395, Partner!B$2:B$102, Partner!A$2:A$102, "Not found")</f>
        <v>Hayit</v>
      </c>
      <c r="N395" t="str">
        <f>_xlfn.XLOOKUP(E395, Partner!B$2:B$102, Partner!C$2:C$102, "Not found")</f>
        <v>Yes</v>
      </c>
      <c r="O395" t="str">
        <f>_xlfn.XLOOKUP(F395, Product!B$2:B$26, Product!A$2:A$26, "Not found")</f>
        <v>Quanti</v>
      </c>
      <c r="P395" t="str">
        <f>_xlfn.XLOOKUP(C395, 'Sales Stage'!C$2:C$6, 'Sales Stage'!B$2:B$6, "Not found")</f>
        <v>Lead</v>
      </c>
      <c r="Q395" s="5">
        <f>_xlfn.XLOOKUP(C395, 'Sales Stage'!C$2:C$6, 'Sales Stage'!A$2:A$6, "Not found")</f>
        <v>0.1</v>
      </c>
      <c r="R395" t="str">
        <f t="shared" si="12"/>
        <v>Partner</v>
      </c>
      <c r="S395" t="str">
        <f t="shared" si="13"/>
        <v>Open</v>
      </c>
    </row>
    <row r="396" spans="1:19" ht="14.5">
      <c r="A396" s="1">
        <v>293</v>
      </c>
      <c r="B396" s="1" t="str">
        <f>_xlfn.XLOOKUP(A396, Opportunity!B$2:B$486, Opportunity!E$2:E$486, "Not found")</f>
        <v>Large</v>
      </c>
      <c r="C396" s="1">
        <v>1</v>
      </c>
      <c r="D396" s="1">
        <v>176</v>
      </c>
      <c r="E396" s="1">
        <v>3</v>
      </c>
      <c r="F396" s="1">
        <v>2</v>
      </c>
      <c r="G396" s="3">
        <v>6119271</v>
      </c>
      <c r="H396" s="4">
        <v>366.45763888888899</v>
      </c>
      <c r="I396" s="1">
        <v>2015</v>
      </c>
      <c r="J396" s="1" t="str">
        <f>_xlfn.XLOOKUP(D396, Account!D$2:D$358, Account!B$2:B$358, "Not found")</f>
        <v>Central</v>
      </c>
      <c r="K396" s="1" t="str">
        <f>_xlfn.XLOOKUP(D396, Account!D$2:D$358, Account!C$2:C$358, "Not found")</f>
        <v>Strategic</v>
      </c>
      <c r="L396" s="1" t="s">
        <v>1004</v>
      </c>
      <c r="M396" s="1" t="str">
        <f>_xlfn.XLOOKUP(E396, Partner!B$2:B$102, Partner!A$2:A$102, "Not found")</f>
        <v>Joblamcon</v>
      </c>
      <c r="N396" t="str">
        <f>_xlfn.XLOOKUP(E396, Partner!B$2:B$102, Partner!C$2:C$102, "Not found")</f>
        <v>Yes</v>
      </c>
      <c r="O396" t="str">
        <f>_xlfn.XLOOKUP(F396, Product!B$2:B$26, Product!A$2:A$26, "Not found")</f>
        <v>Basium</v>
      </c>
      <c r="P396" t="str">
        <f>_xlfn.XLOOKUP(C396, 'Sales Stage'!C$2:C$6, 'Sales Stage'!B$2:B$6, "Not found")</f>
        <v>Lead</v>
      </c>
      <c r="Q396" s="5">
        <f>_xlfn.XLOOKUP(C396, 'Sales Stage'!C$2:C$6, 'Sales Stage'!A$2:A$6, "Not found")</f>
        <v>0.1</v>
      </c>
      <c r="R396" t="str">
        <f t="shared" si="12"/>
        <v>Partner</v>
      </c>
      <c r="S396" t="str">
        <f t="shared" si="13"/>
        <v>Open</v>
      </c>
    </row>
    <row r="397" spans="1:19" ht="14.5">
      <c r="A397" s="1">
        <v>416</v>
      </c>
      <c r="B397" s="1" t="str">
        <f>_xlfn.XLOOKUP(A397, Opportunity!B$2:B$486, Opportunity!E$2:E$486, "Not found")</f>
        <v>Medium</v>
      </c>
      <c r="C397" s="1">
        <v>1</v>
      </c>
      <c r="D397" s="1">
        <v>325</v>
      </c>
      <c r="E397" s="1">
        <v>87</v>
      </c>
      <c r="F397" s="1">
        <v>2</v>
      </c>
      <c r="G397" s="3">
        <v>4254833</v>
      </c>
      <c r="H397" s="4">
        <v>371.45763888888899</v>
      </c>
      <c r="I397" s="1">
        <v>2015</v>
      </c>
      <c r="J397" s="1" t="str">
        <f>_xlfn.XLOOKUP(D397, Account!D$2:D$358, Account!B$2:B$358, "Not found")</f>
        <v>Central</v>
      </c>
      <c r="K397" s="1" t="str">
        <f>_xlfn.XLOOKUP(D397, Account!D$2:D$358, Account!C$2:C$358, "Not found")</f>
        <v>Strategic</v>
      </c>
      <c r="L397" s="1" t="s">
        <v>1004</v>
      </c>
      <c r="M397" s="1" t="str">
        <f>_xlfn.XLOOKUP(E397, Partner!B$2:B$102, Partner!A$2:A$102, "Not found")</f>
        <v>Flexzim</v>
      </c>
      <c r="N397" t="str">
        <f>_xlfn.XLOOKUP(E397, Partner!B$2:B$102, Partner!C$2:C$102, "Not found")</f>
        <v>Yes</v>
      </c>
      <c r="O397" t="str">
        <f>_xlfn.XLOOKUP(F397, Product!B$2:B$26, Product!A$2:A$26, "Not found")</f>
        <v>Basium</v>
      </c>
      <c r="P397" t="str">
        <f>_xlfn.XLOOKUP(C397, 'Sales Stage'!C$2:C$6, 'Sales Stage'!B$2:B$6, "Not found")</f>
        <v>Lead</v>
      </c>
      <c r="Q397" s="5">
        <f>_xlfn.XLOOKUP(C397, 'Sales Stage'!C$2:C$6, 'Sales Stage'!A$2:A$6, "Not found")</f>
        <v>0.1</v>
      </c>
      <c r="R397" t="str">
        <f t="shared" si="12"/>
        <v>Partner</v>
      </c>
      <c r="S397" t="str">
        <f t="shared" si="13"/>
        <v>Open</v>
      </c>
    </row>
    <row r="398" spans="1:19" ht="14.5">
      <c r="A398" s="1">
        <v>108</v>
      </c>
      <c r="B398" s="1" t="str">
        <f>_xlfn.XLOOKUP(A398, Opportunity!B$2:B$486, Opportunity!E$2:E$486, "Not found")</f>
        <v>Large</v>
      </c>
      <c r="C398" s="1">
        <v>1</v>
      </c>
      <c r="D398" s="1">
        <v>51</v>
      </c>
      <c r="E398" s="1">
        <v>36</v>
      </c>
      <c r="F398" s="1">
        <v>20</v>
      </c>
      <c r="G398" s="3">
        <v>11678946</v>
      </c>
      <c r="H398" s="4">
        <v>375.45763888888899</v>
      </c>
      <c r="I398" s="1">
        <v>2015</v>
      </c>
      <c r="J398" s="1" t="str">
        <f>_xlfn.XLOOKUP(D398, Account!D$2:D$358, Account!B$2:B$358, "Not found")</f>
        <v>Central</v>
      </c>
      <c r="K398" s="1" t="str">
        <f>_xlfn.XLOOKUP(D398, Account!D$2:D$358, Account!C$2:C$358, "Not found")</f>
        <v>Strategic</v>
      </c>
      <c r="L398" s="1" t="s">
        <v>1004</v>
      </c>
      <c r="M398" s="1" t="str">
        <f>_xlfn.XLOOKUP(E398, Partner!B$2:B$102, Partner!A$2:A$102, "Not found")</f>
        <v>Konktom</v>
      </c>
      <c r="N398" t="str">
        <f>_xlfn.XLOOKUP(E398, Partner!B$2:B$102, Partner!C$2:C$102, "Not found")</f>
        <v>Yes</v>
      </c>
      <c r="O398" t="str">
        <f>_xlfn.XLOOKUP(F398, Product!B$2:B$26, Product!A$2:A$26, "Not found")</f>
        <v>Umbra</v>
      </c>
      <c r="P398" t="str">
        <f>_xlfn.XLOOKUP(C398, 'Sales Stage'!C$2:C$6, 'Sales Stage'!B$2:B$6, "Not found")</f>
        <v>Lead</v>
      </c>
      <c r="Q398" s="5">
        <f>_xlfn.XLOOKUP(C398, 'Sales Stage'!C$2:C$6, 'Sales Stage'!A$2:A$6, "Not found")</f>
        <v>0.1</v>
      </c>
      <c r="R398" t="str">
        <f t="shared" si="12"/>
        <v>Partner</v>
      </c>
      <c r="S398" t="str">
        <f t="shared" si="13"/>
        <v>Open</v>
      </c>
    </row>
    <row r="399" spans="1:19" ht="14.5">
      <c r="A399" s="1">
        <v>114</v>
      </c>
      <c r="B399" s="1" t="str">
        <f>_xlfn.XLOOKUP(A399, Opportunity!B$2:B$486, Opportunity!E$2:E$486, "Not found")</f>
        <v>Large</v>
      </c>
      <c r="C399" s="1">
        <v>1</v>
      </c>
      <c r="D399" s="1">
        <v>13</v>
      </c>
      <c r="E399" s="1">
        <v>9</v>
      </c>
      <c r="F399" s="1">
        <v>9</v>
      </c>
      <c r="G399" s="3">
        <v>7648045</v>
      </c>
      <c r="H399" s="4">
        <v>401.45763888888899</v>
      </c>
      <c r="I399" s="1">
        <v>2015</v>
      </c>
      <c r="J399" s="1" t="str">
        <f>_xlfn.XLOOKUP(D399, Account!D$2:D$358, Account!B$2:B$358, "Not found")</f>
        <v>Central</v>
      </c>
      <c r="K399" s="1" t="str">
        <f>_xlfn.XLOOKUP(D399, Account!D$2:D$358, Account!C$2:C$358, "Not found")</f>
        <v>Large</v>
      </c>
      <c r="L399" s="1" t="s">
        <v>1005</v>
      </c>
      <c r="M399" s="1" t="str">
        <f>_xlfn.XLOOKUP(E399, Partner!B$2:B$102, Partner!A$2:A$102, "Not found")</f>
        <v>Canezap</v>
      </c>
      <c r="N399" t="str">
        <f>_xlfn.XLOOKUP(E399, Partner!B$2:B$102, Partner!C$2:C$102, "Not found")</f>
        <v>Yes</v>
      </c>
      <c r="O399" t="str">
        <f>_xlfn.XLOOKUP(F399, Product!B$2:B$26, Product!A$2:A$26, "Not found")</f>
        <v>Ignis</v>
      </c>
      <c r="P399" t="str">
        <f>_xlfn.XLOOKUP(C399, 'Sales Stage'!C$2:C$6, 'Sales Stage'!B$2:B$6, "Not found")</f>
        <v>Lead</v>
      </c>
      <c r="Q399" s="5">
        <f>_xlfn.XLOOKUP(C399, 'Sales Stage'!C$2:C$6, 'Sales Stage'!A$2:A$6, "Not found")</f>
        <v>0.1</v>
      </c>
      <c r="R399" t="str">
        <f t="shared" si="12"/>
        <v>Partner</v>
      </c>
      <c r="S399" t="str">
        <f t="shared" si="13"/>
        <v>Open</v>
      </c>
    </row>
    <row r="400" spans="1:19" ht="14.5">
      <c r="A400" s="1">
        <v>324</v>
      </c>
      <c r="B400" s="1" t="str">
        <f>_xlfn.XLOOKUP(A400, Opportunity!B$2:B$486, Opportunity!E$2:E$486, "Not found")</f>
        <v>Medium</v>
      </c>
      <c r="C400" s="1">
        <v>1</v>
      </c>
      <c r="D400" s="1">
        <v>251</v>
      </c>
      <c r="E400" s="1">
        <v>81</v>
      </c>
      <c r="F400" s="1">
        <v>11</v>
      </c>
      <c r="G400" s="3">
        <v>4160476</v>
      </c>
      <c r="H400" s="4">
        <v>440.45763888888899</v>
      </c>
      <c r="I400" s="1">
        <v>2015</v>
      </c>
      <c r="J400" s="1" t="str">
        <f>_xlfn.XLOOKUP(D400, Account!D$2:D$358, Account!B$2:B$358, "Not found")</f>
        <v>Central</v>
      </c>
      <c r="K400" s="1" t="str">
        <f>_xlfn.XLOOKUP(D400, Account!D$2:D$358, Account!C$2:C$358, "Not found")</f>
        <v>Strategic</v>
      </c>
      <c r="L400" s="1" t="s">
        <v>1005</v>
      </c>
      <c r="M400" s="1" t="str">
        <f>_xlfn.XLOOKUP(E400, Partner!B$2:B$102, Partner!A$2:A$102, "Not found")</f>
        <v>Strongzone</v>
      </c>
      <c r="N400" t="str">
        <f>_xlfn.XLOOKUP(E400, Partner!B$2:B$102, Partner!C$2:C$102, "Not found")</f>
        <v>Yes</v>
      </c>
      <c r="O400" t="str">
        <f>_xlfn.XLOOKUP(F400, Product!B$2:B$26, Product!A$2:A$26, "Not found")</f>
        <v>Lacuna</v>
      </c>
      <c r="P400" t="str">
        <f>_xlfn.XLOOKUP(C400, 'Sales Stage'!C$2:C$6, 'Sales Stage'!B$2:B$6, "Not found")</f>
        <v>Lead</v>
      </c>
      <c r="Q400" s="5">
        <f>_xlfn.XLOOKUP(C400, 'Sales Stage'!C$2:C$6, 'Sales Stage'!A$2:A$6, "Not found")</f>
        <v>0.1</v>
      </c>
      <c r="R400" t="str">
        <f t="shared" si="12"/>
        <v>Partner</v>
      </c>
      <c r="S400" t="str">
        <f t="shared" si="13"/>
        <v>Open</v>
      </c>
    </row>
    <row r="401" spans="1:19" ht="14.5">
      <c r="A401" s="1">
        <v>304</v>
      </c>
      <c r="B401" s="1" t="str">
        <f>_xlfn.XLOOKUP(A401, Opportunity!B$2:B$486, Opportunity!E$2:E$486, "Not found")</f>
        <v>Small</v>
      </c>
      <c r="C401" s="1">
        <v>1</v>
      </c>
      <c r="D401" s="1">
        <v>240</v>
      </c>
      <c r="E401" s="1">
        <v>77</v>
      </c>
      <c r="F401" s="1">
        <v>8</v>
      </c>
      <c r="G401" s="3">
        <v>1667041</v>
      </c>
      <c r="H401" s="4">
        <v>443.45763888888899</v>
      </c>
      <c r="I401" s="1">
        <v>2015</v>
      </c>
      <c r="J401" s="1" t="str">
        <f>_xlfn.XLOOKUP(D401, Account!D$2:D$358, Account!B$2:B$358, "Not found")</f>
        <v>West</v>
      </c>
      <c r="K401" s="1" t="str">
        <f>_xlfn.XLOOKUP(D401, Account!D$2:D$358, Account!C$2:C$358, "Not found")</f>
        <v>Strategic</v>
      </c>
      <c r="L401" s="1" t="s">
        <v>1005</v>
      </c>
      <c r="M401" s="1" t="str">
        <f>_xlfn.XLOOKUP(E401, Partner!B$2:B$102, Partner!A$2:A$102, "Not found")</f>
        <v>Plextom</v>
      </c>
      <c r="N401" t="str">
        <f>_xlfn.XLOOKUP(E401, Partner!B$2:B$102, Partner!C$2:C$102, "Not found")</f>
        <v>Yes</v>
      </c>
      <c r="O401" t="str">
        <f>_xlfn.XLOOKUP(F401, Product!B$2:B$26, Product!A$2:A$26, "Not found")</f>
        <v>Habitus</v>
      </c>
      <c r="P401" t="str">
        <f>_xlfn.XLOOKUP(C401, 'Sales Stage'!C$2:C$6, 'Sales Stage'!B$2:B$6, "Not found")</f>
        <v>Lead</v>
      </c>
      <c r="Q401" s="5">
        <f>_xlfn.XLOOKUP(C401, 'Sales Stage'!C$2:C$6, 'Sales Stage'!A$2:A$6, "Not found")</f>
        <v>0.1</v>
      </c>
      <c r="R401" t="str">
        <f t="shared" si="12"/>
        <v>Partner</v>
      </c>
      <c r="S401" t="str">
        <f t="shared" si="13"/>
        <v>Open</v>
      </c>
    </row>
    <row r="402" spans="1:19" ht="14.5">
      <c r="A402" s="1">
        <v>123</v>
      </c>
      <c r="B402" s="1" t="str">
        <f>_xlfn.XLOOKUP(A402, Opportunity!B$2:B$486, Opportunity!E$2:E$486, "Not found")</f>
        <v>Small</v>
      </c>
      <c r="C402" s="1">
        <v>1</v>
      </c>
      <c r="D402" s="1">
        <v>26</v>
      </c>
      <c r="E402" s="1">
        <v>43</v>
      </c>
      <c r="F402" s="1">
        <v>6</v>
      </c>
      <c r="G402" s="3">
        <v>1420028</v>
      </c>
      <c r="H402" s="4">
        <v>429.45763888888899</v>
      </c>
      <c r="I402" s="1">
        <v>2015</v>
      </c>
      <c r="J402" s="1" t="str">
        <f>_xlfn.XLOOKUP(D402, Account!D$2:D$358, Account!B$2:B$358, "Not found")</f>
        <v>Central</v>
      </c>
      <c r="K402" s="1" t="str">
        <f>_xlfn.XLOOKUP(D402, Account!D$2:D$358, Account!C$2:C$358, "Not found")</f>
        <v>Strategic</v>
      </c>
      <c r="L402" s="1" t="s">
        <v>1006</v>
      </c>
      <c r="M402" s="1" t="str">
        <f>_xlfn.XLOOKUP(E402, Partner!B$2:B$102, Partner!A$2:A$102, "Not found")</f>
        <v>Triohow</v>
      </c>
      <c r="N402" t="str">
        <f>_xlfn.XLOOKUP(E402, Partner!B$2:B$102, Partner!C$2:C$102, "Not found")</f>
        <v>Yes</v>
      </c>
      <c r="O402" t="str">
        <f>_xlfn.XLOOKUP(F402, Product!B$2:B$26, Product!A$2:A$26, "Not found")</f>
        <v>Fatum</v>
      </c>
      <c r="P402" t="str">
        <f>_xlfn.XLOOKUP(C402, 'Sales Stage'!C$2:C$6, 'Sales Stage'!B$2:B$6, "Not found")</f>
        <v>Lead</v>
      </c>
      <c r="Q402" s="5">
        <f>_xlfn.XLOOKUP(C402, 'Sales Stage'!C$2:C$6, 'Sales Stage'!A$2:A$6, "Not found")</f>
        <v>0.1</v>
      </c>
      <c r="R402" t="str">
        <f t="shared" si="12"/>
        <v>Partner</v>
      </c>
      <c r="S402" t="str">
        <f t="shared" si="13"/>
        <v>Open</v>
      </c>
    </row>
    <row r="403" spans="1:19" ht="14.5">
      <c r="A403" s="1">
        <v>403</v>
      </c>
      <c r="B403" s="1" t="str">
        <f>_xlfn.XLOOKUP(A403, Opportunity!B$2:B$486, Opportunity!E$2:E$486, "Not found")</f>
        <v>Large</v>
      </c>
      <c r="C403" s="1">
        <v>1</v>
      </c>
      <c r="D403" s="1">
        <v>315</v>
      </c>
      <c r="E403" s="1">
        <v>86</v>
      </c>
      <c r="F403" s="1">
        <v>24</v>
      </c>
      <c r="G403" s="3">
        <v>5904717</v>
      </c>
      <c r="H403" s="4">
        <v>400.45763888888899</v>
      </c>
      <c r="I403" s="1">
        <v>2015</v>
      </c>
      <c r="J403" s="1" t="str">
        <f>_xlfn.XLOOKUP(D403, Account!D$2:D$358, Account!B$2:B$358, "Not found")</f>
        <v>East</v>
      </c>
      <c r="K403" s="1" t="str">
        <f>_xlfn.XLOOKUP(D403, Account!D$2:D$358, Account!C$2:C$358, "Not found")</f>
        <v>Small &amp; Medium</v>
      </c>
      <c r="L403" s="1" t="s">
        <v>1006</v>
      </c>
      <c r="M403" s="1" t="str">
        <f>_xlfn.XLOOKUP(E403, Partner!B$2:B$102, Partner!A$2:A$102, "Not found")</f>
        <v>Funcane</v>
      </c>
      <c r="N403" t="str">
        <f>_xlfn.XLOOKUP(E403, Partner!B$2:B$102, Partner!C$2:C$102, "Not found")</f>
        <v>Yes</v>
      </c>
      <c r="O403" t="str">
        <f>_xlfn.XLOOKUP(F403, Product!B$2:B$26, Product!A$2:A$26, "Not found")</f>
        <v>Carmen</v>
      </c>
      <c r="P403" t="str">
        <f>_xlfn.XLOOKUP(C403, 'Sales Stage'!C$2:C$6, 'Sales Stage'!B$2:B$6, "Not found")</f>
        <v>Lead</v>
      </c>
      <c r="Q403" s="5">
        <f>_xlfn.XLOOKUP(C403, 'Sales Stage'!C$2:C$6, 'Sales Stage'!A$2:A$6, "Not found")</f>
        <v>0.1</v>
      </c>
      <c r="R403" t="str">
        <f t="shared" si="12"/>
        <v>Partner</v>
      </c>
      <c r="S403" t="str">
        <f t="shared" si="13"/>
        <v>Open</v>
      </c>
    </row>
    <row r="404" spans="1:19" ht="14.5">
      <c r="A404" s="1">
        <v>44</v>
      </c>
      <c r="B404" s="1" t="str">
        <f>_xlfn.XLOOKUP(A404, Opportunity!B$2:B$486, Opportunity!E$2:E$486, "Not found")</f>
        <v>Large</v>
      </c>
      <c r="C404" s="1">
        <v>1</v>
      </c>
      <c r="D404" s="1">
        <v>41</v>
      </c>
      <c r="E404" s="1">
        <v>24</v>
      </c>
      <c r="F404" s="1">
        <v>18</v>
      </c>
      <c r="G404" s="3">
        <v>9333422</v>
      </c>
      <c r="H404" s="4">
        <v>365.45763888888899</v>
      </c>
      <c r="I404" s="1">
        <v>2015</v>
      </c>
      <c r="J404" s="1" t="str">
        <f>_xlfn.XLOOKUP(D404, Account!D$2:D$358, Account!B$2:B$358, "Not found")</f>
        <v>Central</v>
      </c>
      <c r="K404" s="1" t="str">
        <f>_xlfn.XLOOKUP(D404, Account!D$2:D$358, Account!C$2:C$358, "Not found")</f>
        <v>Strategic</v>
      </c>
      <c r="L404" s="1" t="s">
        <v>1006</v>
      </c>
      <c r="M404" s="1" t="str">
        <f>_xlfn.XLOOKUP(E404, Partner!B$2:B$102, Partner!A$2:A$102, "Not found")</f>
        <v>quotechi</v>
      </c>
      <c r="N404" t="str">
        <f>_xlfn.XLOOKUP(E404, Partner!B$2:B$102, Partner!C$2:C$102, "Not found")</f>
        <v>Yes</v>
      </c>
      <c r="O404" t="str">
        <f>_xlfn.XLOOKUP(F404, Product!B$2:B$26, Product!A$2:A$26, "Not found")</f>
        <v>Sato</v>
      </c>
      <c r="P404" t="str">
        <f>_xlfn.XLOOKUP(C404, 'Sales Stage'!C$2:C$6, 'Sales Stage'!B$2:B$6, "Not found")</f>
        <v>Lead</v>
      </c>
      <c r="Q404" s="5">
        <f>_xlfn.XLOOKUP(C404, 'Sales Stage'!C$2:C$6, 'Sales Stage'!A$2:A$6, "Not found")</f>
        <v>0.1</v>
      </c>
      <c r="R404" t="str">
        <f t="shared" si="12"/>
        <v>Partner</v>
      </c>
      <c r="S404" t="str">
        <f t="shared" si="13"/>
        <v>Open</v>
      </c>
    </row>
    <row r="405" spans="1:19" ht="14.5">
      <c r="A405" s="1">
        <v>18</v>
      </c>
      <c r="B405" s="1" t="str">
        <f>_xlfn.XLOOKUP(A405, Opportunity!B$2:B$486, Opportunity!E$2:E$486, "Not found")</f>
        <v>Small</v>
      </c>
      <c r="C405" s="1">
        <v>1</v>
      </c>
      <c r="D405" s="1">
        <v>18</v>
      </c>
      <c r="E405" s="1">
        <v>5</v>
      </c>
      <c r="F405" s="1">
        <v>24</v>
      </c>
      <c r="G405" s="3">
        <v>963979</v>
      </c>
      <c r="H405" s="4">
        <v>564.45763888888905</v>
      </c>
      <c r="I405" s="1">
        <v>2015</v>
      </c>
      <c r="J405" s="1" t="str">
        <f>_xlfn.XLOOKUP(D405, Account!D$2:D$358, Account!B$2:B$358, "Not found")</f>
        <v>East</v>
      </c>
      <c r="K405" s="1" t="str">
        <f>_xlfn.XLOOKUP(D405, Account!D$2:D$358, Account!C$2:C$358, "Not found")</f>
        <v>Large</v>
      </c>
      <c r="L405" s="1" t="s">
        <v>1008</v>
      </c>
      <c r="M405" s="1" t="str">
        <f>_xlfn.XLOOKUP(E405, Partner!B$2:B$102, Partner!A$2:A$102, "Not found")</f>
        <v>Operon</v>
      </c>
      <c r="N405" t="str">
        <f>_xlfn.XLOOKUP(E405, Partner!B$2:B$102, Partner!C$2:C$102, "Not found")</f>
        <v>Yes</v>
      </c>
      <c r="O405" t="str">
        <f>_xlfn.XLOOKUP(F405, Product!B$2:B$26, Product!A$2:A$26, "Not found")</f>
        <v>Carmen</v>
      </c>
      <c r="P405" t="str">
        <f>_xlfn.XLOOKUP(C405, 'Sales Stage'!C$2:C$6, 'Sales Stage'!B$2:B$6, "Not found")</f>
        <v>Lead</v>
      </c>
      <c r="Q405" s="5">
        <f>_xlfn.XLOOKUP(C405, 'Sales Stage'!C$2:C$6, 'Sales Stage'!A$2:A$6, "Not found")</f>
        <v>0.1</v>
      </c>
      <c r="R405" t="str">
        <f t="shared" si="12"/>
        <v>Partner</v>
      </c>
      <c r="S405" t="str">
        <f t="shared" si="13"/>
        <v>Open</v>
      </c>
    </row>
    <row r="406" spans="1:19" ht="14.5">
      <c r="A406" s="1">
        <v>32</v>
      </c>
      <c r="B406" s="1" t="str">
        <f>_xlfn.XLOOKUP(A406, Opportunity!B$2:B$486, Opportunity!E$2:E$486, "Not found")</f>
        <v>Medium</v>
      </c>
      <c r="C406" s="1">
        <v>1</v>
      </c>
      <c r="D406" s="1">
        <v>32</v>
      </c>
      <c r="E406" s="1">
        <v>13</v>
      </c>
      <c r="F406" s="1">
        <v>21</v>
      </c>
      <c r="G406" s="3">
        <v>3216251</v>
      </c>
      <c r="H406" s="4">
        <v>409.45763888888899</v>
      </c>
      <c r="I406" s="1">
        <v>2015</v>
      </c>
      <c r="J406" s="1" t="str">
        <f>_xlfn.XLOOKUP(D406, Account!D$2:D$358, Account!B$2:B$358, "Not found")</f>
        <v>East</v>
      </c>
      <c r="K406" s="1" t="str">
        <f>_xlfn.XLOOKUP(D406, Account!D$2:D$358, Account!C$2:C$358, "Not found")</f>
        <v>Large</v>
      </c>
      <c r="L406" s="1" t="s">
        <v>1008</v>
      </c>
      <c r="M406" s="1" t="str">
        <f>_xlfn.XLOOKUP(E406, Partner!B$2:B$102, Partner!A$2:A$102, "Not found")</f>
        <v>Free-electronics</v>
      </c>
      <c r="N406" t="str">
        <f>_xlfn.XLOOKUP(E406, Partner!B$2:B$102, Partner!C$2:C$102, "Not found")</f>
        <v>Yes</v>
      </c>
      <c r="O406" t="str">
        <f>_xlfn.XLOOKUP(F406, Product!B$2:B$26, Product!A$2:A$26, "Not found")</f>
        <v>Vero</v>
      </c>
      <c r="P406" t="str">
        <f>_xlfn.XLOOKUP(C406, 'Sales Stage'!C$2:C$6, 'Sales Stage'!B$2:B$6, "Not found")</f>
        <v>Lead</v>
      </c>
      <c r="Q406" s="5">
        <f>_xlfn.XLOOKUP(C406, 'Sales Stage'!C$2:C$6, 'Sales Stage'!A$2:A$6, "Not found")</f>
        <v>0.1</v>
      </c>
      <c r="R406" t="str">
        <f t="shared" si="12"/>
        <v>Partner</v>
      </c>
      <c r="S406" t="str">
        <f t="shared" si="13"/>
        <v>Open</v>
      </c>
    </row>
    <row r="407" spans="1:19" ht="14.5">
      <c r="A407" s="1">
        <v>106</v>
      </c>
      <c r="B407" s="1" t="str">
        <f>_xlfn.XLOOKUP(A407, Opportunity!B$2:B$486, Opportunity!E$2:E$486, "Not found")</f>
        <v>Medium</v>
      </c>
      <c r="C407" s="1">
        <v>1</v>
      </c>
      <c r="D407" s="1">
        <v>91</v>
      </c>
      <c r="E407" s="1">
        <v>5</v>
      </c>
      <c r="F407" s="1">
        <v>5</v>
      </c>
      <c r="G407" s="3">
        <v>4950078</v>
      </c>
      <c r="H407" s="4">
        <v>472.45763888888899</v>
      </c>
      <c r="I407" s="1">
        <v>2015</v>
      </c>
      <c r="J407" s="1" t="str">
        <f>_xlfn.XLOOKUP(D407, Account!D$2:D$358, Account!B$2:B$358, "Not found")</f>
        <v>East</v>
      </c>
      <c r="K407" s="1" t="str">
        <f>_xlfn.XLOOKUP(D407, Account!D$2:D$358, Account!C$2:C$358, "Not found")</f>
        <v>Strategic</v>
      </c>
      <c r="L407" s="1" t="s">
        <v>1008</v>
      </c>
      <c r="M407" s="1" t="str">
        <f>_xlfn.XLOOKUP(E407, Partner!B$2:B$102, Partner!A$2:A$102, "Not found")</f>
        <v>Operon</v>
      </c>
      <c r="N407" t="str">
        <f>_xlfn.XLOOKUP(E407, Partner!B$2:B$102, Partner!C$2:C$102, "Not found")</f>
        <v>Yes</v>
      </c>
      <c r="O407" t="str">
        <f>_xlfn.XLOOKUP(F407, Product!B$2:B$26, Product!A$2:A$26, "Not found")</f>
        <v>Eligo</v>
      </c>
      <c r="P407" t="str">
        <f>_xlfn.XLOOKUP(C407, 'Sales Stage'!C$2:C$6, 'Sales Stage'!B$2:B$6, "Not found")</f>
        <v>Lead</v>
      </c>
      <c r="Q407" s="5">
        <f>_xlfn.XLOOKUP(C407, 'Sales Stage'!C$2:C$6, 'Sales Stage'!A$2:A$6, "Not found")</f>
        <v>0.1</v>
      </c>
      <c r="R407" t="str">
        <f t="shared" si="12"/>
        <v>Partner</v>
      </c>
      <c r="S407" t="str">
        <f t="shared" si="13"/>
        <v>Open</v>
      </c>
    </row>
    <row r="408" spans="1:19" ht="14.5">
      <c r="A408" s="1">
        <v>152</v>
      </c>
      <c r="B408" s="1" t="str">
        <f>_xlfn.XLOOKUP(A408, Opportunity!B$2:B$486, Opportunity!E$2:E$486, "Not found")</f>
        <v>Small</v>
      </c>
      <c r="C408" s="1">
        <v>1</v>
      </c>
      <c r="D408" s="1">
        <v>121</v>
      </c>
      <c r="E408" s="1">
        <v>33</v>
      </c>
      <c r="F408" s="1">
        <v>15</v>
      </c>
      <c r="G408" s="3">
        <v>2197463</v>
      </c>
      <c r="H408" s="4">
        <v>430.45763888888899</v>
      </c>
      <c r="I408" s="1">
        <v>2015</v>
      </c>
      <c r="J408" s="1" t="str">
        <f>_xlfn.XLOOKUP(D408, Account!D$2:D$358, Account!B$2:B$358, "Not found")</f>
        <v>East</v>
      </c>
      <c r="K408" s="1" t="str">
        <f>_xlfn.XLOOKUP(D408, Account!D$2:D$358, Account!C$2:C$358, "Not found")</f>
        <v>Small &amp; Medium</v>
      </c>
      <c r="L408" s="1" t="s">
        <v>1008</v>
      </c>
      <c r="M408" s="1" t="str">
        <f>_xlfn.XLOOKUP(E408, Partner!B$2:B$102, Partner!A$2:A$102, "Not found")</f>
        <v>Ventolane</v>
      </c>
      <c r="N408" t="str">
        <f>_xlfn.XLOOKUP(E408, Partner!B$2:B$102, Partner!C$2:C$102, "Not found")</f>
        <v>Yes</v>
      </c>
      <c r="O408" t="str">
        <f>_xlfn.XLOOKUP(F408, Product!B$2:B$26, Product!A$2:A$26, "Not found")</f>
        <v>Paratus</v>
      </c>
      <c r="P408" t="str">
        <f>_xlfn.XLOOKUP(C408, 'Sales Stage'!C$2:C$6, 'Sales Stage'!B$2:B$6, "Not found")</f>
        <v>Lead</v>
      </c>
      <c r="Q408" s="5">
        <f>_xlfn.XLOOKUP(C408, 'Sales Stage'!C$2:C$6, 'Sales Stage'!A$2:A$6, "Not found")</f>
        <v>0.1</v>
      </c>
      <c r="R408" t="str">
        <f t="shared" si="12"/>
        <v>Partner</v>
      </c>
      <c r="S408" t="str">
        <f t="shared" si="13"/>
        <v>Open</v>
      </c>
    </row>
    <row r="409" spans="1:19" ht="14.5">
      <c r="A409" s="1">
        <v>156</v>
      </c>
      <c r="B409" s="1" t="str">
        <f>_xlfn.XLOOKUP(A409, Opportunity!B$2:B$486, Opportunity!E$2:E$486, "Not found")</f>
        <v>Large</v>
      </c>
      <c r="C409" s="1">
        <v>1</v>
      </c>
      <c r="D409" s="1">
        <v>124</v>
      </c>
      <c r="E409" s="1">
        <v>50</v>
      </c>
      <c r="F409" s="1">
        <v>5</v>
      </c>
      <c r="G409" s="3">
        <v>11288775</v>
      </c>
      <c r="H409" s="4">
        <v>646.45763888888905</v>
      </c>
      <c r="I409" s="1">
        <v>2015</v>
      </c>
      <c r="J409" s="1" t="str">
        <f>_xlfn.XLOOKUP(D409, Account!D$2:D$358, Account!B$2:B$358, "Not found")</f>
        <v>West</v>
      </c>
      <c r="K409" s="1" t="str">
        <f>_xlfn.XLOOKUP(D409, Account!D$2:D$358, Account!C$2:C$358, "Not found")</f>
        <v>Small &amp; Medium</v>
      </c>
      <c r="L409" s="1" t="s">
        <v>1008</v>
      </c>
      <c r="M409" s="1" t="str">
        <f>_xlfn.XLOOKUP(E409, Partner!B$2:B$102, Partner!A$2:A$102, "Not found")</f>
        <v>Duo-tech</v>
      </c>
      <c r="N409" t="str">
        <f>_xlfn.XLOOKUP(E409, Partner!B$2:B$102, Partner!C$2:C$102, "Not found")</f>
        <v>Yes</v>
      </c>
      <c r="O409" t="str">
        <f>_xlfn.XLOOKUP(F409, Product!B$2:B$26, Product!A$2:A$26, "Not found")</f>
        <v>Eligo</v>
      </c>
      <c r="P409" t="str">
        <f>_xlfn.XLOOKUP(C409, 'Sales Stage'!C$2:C$6, 'Sales Stage'!B$2:B$6, "Not found")</f>
        <v>Lead</v>
      </c>
      <c r="Q409" s="5">
        <f>_xlfn.XLOOKUP(C409, 'Sales Stage'!C$2:C$6, 'Sales Stage'!A$2:A$6, "Not found")</f>
        <v>0.1</v>
      </c>
      <c r="R409" t="str">
        <f t="shared" si="12"/>
        <v>Partner</v>
      </c>
      <c r="S409" t="str">
        <f t="shared" si="13"/>
        <v>Open</v>
      </c>
    </row>
    <row r="410" spans="1:19" ht="14.5">
      <c r="A410" s="1">
        <v>244</v>
      </c>
      <c r="B410" s="1" t="str">
        <f>_xlfn.XLOOKUP(A410, Opportunity!B$2:B$486, Opportunity!E$2:E$486, "Not found")</f>
        <v>Large</v>
      </c>
      <c r="C410" s="1">
        <v>1</v>
      </c>
      <c r="D410" s="1">
        <v>195</v>
      </c>
      <c r="E410" s="1">
        <v>18</v>
      </c>
      <c r="F410" s="1">
        <v>24</v>
      </c>
      <c r="G410" s="3">
        <v>5672329</v>
      </c>
      <c r="H410" s="4">
        <v>413.45763888888899</v>
      </c>
      <c r="I410" s="1">
        <v>2015</v>
      </c>
      <c r="J410" s="1" t="str">
        <f>_xlfn.XLOOKUP(D410, Account!D$2:D$358, Account!B$2:B$358, "Not found")</f>
        <v>Central</v>
      </c>
      <c r="K410" s="1" t="str">
        <f>_xlfn.XLOOKUP(D410, Account!D$2:D$358, Account!C$2:C$358, "Not found")</f>
        <v>Small &amp; Medium</v>
      </c>
      <c r="L410" s="1" t="s">
        <v>1008</v>
      </c>
      <c r="M410" s="1" t="str">
        <f>_xlfn.XLOOKUP(E410, Partner!B$2:B$102, Partner!A$2:A$102, "Not found")</f>
        <v>Stimsanlux</v>
      </c>
      <c r="N410" t="str">
        <f>_xlfn.XLOOKUP(E410, Partner!B$2:B$102, Partner!C$2:C$102, "Not found")</f>
        <v>Yes</v>
      </c>
      <c r="O410" t="str">
        <f>_xlfn.XLOOKUP(F410, Product!B$2:B$26, Product!A$2:A$26, "Not found")</f>
        <v>Carmen</v>
      </c>
      <c r="P410" t="str">
        <f>_xlfn.XLOOKUP(C410, 'Sales Stage'!C$2:C$6, 'Sales Stage'!B$2:B$6, "Not found")</f>
        <v>Lead</v>
      </c>
      <c r="Q410" s="5">
        <f>_xlfn.XLOOKUP(C410, 'Sales Stage'!C$2:C$6, 'Sales Stage'!A$2:A$6, "Not found")</f>
        <v>0.1</v>
      </c>
      <c r="R410" t="str">
        <f t="shared" si="12"/>
        <v>Partner</v>
      </c>
      <c r="S410" t="str">
        <f t="shared" si="13"/>
        <v>Open</v>
      </c>
    </row>
    <row r="411" spans="1:19" ht="14.5">
      <c r="A411" s="1">
        <v>401</v>
      </c>
      <c r="B411" s="1" t="str">
        <f>_xlfn.XLOOKUP(A411, Opportunity!B$2:B$486, Opportunity!E$2:E$486, "Not found")</f>
        <v>Large</v>
      </c>
      <c r="C411" s="1">
        <v>1</v>
      </c>
      <c r="D411" s="1">
        <v>314</v>
      </c>
      <c r="E411" s="1">
        <v>85</v>
      </c>
      <c r="F411" s="1">
        <v>12</v>
      </c>
      <c r="G411" s="3">
        <v>8018865</v>
      </c>
      <c r="H411" s="4">
        <v>511.45763888888899</v>
      </c>
      <c r="I411" s="1">
        <v>2015</v>
      </c>
      <c r="J411" s="1" t="str">
        <f>_xlfn.XLOOKUP(D411, Account!D$2:D$358, Account!B$2:B$358, "Not found")</f>
        <v>West</v>
      </c>
      <c r="K411" s="1" t="str">
        <f>_xlfn.XLOOKUP(D411, Account!D$2:D$358, Account!C$2:C$358, "Not found")</f>
        <v>Small &amp; Medium</v>
      </c>
      <c r="L411" s="1" t="s">
        <v>1008</v>
      </c>
      <c r="M411" s="1" t="str">
        <f>_xlfn.XLOOKUP(E411, Partner!B$2:B$102, Partner!A$2:A$102, "Not found")</f>
        <v>Fixplus</v>
      </c>
      <c r="N411" t="str">
        <f>_xlfn.XLOOKUP(E411, Partner!B$2:B$102, Partner!C$2:C$102, "Not found")</f>
        <v>Yes</v>
      </c>
      <c r="O411" t="str">
        <f>_xlfn.XLOOKUP(F411, Product!B$2:B$26, Product!A$2:A$26, "Not found")</f>
        <v>Magis</v>
      </c>
      <c r="P411" t="str">
        <f>_xlfn.XLOOKUP(C411, 'Sales Stage'!C$2:C$6, 'Sales Stage'!B$2:B$6, "Not found")</f>
        <v>Lead</v>
      </c>
      <c r="Q411" s="5">
        <f>_xlfn.XLOOKUP(C411, 'Sales Stage'!C$2:C$6, 'Sales Stage'!A$2:A$6, "Not found")</f>
        <v>0.1</v>
      </c>
      <c r="R411" t="str">
        <f t="shared" si="12"/>
        <v>Partner</v>
      </c>
      <c r="S411" t="str">
        <f t="shared" si="13"/>
        <v>Open</v>
      </c>
    </row>
    <row r="412" spans="1:19" ht="14.5">
      <c r="A412" s="1">
        <v>406</v>
      </c>
      <c r="B412" s="1" t="str">
        <f>_xlfn.XLOOKUP(A412, Opportunity!B$2:B$486, Opportunity!E$2:E$486, "Not found")</f>
        <v>Large</v>
      </c>
      <c r="C412" s="1">
        <v>1</v>
      </c>
      <c r="D412" s="1">
        <v>317</v>
      </c>
      <c r="E412" s="1">
        <v>54</v>
      </c>
      <c r="F412" s="1">
        <v>17</v>
      </c>
      <c r="G412" s="3">
        <v>9192164</v>
      </c>
      <c r="H412" s="4">
        <v>386.45763888888899</v>
      </c>
      <c r="I412" s="1">
        <v>2015</v>
      </c>
      <c r="J412" s="1" t="str">
        <f>_xlfn.XLOOKUP(D412, Account!D$2:D$358, Account!B$2:B$358, "Not found")</f>
        <v>East</v>
      </c>
      <c r="K412" s="1" t="str">
        <f>_xlfn.XLOOKUP(D412, Account!D$2:D$358, Account!C$2:C$358, "Not found")</f>
        <v>Small &amp; Medium</v>
      </c>
      <c r="L412" s="1" t="s">
        <v>1008</v>
      </c>
      <c r="M412" s="1" t="str">
        <f>_xlfn.XLOOKUP(E412, Partner!B$2:B$102, Partner!A$2:A$102, "Not found")</f>
        <v>Quadtex</v>
      </c>
      <c r="N412" t="str">
        <f>_xlfn.XLOOKUP(E412, Partner!B$2:B$102, Partner!C$2:C$102, "Not found")</f>
        <v>Yes</v>
      </c>
      <c r="O412" t="str">
        <f>_xlfn.XLOOKUP(F412, Product!B$2:B$26, Product!A$2:A$26, "Not found")</f>
        <v>Recolo</v>
      </c>
      <c r="P412" t="str">
        <f>_xlfn.XLOOKUP(C412, 'Sales Stage'!C$2:C$6, 'Sales Stage'!B$2:B$6, "Not found")</f>
        <v>Lead</v>
      </c>
      <c r="Q412" s="5">
        <f>_xlfn.XLOOKUP(C412, 'Sales Stage'!C$2:C$6, 'Sales Stage'!A$2:A$6, "Not found")</f>
        <v>0.1</v>
      </c>
      <c r="R412" t="str">
        <f t="shared" si="12"/>
        <v>Partner</v>
      </c>
      <c r="S412" t="str">
        <f t="shared" si="13"/>
        <v>Open</v>
      </c>
    </row>
    <row r="413" spans="1:19" ht="14.5">
      <c r="A413" s="1">
        <v>439</v>
      </c>
      <c r="B413" s="1" t="str">
        <f>_xlfn.XLOOKUP(A413, Opportunity!B$2:B$486, Opportunity!E$2:E$486, "Not found")</f>
        <v>Medium</v>
      </c>
      <c r="C413" s="1">
        <v>1</v>
      </c>
      <c r="D413" s="1">
        <v>336</v>
      </c>
      <c r="E413" s="1">
        <v>95</v>
      </c>
      <c r="F413" s="1">
        <v>8</v>
      </c>
      <c r="G413" s="3">
        <v>4334161</v>
      </c>
      <c r="H413" s="4">
        <v>715.45763888888905</v>
      </c>
      <c r="I413" s="1">
        <v>2015</v>
      </c>
      <c r="J413" s="1" t="str">
        <f>_xlfn.XLOOKUP(D413, Account!D$2:D$358, Account!B$2:B$358, "Not found")</f>
        <v>West</v>
      </c>
      <c r="K413" s="1" t="str">
        <f>_xlfn.XLOOKUP(D413, Account!D$2:D$358, Account!C$2:C$358, "Not found")</f>
        <v>Small &amp; Medium</v>
      </c>
      <c r="L413" s="1" t="s">
        <v>1008</v>
      </c>
      <c r="M413" s="1" t="str">
        <f>_xlfn.XLOOKUP(E413, Partner!B$2:B$102, Partner!A$2:A$102, "Not found")</f>
        <v>Bigcore</v>
      </c>
      <c r="N413" t="str">
        <f>_xlfn.XLOOKUP(E413, Partner!B$2:B$102, Partner!C$2:C$102, "Not found")</f>
        <v>Yes</v>
      </c>
      <c r="O413" t="str">
        <f>_xlfn.XLOOKUP(F413, Product!B$2:B$26, Product!A$2:A$26, "Not found")</f>
        <v>Habitus</v>
      </c>
      <c r="P413" t="str">
        <f>_xlfn.XLOOKUP(C413, 'Sales Stage'!C$2:C$6, 'Sales Stage'!B$2:B$6, "Not found")</f>
        <v>Lead</v>
      </c>
      <c r="Q413" s="5">
        <f>_xlfn.XLOOKUP(C413, 'Sales Stage'!C$2:C$6, 'Sales Stage'!A$2:A$6, "Not found")</f>
        <v>0.1</v>
      </c>
      <c r="R413" t="str">
        <f t="shared" si="12"/>
        <v>Partner</v>
      </c>
      <c r="S413" t="str">
        <f t="shared" si="13"/>
        <v>Open</v>
      </c>
    </row>
    <row r="414" spans="1:19" ht="14.5">
      <c r="A414" s="1">
        <v>254</v>
      </c>
      <c r="B414" s="1" t="str">
        <f>_xlfn.XLOOKUP(A414, Opportunity!B$2:B$486, Opportunity!E$2:E$486, "Not found")</f>
        <v>Large</v>
      </c>
      <c r="C414" s="1">
        <v>1</v>
      </c>
      <c r="D414" s="1">
        <v>119</v>
      </c>
      <c r="E414" s="1">
        <v>54</v>
      </c>
      <c r="F414" s="1">
        <v>7</v>
      </c>
      <c r="G414" s="3">
        <v>7363574</v>
      </c>
      <c r="H414" s="4">
        <v>431.45763888888899</v>
      </c>
      <c r="I414" s="1">
        <v>2015</v>
      </c>
      <c r="J414" s="1" t="str">
        <f>_xlfn.XLOOKUP(D414, Account!D$2:D$358, Account!B$2:B$358, "Not found")</f>
        <v>West</v>
      </c>
      <c r="K414" s="1" t="str">
        <f>_xlfn.XLOOKUP(D414, Account!D$2:D$358, Account!C$2:C$358, "Not found")</f>
        <v>Small &amp; Medium</v>
      </c>
      <c r="L414" s="1" t="s">
        <v>1008</v>
      </c>
      <c r="M414" s="1" t="str">
        <f>_xlfn.XLOOKUP(E414, Partner!B$2:B$102, Partner!A$2:A$102, "Not found")</f>
        <v>Quadtex</v>
      </c>
      <c r="N414" t="str">
        <f>_xlfn.XLOOKUP(E414, Partner!B$2:B$102, Partner!C$2:C$102, "Not found")</f>
        <v>Yes</v>
      </c>
      <c r="O414" t="str">
        <f>_xlfn.XLOOKUP(F414, Product!B$2:B$26, Product!A$2:A$26, "Not found")</f>
        <v>Gratus</v>
      </c>
      <c r="P414" t="str">
        <f>_xlfn.XLOOKUP(C414, 'Sales Stage'!C$2:C$6, 'Sales Stage'!B$2:B$6, "Not found")</f>
        <v>Lead</v>
      </c>
      <c r="Q414" s="5">
        <f>_xlfn.XLOOKUP(C414, 'Sales Stage'!C$2:C$6, 'Sales Stage'!A$2:A$6, "Not found")</f>
        <v>0.1</v>
      </c>
      <c r="R414" t="str">
        <f t="shared" si="12"/>
        <v>Partner</v>
      </c>
      <c r="S414" t="str">
        <f t="shared" si="13"/>
        <v>Open</v>
      </c>
    </row>
    <row r="415" spans="1:19" ht="14.5">
      <c r="A415" s="1">
        <v>303</v>
      </c>
      <c r="B415" s="1" t="str">
        <f>_xlfn.XLOOKUP(A415, Opportunity!B$2:B$486, Opportunity!E$2:E$486, "Not found")</f>
        <v>Large</v>
      </c>
      <c r="C415" s="1">
        <v>1</v>
      </c>
      <c r="D415" s="1">
        <v>239</v>
      </c>
      <c r="E415" s="1">
        <v>76</v>
      </c>
      <c r="F415" s="1">
        <v>22</v>
      </c>
      <c r="G415" s="3">
        <v>6022755</v>
      </c>
      <c r="H415" s="4">
        <v>485.45763888888899</v>
      </c>
      <c r="I415" s="1">
        <v>2015</v>
      </c>
      <c r="J415" s="1" t="str">
        <f>_xlfn.XLOOKUP(D415, Account!D$2:D$358, Account!B$2:B$358, "Not found")</f>
        <v>East</v>
      </c>
      <c r="K415" s="1" t="str">
        <f>_xlfn.XLOOKUP(D415, Account!D$2:D$358, Account!C$2:C$358, "Not found")</f>
        <v>Strategic</v>
      </c>
      <c r="L415" s="1" t="s">
        <v>1008</v>
      </c>
      <c r="M415" s="1" t="str">
        <f>_xlfn.XLOOKUP(E415, Partner!B$2:B$102, Partner!A$2:A$102, "Not found")</f>
        <v>Jaytam</v>
      </c>
      <c r="N415" t="str">
        <f>_xlfn.XLOOKUP(E415, Partner!B$2:B$102, Partner!C$2:C$102, "Not found")</f>
        <v>Yes</v>
      </c>
      <c r="O415" t="str">
        <f>_xlfn.XLOOKUP(F415, Product!B$2:B$26, Product!A$2:A$26, "Not found")</f>
        <v>Aqua</v>
      </c>
      <c r="P415" t="str">
        <f>_xlfn.XLOOKUP(C415, 'Sales Stage'!C$2:C$6, 'Sales Stage'!B$2:B$6, "Not found")</f>
        <v>Lead</v>
      </c>
      <c r="Q415" s="5">
        <f>_xlfn.XLOOKUP(C415, 'Sales Stage'!C$2:C$6, 'Sales Stage'!A$2:A$6, "Not found")</f>
        <v>0.1</v>
      </c>
      <c r="R415" t="str">
        <f t="shared" si="12"/>
        <v>Partner</v>
      </c>
      <c r="S415" t="str">
        <f t="shared" si="13"/>
        <v>Open</v>
      </c>
    </row>
    <row r="416" spans="1:19" ht="14.5">
      <c r="A416" s="1">
        <v>33</v>
      </c>
      <c r="B416" s="1" t="str">
        <f>_xlfn.XLOOKUP(A416, Opportunity!B$2:B$486, Opportunity!E$2:E$486, "Not found")</f>
        <v>Small</v>
      </c>
      <c r="C416" s="1">
        <v>1</v>
      </c>
      <c r="D416" s="1">
        <v>33</v>
      </c>
      <c r="E416" s="1">
        <v>21</v>
      </c>
      <c r="F416" s="1">
        <v>25</v>
      </c>
      <c r="G416" s="3">
        <v>1571606</v>
      </c>
      <c r="H416" s="4">
        <v>444.45763888888899</v>
      </c>
      <c r="I416" s="1">
        <v>2015</v>
      </c>
      <c r="J416" s="1" t="str">
        <f>_xlfn.XLOOKUP(D416, Account!D$2:D$358, Account!B$2:B$358, "Not found")</f>
        <v>East</v>
      </c>
      <c r="K416" s="1" t="str">
        <f>_xlfn.XLOOKUP(D416, Account!D$2:D$358, Account!C$2:C$358, "Not found")</f>
        <v>Strategic</v>
      </c>
      <c r="L416" s="1" t="s">
        <v>1008</v>
      </c>
      <c r="M416" s="1" t="str">
        <f>_xlfn.XLOOKUP(E416, Partner!B$2:B$102, Partner!A$2:A$102, "Not found")</f>
        <v>bamtone</v>
      </c>
      <c r="N416" t="str">
        <f>_xlfn.XLOOKUP(E416, Partner!B$2:B$102, Partner!C$2:C$102, "Not found")</f>
        <v>Yes</v>
      </c>
      <c r="O416" t="str">
        <f>_xlfn.XLOOKUP(F416, Product!B$2:B$26, Product!A$2:A$26, "Not found")</f>
        <v>Maximus</v>
      </c>
      <c r="P416" t="str">
        <f>_xlfn.XLOOKUP(C416, 'Sales Stage'!C$2:C$6, 'Sales Stage'!B$2:B$6, "Not found")</f>
        <v>Lead</v>
      </c>
      <c r="Q416" s="5">
        <f>_xlfn.XLOOKUP(C416, 'Sales Stage'!C$2:C$6, 'Sales Stage'!A$2:A$6, "Not found")</f>
        <v>0.1</v>
      </c>
      <c r="R416" t="str">
        <f t="shared" si="12"/>
        <v>Partner</v>
      </c>
      <c r="S416" t="str">
        <f t="shared" si="13"/>
        <v>Open</v>
      </c>
    </row>
    <row r="417" spans="1:19" ht="14.5">
      <c r="A417" s="1">
        <v>209</v>
      </c>
      <c r="B417" s="1" t="str">
        <f>_xlfn.XLOOKUP(A417, Opportunity!B$2:B$486, Opportunity!E$2:E$486, "Not found")</f>
        <v>Medium</v>
      </c>
      <c r="C417" s="1">
        <v>1</v>
      </c>
      <c r="D417" s="1">
        <v>165</v>
      </c>
      <c r="E417" s="1">
        <v>56</v>
      </c>
      <c r="F417" s="1">
        <v>21</v>
      </c>
      <c r="G417" s="3">
        <v>4749888</v>
      </c>
      <c r="H417" s="4">
        <v>643.45763888888905</v>
      </c>
      <c r="I417" s="1">
        <v>2015</v>
      </c>
      <c r="J417" s="1" t="str">
        <f>_xlfn.XLOOKUP(D417, Account!D$2:D$358, Account!B$2:B$358, "Not found")</f>
        <v>West</v>
      </c>
      <c r="K417" s="1" t="str">
        <f>_xlfn.XLOOKUP(D417, Account!D$2:D$358, Account!C$2:C$358, "Not found")</f>
        <v>Small &amp; Medium</v>
      </c>
      <c r="L417" s="1" t="s">
        <v>1008</v>
      </c>
      <c r="M417" s="1" t="str">
        <f>_xlfn.XLOOKUP(E417, Partner!B$2:B$102, Partner!A$2:A$102, "Not found")</f>
        <v>movedex</v>
      </c>
      <c r="N417" t="str">
        <f>_xlfn.XLOOKUP(E417, Partner!B$2:B$102, Partner!C$2:C$102, "Not found")</f>
        <v>Yes</v>
      </c>
      <c r="O417" t="str">
        <f>_xlfn.XLOOKUP(F417, Product!B$2:B$26, Product!A$2:A$26, "Not found")</f>
        <v>Vero</v>
      </c>
      <c r="P417" t="str">
        <f>_xlfn.XLOOKUP(C417, 'Sales Stage'!C$2:C$6, 'Sales Stage'!B$2:B$6, "Not found")</f>
        <v>Lead</v>
      </c>
      <c r="Q417" s="5">
        <f>_xlfn.XLOOKUP(C417, 'Sales Stage'!C$2:C$6, 'Sales Stage'!A$2:A$6, "Not found")</f>
        <v>0.1</v>
      </c>
      <c r="R417" t="str">
        <f t="shared" si="12"/>
        <v>Partner</v>
      </c>
      <c r="S417" t="str">
        <f t="shared" si="13"/>
        <v>Open</v>
      </c>
    </row>
    <row r="418" spans="1:19" ht="14.5">
      <c r="A418" s="1">
        <v>419</v>
      </c>
      <c r="B418" s="1" t="str">
        <f>_xlfn.XLOOKUP(A418, Opportunity!B$2:B$486, Opportunity!E$2:E$486, "Not found")</f>
        <v>Small</v>
      </c>
      <c r="C418" s="1">
        <v>1</v>
      </c>
      <c r="D418" s="1">
        <v>327</v>
      </c>
      <c r="E418" s="1">
        <v>88</v>
      </c>
      <c r="F418" s="1">
        <v>3</v>
      </c>
      <c r="G418" s="3">
        <v>397544</v>
      </c>
      <c r="H418" s="4">
        <v>692.45763888888905</v>
      </c>
      <c r="I418" s="1">
        <v>2015</v>
      </c>
      <c r="J418" s="1" t="str">
        <f>_xlfn.XLOOKUP(D418, Account!D$2:D$358, Account!B$2:B$358, "Not found")</f>
        <v>Central</v>
      </c>
      <c r="K418" s="1" t="str">
        <f>_xlfn.XLOOKUP(D418, Account!D$2:D$358, Account!C$2:C$358, "Not found")</f>
        <v>Small &amp; Medium</v>
      </c>
      <c r="L418" s="1" t="s">
        <v>1008</v>
      </c>
      <c r="M418" s="1" t="str">
        <f>_xlfn.XLOOKUP(E418, Partner!B$2:B$102, Partner!A$2:A$102, "Not found")</f>
        <v>Y-anplex</v>
      </c>
      <c r="N418" t="str">
        <f>_xlfn.XLOOKUP(E418, Partner!B$2:B$102, Partner!C$2:C$102, "Not found")</f>
        <v>Yes</v>
      </c>
      <c r="O418" t="str">
        <f>_xlfn.XLOOKUP(F418, Product!B$2:B$26, Product!A$2:A$26, "Not found")</f>
        <v>Campana</v>
      </c>
      <c r="P418" t="str">
        <f>_xlfn.XLOOKUP(C418, 'Sales Stage'!C$2:C$6, 'Sales Stage'!B$2:B$6, "Not found")</f>
        <v>Lead</v>
      </c>
      <c r="Q418" s="5">
        <f>_xlfn.XLOOKUP(C418, 'Sales Stage'!C$2:C$6, 'Sales Stage'!A$2:A$6, "Not found")</f>
        <v>0.1</v>
      </c>
      <c r="R418" t="str">
        <f t="shared" si="12"/>
        <v>Partner</v>
      </c>
      <c r="S418" t="str">
        <f t="shared" si="13"/>
        <v>Open</v>
      </c>
    </row>
    <row r="419" spans="1:19" ht="14.5">
      <c r="A419" s="1">
        <v>333</v>
      </c>
      <c r="B419" s="1" t="str">
        <f>_xlfn.XLOOKUP(A419, Opportunity!B$2:B$486, Opportunity!E$2:E$486, "Not found")</f>
        <v>Medium</v>
      </c>
      <c r="C419" s="1">
        <v>1</v>
      </c>
      <c r="D419" s="1">
        <v>20</v>
      </c>
      <c r="E419" s="1">
        <v>13</v>
      </c>
      <c r="F419" s="1">
        <v>23</v>
      </c>
      <c r="G419" s="3">
        <v>3378308</v>
      </c>
      <c r="H419" s="4">
        <v>426.45763888888899</v>
      </c>
      <c r="I419" s="1">
        <v>2015</v>
      </c>
      <c r="J419" s="1" t="str">
        <f>_xlfn.XLOOKUP(D419, Account!D$2:D$358, Account!B$2:B$358, "Not found")</f>
        <v>Central</v>
      </c>
      <c r="K419" s="1" t="str">
        <f>_xlfn.XLOOKUP(D419, Account!D$2:D$358, Account!C$2:C$358, "Not found")</f>
        <v>Small &amp; Medium</v>
      </c>
      <c r="L419" s="1" t="s">
        <v>1008</v>
      </c>
      <c r="M419" s="1" t="str">
        <f>_xlfn.XLOOKUP(E419, Partner!B$2:B$102, Partner!A$2:A$102, "Not found")</f>
        <v>Free-electronics</v>
      </c>
      <c r="N419" t="str">
        <f>_xlfn.XLOOKUP(E419, Partner!B$2:B$102, Partner!C$2:C$102, "Not found")</f>
        <v>Yes</v>
      </c>
      <c r="O419" t="str">
        <f>_xlfn.XLOOKUP(F419, Product!B$2:B$26, Product!A$2:A$26, "Not found")</f>
        <v>Bellus</v>
      </c>
      <c r="P419" t="str">
        <f>_xlfn.XLOOKUP(C419, 'Sales Stage'!C$2:C$6, 'Sales Stage'!B$2:B$6, "Not found")</f>
        <v>Lead</v>
      </c>
      <c r="Q419" s="5">
        <f>_xlfn.XLOOKUP(C419, 'Sales Stage'!C$2:C$6, 'Sales Stage'!A$2:A$6, "Not found")</f>
        <v>0.1</v>
      </c>
      <c r="R419" t="str">
        <f t="shared" si="12"/>
        <v>Partner</v>
      </c>
      <c r="S419" t="str">
        <f t="shared" si="13"/>
        <v>Open</v>
      </c>
    </row>
    <row r="420" spans="1:19" ht="14.5">
      <c r="A420" s="1">
        <v>210</v>
      </c>
      <c r="B420" s="1" t="str">
        <f>_xlfn.XLOOKUP(A420, Opportunity!B$2:B$486, Opportunity!E$2:E$486, "Not found")</f>
        <v>Large</v>
      </c>
      <c r="C420" s="1">
        <v>1</v>
      </c>
      <c r="D420" s="1">
        <v>166</v>
      </c>
      <c r="E420" s="1">
        <v>57</v>
      </c>
      <c r="F420" s="1">
        <v>25</v>
      </c>
      <c r="G420" s="3">
        <v>6971322</v>
      </c>
      <c r="H420" s="4">
        <v>678.45763888888905</v>
      </c>
      <c r="I420" s="1">
        <v>2015</v>
      </c>
      <c r="J420" s="1" t="str">
        <f>_xlfn.XLOOKUP(D420, Account!D$2:D$358, Account!B$2:B$358, "Not found")</f>
        <v>Central</v>
      </c>
      <c r="K420" s="1" t="str">
        <f>_xlfn.XLOOKUP(D420, Account!D$2:D$358, Account!C$2:C$358, "Not found")</f>
        <v>Small &amp; Medium</v>
      </c>
      <c r="L420" s="1" t="s">
        <v>1008</v>
      </c>
      <c r="M420" s="1" t="str">
        <f>_xlfn.XLOOKUP(E420, Partner!B$2:B$102, Partner!A$2:A$102, "Not found")</f>
        <v>ice-lex</v>
      </c>
      <c r="N420" t="str">
        <f>_xlfn.XLOOKUP(E420, Partner!B$2:B$102, Partner!C$2:C$102, "Not found")</f>
        <v>Yes</v>
      </c>
      <c r="O420" t="str">
        <f>_xlfn.XLOOKUP(F420, Product!B$2:B$26, Product!A$2:A$26, "Not found")</f>
        <v>Maximus</v>
      </c>
      <c r="P420" t="str">
        <f>_xlfn.XLOOKUP(C420, 'Sales Stage'!C$2:C$6, 'Sales Stage'!B$2:B$6, "Not found")</f>
        <v>Lead</v>
      </c>
      <c r="Q420" s="5">
        <f>_xlfn.XLOOKUP(C420, 'Sales Stage'!C$2:C$6, 'Sales Stage'!A$2:A$6, "Not found")</f>
        <v>0.1</v>
      </c>
      <c r="R420" t="str">
        <f t="shared" si="12"/>
        <v>Partner</v>
      </c>
      <c r="S420" t="str">
        <f t="shared" si="13"/>
        <v>Open</v>
      </c>
    </row>
    <row r="421" spans="1:19" ht="14.5">
      <c r="A421" s="1">
        <v>312</v>
      </c>
      <c r="B421" s="1" t="str">
        <f>_xlfn.XLOOKUP(A421, Opportunity!B$2:B$486, Opportunity!E$2:E$486, "Not found")</f>
        <v>Large</v>
      </c>
      <c r="C421" s="1">
        <v>1</v>
      </c>
      <c r="D421" s="1">
        <v>244</v>
      </c>
      <c r="E421" s="1">
        <v>79</v>
      </c>
      <c r="F421" s="1">
        <v>22</v>
      </c>
      <c r="G421" s="3">
        <v>7749360</v>
      </c>
      <c r="H421" s="4">
        <v>465.45763888888899</v>
      </c>
      <c r="I421" s="1">
        <v>2015</v>
      </c>
      <c r="J421" s="1" t="str">
        <f>_xlfn.XLOOKUP(D421, Account!D$2:D$358, Account!B$2:B$358, "Not found")</f>
        <v>West</v>
      </c>
      <c r="K421" s="1" t="str">
        <f>_xlfn.XLOOKUP(D421, Account!D$2:D$358, Account!C$2:C$358, "Not found")</f>
        <v>Small &amp; Medium</v>
      </c>
      <c r="L421" s="1" t="s">
        <v>1008</v>
      </c>
      <c r="M421" s="1" t="str">
        <f>_xlfn.XLOOKUP(E421, Partner!B$2:B$102, Partner!A$2:A$102, "Not found")</f>
        <v>Yearhouse</v>
      </c>
      <c r="N421" t="str">
        <f>_xlfn.XLOOKUP(E421, Partner!B$2:B$102, Partner!C$2:C$102, "Not found")</f>
        <v>Yes</v>
      </c>
      <c r="O421" t="str">
        <f>_xlfn.XLOOKUP(F421, Product!B$2:B$26, Product!A$2:A$26, "Not found")</f>
        <v>Aqua</v>
      </c>
      <c r="P421" t="str">
        <f>_xlfn.XLOOKUP(C421, 'Sales Stage'!C$2:C$6, 'Sales Stage'!B$2:B$6, "Not found")</f>
        <v>Lead</v>
      </c>
      <c r="Q421" s="5">
        <f>_xlfn.XLOOKUP(C421, 'Sales Stage'!C$2:C$6, 'Sales Stage'!A$2:A$6, "Not found")</f>
        <v>0.1</v>
      </c>
      <c r="R421" t="str">
        <f t="shared" si="12"/>
        <v>Partner</v>
      </c>
      <c r="S421" t="str">
        <f t="shared" si="13"/>
        <v>Open</v>
      </c>
    </row>
    <row r="422" spans="1:19" ht="14.5">
      <c r="A422" s="1">
        <v>216</v>
      </c>
      <c r="B422" s="1" t="str">
        <f>_xlfn.XLOOKUP(A422, Opportunity!B$2:B$486, Opportunity!E$2:E$486, "Not found")</f>
        <v>Large</v>
      </c>
      <c r="C422" s="1">
        <v>1</v>
      </c>
      <c r="D422" s="1">
        <v>172</v>
      </c>
      <c r="E422" s="1">
        <v>53</v>
      </c>
      <c r="F422" s="1">
        <v>3</v>
      </c>
      <c r="G422" s="3">
        <v>7027182</v>
      </c>
      <c r="H422" s="4">
        <v>708.45763888888905</v>
      </c>
      <c r="I422" s="1">
        <v>2015</v>
      </c>
      <c r="J422" s="1" t="str">
        <f>_xlfn.XLOOKUP(D422, Account!D$2:D$358, Account!B$2:B$358, "Not found")</f>
        <v>East</v>
      </c>
      <c r="K422" s="1" t="str">
        <f>_xlfn.XLOOKUP(D422, Account!D$2:D$358, Account!C$2:C$358, "Not found")</f>
        <v>Small &amp; Medium</v>
      </c>
      <c r="L422" s="1" t="s">
        <v>1008</v>
      </c>
      <c r="M422" s="1" t="str">
        <f>_xlfn.XLOOKUP(E422, Partner!B$2:B$102, Partner!A$2:A$102, "Not found")</f>
        <v>Quotein</v>
      </c>
      <c r="N422" t="str">
        <f>_xlfn.XLOOKUP(E422, Partner!B$2:B$102, Partner!C$2:C$102, "Not found")</f>
        <v>Yes</v>
      </c>
      <c r="O422" t="str">
        <f>_xlfn.XLOOKUP(F422, Product!B$2:B$26, Product!A$2:A$26, "Not found")</f>
        <v>Campana</v>
      </c>
      <c r="P422" t="str">
        <f>_xlfn.XLOOKUP(C422, 'Sales Stage'!C$2:C$6, 'Sales Stage'!B$2:B$6, "Not found")</f>
        <v>Lead</v>
      </c>
      <c r="Q422" s="5">
        <f>_xlfn.XLOOKUP(C422, 'Sales Stage'!C$2:C$6, 'Sales Stage'!A$2:A$6, "Not found")</f>
        <v>0.1</v>
      </c>
      <c r="R422" t="str">
        <f t="shared" si="12"/>
        <v>Partner</v>
      </c>
      <c r="S422" t="str">
        <f t="shared" si="13"/>
        <v>Open</v>
      </c>
    </row>
    <row r="423" spans="1:19" ht="14.5">
      <c r="A423" s="1">
        <v>375</v>
      </c>
      <c r="B423" s="1" t="str">
        <f>_xlfn.XLOOKUP(A423, Opportunity!B$2:B$486, Opportunity!E$2:E$486, "Not found")</f>
        <v>Large</v>
      </c>
      <c r="C423" s="1">
        <v>1</v>
      </c>
      <c r="D423" s="1">
        <v>293</v>
      </c>
      <c r="E423" s="1">
        <v>12</v>
      </c>
      <c r="F423" s="1">
        <v>1</v>
      </c>
      <c r="G423" s="3">
        <v>6461315</v>
      </c>
      <c r="H423" s="4">
        <v>656.45763888888905</v>
      </c>
      <c r="I423" s="1">
        <v>2015</v>
      </c>
      <c r="J423" s="1" t="str">
        <f>_xlfn.XLOOKUP(D423, Account!D$2:D$358, Account!B$2:B$358, "Not found")</f>
        <v>West</v>
      </c>
      <c r="K423" s="1" t="str">
        <f>_xlfn.XLOOKUP(D423, Account!D$2:D$358, Account!C$2:C$358, "Not found")</f>
        <v>Small &amp; Medium</v>
      </c>
      <c r="L423" s="1" t="s">
        <v>1008</v>
      </c>
      <c r="M423" s="1" t="str">
        <f>_xlfn.XLOOKUP(E423, Partner!B$2:B$102, Partner!A$2:A$102, "Not found")</f>
        <v>Is-technology</v>
      </c>
      <c r="N423" t="str">
        <f>_xlfn.XLOOKUP(E423, Partner!B$2:B$102, Partner!C$2:C$102, "Not found")</f>
        <v>Yes</v>
      </c>
      <c r="O423" t="str">
        <f>_xlfn.XLOOKUP(F423, Product!B$2:B$26, Product!A$2:A$26, "Not found")</f>
        <v>Abbas</v>
      </c>
      <c r="P423" t="str">
        <f>_xlfn.XLOOKUP(C423, 'Sales Stage'!C$2:C$6, 'Sales Stage'!B$2:B$6, "Not found")</f>
        <v>Lead</v>
      </c>
      <c r="Q423" s="5">
        <f>_xlfn.XLOOKUP(C423, 'Sales Stage'!C$2:C$6, 'Sales Stage'!A$2:A$6, "Not found")</f>
        <v>0.1</v>
      </c>
      <c r="R423" t="str">
        <f t="shared" si="12"/>
        <v>Partner</v>
      </c>
      <c r="S423" t="str">
        <f t="shared" si="13"/>
        <v>Open</v>
      </c>
    </row>
    <row r="424" spans="1:19" ht="14.5">
      <c r="A424" s="1">
        <v>61</v>
      </c>
      <c r="B424" s="1" t="str">
        <f>_xlfn.XLOOKUP(A424, Opportunity!B$2:B$486, Opportunity!E$2:E$486, "Not found")</f>
        <v>Large</v>
      </c>
      <c r="C424" s="1">
        <v>1</v>
      </c>
      <c r="D424" s="1">
        <v>52</v>
      </c>
      <c r="E424" s="1">
        <v>24</v>
      </c>
      <c r="F424" s="1">
        <v>2</v>
      </c>
      <c r="G424" s="3">
        <v>8326736</v>
      </c>
      <c r="H424" s="4">
        <v>378.45763888888899</v>
      </c>
      <c r="I424" s="1">
        <v>2015</v>
      </c>
      <c r="J424" s="1" t="str">
        <f>_xlfn.XLOOKUP(D424, Account!D$2:D$358, Account!B$2:B$358, "Not found")</f>
        <v>Central</v>
      </c>
      <c r="K424" s="1" t="str">
        <f>_xlfn.XLOOKUP(D424, Account!D$2:D$358, Account!C$2:C$358, "Not found")</f>
        <v>Strategic</v>
      </c>
      <c r="L424" s="1" t="s">
        <v>1008</v>
      </c>
      <c r="M424" s="1" t="str">
        <f>_xlfn.XLOOKUP(E424, Partner!B$2:B$102, Partner!A$2:A$102, "Not found")</f>
        <v>quotechi</v>
      </c>
      <c r="N424" t="str">
        <f>_xlfn.XLOOKUP(E424, Partner!B$2:B$102, Partner!C$2:C$102, "Not found")</f>
        <v>Yes</v>
      </c>
      <c r="O424" t="str">
        <f>_xlfn.XLOOKUP(F424, Product!B$2:B$26, Product!A$2:A$26, "Not found")</f>
        <v>Basium</v>
      </c>
      <c r="P424" t="str">
        <f>_xlfn.XLOOKUP(C424, 'Sales Stage'!C$2:C$6, 'Sales Stage'!B$2:B$6, "Not found")</f>
        <v>Lead</v>
      </c>
      <c r="Q424" s="5">
        <f>_xlfn.XLOOKUP(C424, 'Sales Stage'!C$2:C$6, 'Sales Stage'!A$2:A$6, "Not found")</f>
        <v>0.1</v>
      </c>
      <c r="R424" t="str">
        <f t="shared" si="12"/>
        <v>Partner</v>
      </c>
      <c r="S424" t="str">
        <f t="shared" si="13"/>
        <v>Open</v>
      </c>
    </row>
    <row r="425" spans="1:19" ht="14.5">
      <c r="A425" s="1">
        <v>46</v>
      </c>
      <c r="B425" s="1" t="str">
        <f>_xlfn.XLOOKUP(A425, Opportunity!B$2:B$486, Opportunity!E$2:E$486, "Not found")</f>
        <v>Large</v>
      </c>
      <c r="C425" s="1">
        <v>1</v>
      </c>
      <c r="D425" s="1">
        <v>43</v>
      </c>
      <c r="E425" s="1">
        <v>26</v>
      </c>
      <c r="F425" s="1">
        <v>11</v>
      </c>
      <c r="G425" s="3">
        <v>8357065</v>
      </c>
      <c r="H425" s="4">
        <v>432.45763888888899</v>
      </c>
      <c r="I425" s="1">
        <v>2015</v>
      </c>
      <c r="J425" s="1" t="str">
        <f>_xlfn.XLOOKUP(D425, Account!D$2:D$358, Account!B$2:B$358, "Not found")</f>
        <v>Central</v>
      </c>
      <c r="K425" s="1" t="str">
        <f>_xlfn.XLOOKUP(D425, Account!D$2:D$358, Account!C$2:C$358, "Not found")</f>
        <v>Small &amp; Medium</v>
      </c>
      <c r="L425" s="1" t="s">
        <v>1008</v>
      </c>
      <c r="M425" s="1" t="str">
        <f>_xlfn.XLOOKUP(E425, Partner!B$2:B$102, Partner!A$2:A$102, "Not found")</f>
        <v>Quadzoom</v>
      </c>
      <c r="N425" t="str">
        <f>_xlfn.XLOOKUP(E425, Partner!B$2:B$102, Partner!C$2:C$102, "Not found")</f>
        <v>Yes</v>
      </c>
      <c r="O425" t="str">
        <f>_xlfn.XLOOKUP(F425, Product!B$2:B$26, Product!A$2:A$26, "Not found")</f>
        <v>Lacuna</v>
      </c>
      <c r="P425" t="str">
        <f>_xlfn.XLOOKUP(C425, 'Sales Stage'!C$2:C$6, 'Sales Stage'!B$2:B$6, "Not found")</f>
        <v>Lead</v>
      </c>
      <c r="Q425" s="5">
        <f>_xlfn.XLOOKUP(C425, 'Sales Stage'!C$2:C$6, 'Sales Stage'!A$2:A$6, "Not found")</f>
        <v>0.1</v>
      </c>
      <c r="R425" t="str">
        <f t="shared" si="12"/>
        <v>Partner</v>
      </c>
      <c r="S425" t="str">
        <f t="shared" si="13"/>
        <v>Open</v>
      </c>
    </row>
    <row r="426" spans="1:19" ht="14.5">
      <c r="A426" s="1">
        <v>279</v>
      </c>
      <c r="B426" s="1" t="str">
        <f>_xlfn.XLOOKUP(A426, Opportunity!B$2:B$486, Opportunity!E$2:E$486, "Not found")</f>
        <v>Large</v>
      </c>
      <c r="C426" s="1">
        <v>1</v>
      </c>
      <c r="D426" s="1">
        <v>223</v>
      </c>
      <c r="E426" s="1">
        <v>3</v>
      </c>
      <c r="F426" s="1">
        <v>16</v>
      </c>
      <c r="G426" s="3">
        <v>12166529</v>
      </c>
      <c r="H426" s="4">
        <v>609.45763888888905</v>
      </c>
      <c r="I426" s="1">
        <v>2015</v>
      </c>
      <c r="J426" s="1" t="str">
        <f>_xlfn.XLOOKUP(D426, Account!D$2:D$358, Account!B$2:B$358, "Not found")</f>
        <v>Central</v>
      </c>
      <c r="K426" s="1" t="str">
        <f>_xlfn.XLOOKUP(D426, Account!D$2:D$358, Account!C$2:C$358, "Not found")</f>
        <v>Small &amp; Medium</v>
      </c>
      <c r="L426" s="1" t="s">
        <v>1008</v>
      </c>
      <c r="M426" s="1" t="str">
        <f>_xlfn.XLOOKUP(E426, Partner!B$2:B$102, Partner!A$2:A$102, "Not found")</f>
        <v>Joblamcon</v>
      </c>
      <c r="N426" t="str">
        <f>_xlfn.XLOOKUP(E426, Partner!B$2:B$102, Partner!C$2:C$102, "Not found")</f>
        <v>Yes</v>
      </c>
      <c r="O426" t="str">
        <f>_xlfn.XLOOKUP(F426, Product!B$2:B$26, Product!A$2:A$26, "Not found")</f>
        <v>Quanti</v>
      </c>
      <c r="P426" t="str">
        <f>_xlfn.XLOOKUP(C426, 'Sales Stage'!C$2:C$6, 'Sales Stage'!B$2:B$6, "Not found")</f>
        <v>Lead</v>
      </c>
      <c r="Q426" s="5">
        <f>_xlfn.XLOOKUP(C426, 'Sales Stage'!C$2:C$6, 'Sales Stage'!A$2:A$6, "Not found")</f>
        <v>0.1</v>
      </c>
      <c r="R426" t="str">
        <f t="shared" si="12"/>
        <v>Partner</v>
      </c>
      <c r="S426" t="str">
        <f t="shared" si="13"/>
        <v>Open</v>
      </c>
    </row>
    <row r="427" spans="1:19" ht="14.5">
      <c r="A427" s="1">
        <v>52</v>
      </c>
      <c r="B427" s="1" t="str">
        <f>_xlfn.XLOOKUP(A427, Opportunity!B$2:B$486, Opportunity!E$2:E$486, "Not found")</f>
        <v>Large</v>
      </c>
      <c r="C427" s="1">
        <v>1</v>
      </c>
      <c r="D427" s="1">
        <v>48</v>
      </c>
      <c r="E427" s="1">
        <v>15</v>
      </c>
      <c r="F427" s="1">
        <v>18</v>
      </c>
      <c r="G427" s="3">
        <v>10021946</v>
      </c>
      <c r="H427" s="4">
        <v>648.45763888888905</v>
      </c>
      <c r="I427" s="1">
        <v>2015</v>
      </c>
      <c r="J427" s="1" t="str">
        <f>_xlfn.XLOOKUP(D427, Account!D$2:D$358, Account!B$2:B$358, "Not found")</f>
        <v>East</v>
      </c>
      <c r="K427" s="1" t="str">
        <f>_xlfn.XLOOKUP(D427, Account!D$2:D$358, Account!C$2:C$358, "Not found")</f>
        <v>Small &amp; Medium</v>
      </c>
      <c r="L427" s="1" t="s">
        <v>1008</v>
      </c>
      <c r="M427" s="1" t="str">
        <f>_xlfn.XLOOKUP(E427, Partner!B$2:B$102, Partner!A$2:A$102, "Not found")</f>
        <v>Dantech</v>
      </c>
      <c r="N427" t="str">
        <f>_xlfn.XLOOKUP(E427, Partner!B$2:B$102, Partner!C$2:C$102, "Not found")</f>
        <v>Yes</v>
      </c>
      <c r="O427" t="str">
        <f>_xlfn.XLOOKUP(F427, Product!B$2:B$26, Product!A$2:A$26, "Not found")</f>
        <v>Sato</v>
      </c>
      <c r="P427" t="str">
        <f>_xlfn.XLOOKUP(C427, 'Sales Stage'!C$2:C$6, 'Sales Stage'!B$2:B$6, "Not found")</f>
        <v>Lead</v>
      </c>
      <c r="Q427" s="5">
        <f>_xlfn.XLOOKUP(C427, 'Sales Stage'!C$2:C$6, 'Sales Stage'!A$2:A$6, "Not found")</f>
        <v>0.1</v>
      </c>
      <c r="R427" t="str">
        <f t="shared" si="12"/>
        <v>Partner</v>
      </c>
      <c r="S427" t="str">
        <f t="shared" si="13"/>
        <v>Open</v>
      </c>
    </row>
    <row r="428" spans="1:19" ht="14.5">
      <c r="A428" s="1">
        <v>124</v>
      </c>
      <c r="B428" s="1" t="str">
        <f>_xlfn.XLOOKUP(A428, Opportunity!B$2:B$486, Opportunity!E$2:E$486, "Not found")</f>
        <v>Medium</v>
      </c>
      <c r="C428" s="1">
        <v>1</v>
      </c>
      <c r="D428" s="1">
        <v>52</v>
      </c>
      <c r="E428" s="1">
        <v>24</v>
      </c>
      <c r="F428" s="1">
        <v>20</v>
      </c>
      <c r="G428" s="3">
        <v>3214265</v>
      </c>
      <c r="H428" s="4">
        <v>559.45763888888905</v>
      </c>
      <c r="I428" s="1">
        <v>2015</v>
      </c>
      <c r="J428" s="1" t="str">
        <f>_xlfn.XLOOKUP(D428, Account!D$2:D$358, Account!B$2:B$358, "Not found")</f>
        <v>Central</v>
      </c>
      <c r="K428" s="1" t="str">
        <f>_xlfn.XLOOKUP(D428, Account!D$2:D$358, Account!C$2:C$358, "Not found")</f>
        <v>Strategic</v>
      </c>
      <c r="L428" s="1" t="s">
        <v>1008</v>
      </c>
      <c r="M428" s="1" t="str">
        <f>_xlfn.XLOOKUP(E428, Partner!B$2:B$102, Partner!A$2:A$102, "Not found")</f>
        <v>quotechi</v>
      </c>
      <c r="N428" t="str">
        <f>_xlfn.XLOOKUP(E428, Partner!B$2:B$102, Partner!C$2:C$102, "Not found")</f>
        <v>Yes</v>
      </c>
      <c r="O428" t="str">
        <f>_xlfn.XLOOKUP(F428, Product!B$2:B$26, Product!A$2:A$26, "Not found")</f>
        <v>Umbra</v>
      </c>
      <c r="P428" t="str">
        <f>_xlfn.XLOOKUP(C428, 'Sales Stage'!C$2:C$6, 'Sales Stage'!B$2:B$6, "Not found")</f>
        <v>Lead</v>
      </c>
      <c r="Q428" s="5">
        <f>_xlfn.XLOOKUP(C428, 'Sales Stage'!C$2:C$6, 'Sales Stage'!A$2:A$6, "Not found")</f>
        <v>0.1</v>
      </c>
      <c r="R428" t="str">
        <f t="shared" si="12"/>
        <v>Partner</v>
      </c>
      <c r="S428" t="str">
        <f t="shared" si="13"/>
        <v>Open</v>
      </c>
    </row>
    <row r="429" spans="1:19" ht="14.5">
      <c r="A429" s="1">
        <v>359</v>
      </c>
      <c r="B429" s="1" t="str">
        <f>_xlfn.XLOOKUP(A429, Opportunity!B$2:B$486, Opportunity!E$2:E$486, "Not found")</f>
        <v>Large</v>
      </c>
      <c r="C429" s="1">
        <v>1</v>
      </c>
      <c r="D429" s="1">
        <v>280</v>
      </c>
      <c r="E429" s="1">
        <v>12</v>
      </c>
      <c r="F429" s="1">
        <v>15</v>
      </c>
      <c r="G429" s="3">
        <v>8146942</v>
      </c>
      <c r="H429" s="4">
        <v>470.45763888888899</v>
      </c>
      <c r="I429" s="1">
        <v>2015</v>
      </c>
      <c r="J429" s="1" t="str">
        <f>_xlfn.XLOOKUP(D429, Account!D$2:D$358, Account!B$2:B$358, "Not found")</f>
        <v>Central</v>
      </c>
      <c r="K429" s="1" t="str">
        <f>_xlfn.XLOOKUP(D429, Account!D$2:D$358, Account!C$2:C$358, "Not found")</f>
        <v>Small &amp; Medium</v>
      </c>
      <c r="L429" s="1" t="s">
        <v>1008</v>
      </c>
      <c r="M429" s="1" t="str">
        <f>_xlfn.XLOOKUP(E429, Partner!B$2:B$102, Partner!A$2:A$102, "Not found")</f>
        <v>Is-technology</v>
      </c>
      <c r="N429" t="str">
        <f>_xlfn.XLOOKUP(E429, Partner!B$2:B$102, Partner!C$2:C$102, "Not found")</f>
        <v>Yes</v>
      </c>
      <c r="O429" t="str">
        <f>_xlfn.XLOOKUP(F429, Product!B$2:B$26, Product!A$2:A$26, "Not found")</f>
        <v>Paratus</v>
      </c>
      <c r="P429" t="str">
        <f>_xlfn.XLOOKUP(C429, 'Sales Stage'!C$2:C$6, 'Sales Stage'!B$2:B$6, "Not found")</f>
        <v>Lead</v>
      </c>
      <c r="Q429" s="5">
        <f>_xlfn.XLOOKUP(C429, 'Sales Stage'!C$2:C$6, 'Sales Stage'!A$2:A$6, "Not found")</f>
        <v>0.1</v>
      </c>
      <c r="R429" t="str">
        <f t="shared" si="12"/>
        <v>Partner</v>
      </c>
      <c r="S429" t="str">
        <f t="shared" si="13"/>
        <v>Open</v>
      </c>
    </row>
    <row r="430" spans="1:19" ht="14.5">
      <c r="A430" s="1">
        <v>20</v>
      </c>
      <c r="B430" s="1" t="str">
        <f>_xlfn.XLOOKUP(A430, Opportunity!B$2:B$486, Opportunity!E$2:E$486, "Not found")</f>
        <v>Small</v>
      </c>
      <c r="C430" s="1">
        <v>1</v>
      </c>
      <c r="D430" s="1">
        <v>20</v>
      </c>
      <c r="E430" s="1">
        <v>13</v>
      </c>
      <c r="F430" s="1">
        <v>21</v>
      </c>
      <c r="G430" s="3">
        <v>1088347</v>
      </c>
      <c r="H430" s="4">
        <v>377.45763888888899</v>
      </c>
      <c r="I430" s="1">
        <v>2015</v>
      </c>
      <c r="J430" s="1" t="str">
        <f>_xlfn.XLOOKUP(D430, Account!D$2:D$358, Account!B$2:B$358, "Not found")</f>
        <v>Central</v>
      </c>
      <c r="K430" s="1" t="str">
        <f>_xlfn.XLOOKUP(D430, Account!D$2:D$358, Account!C$2:C$358, "Not found")</f>
        <v>Small &amp; Medium</v>
      </c>
      <c r="L430" s="1" t="s">
        <v>1008</v>
      </c>
      <c r="M430" s="1" t="str">
        <f>_xlfn.XLOOKUP(E430, Partner!B$2:B$102, Partner!A$2:A$102, "Not found")</f>
        <v>Free-electronics</v>
      </c>
      <c r="N430" t="str">
        <f>_xlfn.XLOOKUP(E430, Partner!B$2:B$102, Partner!C$2:C$102, "Not found")</f>
        <v>Yes</v>
      </c>
      <c r="O430" t="str">
        <f>_xlfn.XLOOKUP(F430, Product!B$2:B$26, Product!A$2:A$26, "Not found")</f>
        <v>Vero</v>
      </c>
      <c r="P430" t="str">
        <f>_xlfn.XLOOKUP(C430, 'Sales Stage'!C$2:C$6, 'Sales Stage'!B$2:B$6, "Not found")</f>
        <v>Lead</v>
      </c>
      <c r="Q430" s="5">
        <f>_xlfn.XLOOKUP(C430, 'Sales Stage'!C$2:C$6, 'Sales Stage'!A$2:A$6, "Not found")</f>
        <v>0.1</v>
      </c>
      <c r="R430" t="str">
        <f t="shared" si="12"/>
        <v>Partner</v>
      </c>
      <c r="S430" t="str">
        <f t="shared" si="13"/>
        <v>Open</v>
      </c>
    </row>
    <row r="431" spans="1:19" ht="14.5">
      <c r="A431" s="1">
        <v>48</v>
      </c>
      <c r="B431" s="1" t="str">
        <f>_xlfn.XLOOKUP(A431, Opportunity!B$2:B$486, Opportunity!E$2:E$486, "Not found")</f>
        <v>Large</v>
      </c>
      <c r="C431" s="1">
        <v>1</v>
      </c>
      <c r="D431" s="1">
        <v>45</v>
      </c>
      <c r="E431" s="1">
        <v>27</v>
      </c>
      <c r="F431" s="1">
        <v>20</v>
      </c>
      <c r="G431" s="3">
        <v>8216030</v>
      </c>
      <c r="H431" s="4">
        <v>605.45763888888905</v>
      </c>
      <c r="I431" s="1">
        <v>2015</v>
      </c>
      <c r="J431" s="1" t="str">
        <f>_xlfn.XLOOKUP(D431, Account!D$2:D$358, Account!B$2:B$358, "Not found")</f>
        <v>Central</v>
      </c>
      <c r="K431" s="1" t="str">
        <f>_xlfn.XLOOKUP(D431, Account!D$2:D$358, Account!C$2:C$358, "Not found")</f>
        <v>Small &amp; Medium</v>
      </c>
      <c r="L431" s="1" t="s">
        <v>1008</v>
      </c>
      <c r="M431" s="1" t="str">
        <f>_xlfn.XLOOKUP(E431, Partner!B$2:B$102, Partner!A$2:A$102, "Not found")</f>
        <v>kan-dom</v>
      </c>
      <c r="N431" t="str">
        <f>_xlfn.XLOOKUP(E431, Partner!B$2:B$102, Partner!C$2:C$102, "Not found")</f>
        <v>Yes</v>
      </c>
      <c r="O431" t="str">
        <f>_xlfn.XLOOKUP(F431, Product!B$2:B$26, Product!A$2:A$26, "Not found")</f>
        <v>Umbra</v>
      </c>
      <c r="P431" t="str">
        <f>_xlfn.XLOOKUP(C431, 'Sales Stage'!C$2:C$6, 'Sales Stage'!B$2:B$6, "Not found")</f>
        <v>Lead</v>
      </c>
      <c r="Q431" s="5">
        <f>_xlfn.XLOOKUP(C431, 'Sales Stage'!C$2:C$6, 'Sales Stage'!A$2:A$6, "Not found")</f>
        <v>0.1</v>
      </c>
      <c r="R431" t="str">
        <f t="shared" si="12"/>
        <v>Partner</v>
      </c>
      <c r="S431" t="str">
        <f t="shared" si="13"/>
        <v>Open</v>
      </c>
    </row>
    <row r="432" spans="1:19" ht="14.5">
      <c r="A432" s="1">
        <v>155</v>
      </c>
      <c r="B432" s="1" t="str">
        <f>_xlfn.XLOOKUP(A432, Opportunity!B$2:B$486, Opportunity!E$2:E$486, "Not found")</f>
        <v>Small</v>
      </c>
      <c r="C432" s="1">
        <v>1</v>
      </c>
      <c r="D432" s="1">
        <v>123</v>
      </c>
      <c r="E432" s="1">
        <v>49</v>
      </c>
      <c r="F432" s="1">
        <v>3</v>
      </c>
      <c r="G432" s="3">
        <v>1211056</v>
      </c>
      <c r="H432" s="4">
        <v>456.45763888888899</v>
      </c>
      <c r="I432" s="1">
        <v>2015</v>
      </c>
      <c r="J432" s="1" t="str">
        <f>_xlfn.XLOOKUP(D432, Account!D$2:D$358, Account!B$2:B$358, "Not found")</f>
        <v>East</v>
      </c>
      <c r="K432" s="1" t="str">
        <f>_xlfn.XLOOKUP(D432, Account!D$2:D$358, Account!C$2:C$358, "Not found")</f>
        <v>Small &amp; Medium</v>
      </c>
      <c r="L432" s="1" t="s">
        <v>1008</v>
      </c>
      <c r="M432" s="1" t="str">
        <f>_xlfn.XLOOKUP(E432, Partner!B$2:B$102, Partner!A$2:A$102, "Not found")</f>
        <v>Intechi</v>
      </c>
      <c r="N432" t="str">
        <f>_xlfn.XLOOKUP(E432, Partner!B$2:B$102, Partner!C$2:C$102, "Not found")</f>
        <v>Yes</v>
      </c>
      <c r="O432" t="str">
        <f>_xlfn.XLOOKUP(F432, Product!B$2:B$26, Product!A$2:A$26, "Not found")</f>
        <v>Campana</v>
      </c>
      <c r="P432" t="str">
        <f>_xlfn.XLOOKUP(C432, 'Sales Stage'!C$2:C$6, 'Sales Stage'!B$2:B$6, "Not found")</f>
        <v>Lead</v>
      </c>
      <c r="Q432" s="5">
        <f>_xlfn.XLOOKUP(C432, 'Sales Stage'!C$2:C$6, 'Sales Stage'!A$2:A$6, "Not found")</f>
        <v>0.1</v>
      </c>
      <c r="R432" t="str">
        <f t="shared" si="12"/>
        <v>Partner</v>
      </c>
      <c r="S432" t="str">
        <f t="shared" si="13"/>
        <v>Open</v>
      </c>
    </row>
    <row r="433" spans="1:19" ht="14.5">
      <c r="A433" s="1">
        <v>336</v>
      </c>
      <c r="B433" s="1" t="str">
        <f>_xlfn.XLOOKUP(A433, Opportunity!B$2:B$486, Opportunity!E$2:E$486, "Not found")</f>
        <v>Large</v>
      </c>
      <c r="C433" s="1">
        <v>1</v>
      </c>
      <c r="D433" s="1">
        <v>259</v>
      </c>
      <c r="E433" s="1">
        <v>54</v>
      </c>
      <c r="F433" s="1">
        <v>21</v>
      </c>
      <c r="G433" s="3">
        <v>7695672</v>
      </c>
      <c r="H433" s="4">
        <v>603.45763888888905</v>
      </c>
      <c r="I433" s="1">
        <v>2015</v>
      </c>
      <c r="J433" s="1" t="str">
        <f>_xlfn.XLOOKUP(D433, Account!D$2:D$358, Account!B$2:B$358, "Not found")</f>
        <v>Central</v>
      </c>
      <c r="K433" s="1" t="str">
        <f>_xlfn.XLOOKUP(D433, Account!D$2:D$358, Account!C$2:C$358, "Not found")</f>
        <v>Small &amp; Medium</v>
      </c>
      <c r="L433" s="1" t="s">
        <v>1008</v>
      </c>
      <c r="M433" s="1" t="str">
        <f>_xlfn.XLOOKUP(E433, Partner!B$2:B$102, Partner!A$2:A$102, "Not found")</f>
        <v>Quadtex</v>
      </c>
      <c r="N433" t="str">
        <f>_xlfn.XLOOKUP(E433, Partner!B$2:B$102, Partner!C$2:C$102, "Not found")</f>
        <v>Yes</v>
      </c>
      <c r="O433" t="str">
        <f>_xlfn.XLOOKUP(F433, Product!B$2:B$26, Product!A$2:A$26, "Not found")</f>
        <v>Vero</v>
      </c>
      <c r="P433" t="str">
        <f>_xlfn.XLOOKUP(C433, 'Sales Stage'!C$2:C$6, 'Sales Stage'!B$2:B$6, "Not found")</f>
        <v>Lead</v>
      </c>
      <c r="Q433" s="5">
        <f>_xlfn.XLOOKUP(C433, 'Sales Stage'!C$2:C$6, 'Sales Stage'!A$2:A$6, "Not found")</f>
        <v>0.1</v>
      </c>
      <c r="R433" t="str">
        <f t="shared" si="12"/>
        <v>Partner</v>
      </c>
      <c r="S433" t="str">
        <f t="shared" si="13"/>
        <v>Open</v>
      </c>
    </row>
    <row r="434" spans="1:19" ht="14.5">
      <c r="A434" s="1">
        <v>365</v>
      </c>
      <c r="B434" s="1" t="str">
        <f>_xlfn.XLOOKUP(A434, Opportunity!B$2:B$486, Opportunity!E$2:E$486, "Not found")</f>
        <v>Medium</v>
      </c>
      <c r="C434" s="1">
        <v>1</v>
      </c>
      <c r="D434" s="1">
        <v>286</v>
      </c>
      <c r="E434" s="1">
        <v>9</v>
      </c>
      <c r="F434" s="1">
        <v>15</v>
      </c>
      <c r="G434" s="3">
        <v>3240465</v>
      </c>
      <c r="H434" s="4">
        <v>460.45763888888899</v>
      </c>
      <c r="I434" s="1">
        <v>2015</v>
      </c>
      <c r="J434" s="1" t="str">
        <f>_xlfn.XLOOKUP(D434, Account!D$2:D$358, Account!B$2:B$358, "Not found")</f>
        <v>Central</v>
      </c>
      <c r="K434" s="1" t="str">
        <f>_xlfn.XLOOKUP(D434, Account!D$2:D$358, Account!C$2:C$358, "Not found")</f>
        <v>Small &amp; Medium</v>
      </c>
      <c r="L434" s="1" t="s">
        <v>1008</v>
      </c>
      <c r="M434" s="1" t="str">
        <f>_xlfn.XLOOKUP(E434, Partner!B$2:B$102, Partner!A$2:A$102, "Not found")</f>
        <v>Canezap</v>
      </c>
      <c r="N434" t="str">
        <f>_xlfn.XLOOKUP(E434, Partner!B$2:B$102, Partner!C$2:C$102, "Not found")</f>
        <v>Yes</v>
      </c>
      <c r="O434" t="str">
        <f>_xlfn.XLOOKUP(F434, Product!B$2:B$26, Product!A$2:A$26, "Not found")</f>
        <v>Paratus</v>
      </c>
      <c r="P434" t="str">
        <f>_xlfn.XLOOKUP(C434, 'Sales Stage'!C$2:C$6, 'Sales Stage'!B$2:B$6, "Not found")</f>
        <v>Lead</v>
      </c>
      <c r="Q434" s="5">
        <f>_xlfn.XLOOKUP(C434, 'Sales Stage'!C$2:C$6, 'Sales Stage'!A$2:A$6, "Not found")</f>
        <v>0.1</v>
      </c>
      <c r="R434" t="str">
        <f t="shared" si="12"/>
        <v>Partner</v>
      </c>
      <c r="S434" t="str">
        <f t="shared" si="13"/>
        <v>Open</v>
      </c>
    </row>
    <row r="435" spans="1:19" ht="14.5">
      <c r="A435" s="1">
        <v>334</v>
      </c>
      <c r="B435" s="1" t="str">
        <f>_xlfn.XLOOKUP(A435, Opportunity!B$2:B$486, Opportunity!E$2:E$486, "Not found")</f>
        <v>Large</v>
      </c>
      <c r="C435" s="1">
        <v>1</v>
      </c>
      <c r="D435" s="1">
        <v>257</v>
      </c>
      <c r="E435" s="1">
        <v>82</v>
      </c>
      <c r="F435" s="1">
        <v>1</v>
      </c>
      <c r="G435" s="3">
        <v>8821180</v>
      </c>
      <c r="H435" s="4">
        <v>645.45763888888905</v>
      </c>
      <c r="I435" s="1">
        <v>2015</v>
      </c>
      <c r="J435" s="1" t="str">
        <f>_xlfn.XLOOKUP(D435, Account!D$2:D$358, Account!B$2:B$358, "Not found")</f>
        <v>Central</v>
      </c>
      <c r="K435" s="1" t="str">
        <f>_xlfn.XLOOKUP(D435, Account!D$2:D$358, Account!C$2:C$358, "Not found")</f>
        <v>Small &amp; Medium</v>
      </c>
      <c r="L435" s="1" t="s">
        <v>1008</v>
      </c>
      <c r="M435" s="1" t="str">
        <f>_xlfn.XLOOKUP(E435, Partner!B$2:B$102, Partner!A$2:A$102, "Not found")</f>
        <v>Kanlam</v>
      </c>
      <c r="N435" t="str">
        <f>_xlfn.XLOOKUP(E435, Partner!B$2:B$102, Partner!C$2:C$102, "Not found")</f>
        <v>Yes</v>
      </c>
      <c r="O435" t="str">
        <f>_xlfn.XLOOKUP(F435, Product!B$2:B$26, Product!A$2:A$26, "Not found")</f>
        <v>Abbas</v>
      </c>
      <c r="P435" t="str">
        <f>_xlfn.XLOOKUP(C435, 'Sales Stage'!C$2:C$6, 'Sales Stage'!B$2:B$6, "Not found")</f>
        <v>Lead</v>
      </c>
      <c r="Q435" s="5">
        <f>_xlfn.XLOOKUP(C435, 'Sales Stage'!C$2:C$6, 'Sales Stage'!A$2:A$6, "Not found")</f>
        <v>0.1</v>
      </c>
      <c r="R435" t="str">
        <f t="shared" si="12"/>
        <v>Partner</v>
      </c>
      <c r="S435" t="str">
        <f t="shared" si="13"/>
        <v>Open</v>
      </c>
    </row>
    <row r="436" spans="1:19" ht="14.5">
      <c r="A436" s="1">
        <v>335</v>
      </c>
      <c r="B436" s="1" t="str">
        <f>_xlfn.XLOOKUP(A436, Opportunity!B$2:B$486, Opportunity!E$2:E$486, "Not found")</f>
        <v>Large</v>
      </c>
      <c r="C436" s="1">
        <v>1</v>
      </c>
      <c r="D436" s="1">
        <v>258</v>
      </c>
      <c r="E436" s="1">
        <v>82</v>
      </c>
      <c r="F436" s="1">
        <v>21</v>
      </c>
      <c r="G436" s="3">
        <v>5812922</v>
      </c>
      <c r="H436" s="4">
        <v>409.45763888888899</v>
      </c>
      <c r="I436" s="1">
        <v>2015</v>
      </c>
      <c r="J436" s="1" t="str">
        <f>_xlfn.XLOOKUP(D436, Account!D$2:D$358, Account!B$2:B$358, "Not found")</f>
        <v>West</v>
      </c>
      <c r="K436" s="1" t="str">
        <f>_xlfn.XLOOKUP(D436, Account!D$2:D$358, Account!C$2:C$358, "Not found")</f>
        <v>Small &amp; Medium</v>
      </c>
      <c r="L436" s="1" t="s">
        <v>1008</v>
      </c>
      <c r="M436" s="1" t="str">
        <f>_xlfn.XLOOKUP(E436, Partner!B$2:B$102, Partner!A$2:A$102, "Not found")</f>
        <v>Kanlam</v>
      </c>
      <c r="N436" t="str">
        <f>_xlfn.XLOOKUP(E436, Partner!B$2:B$102, Partner!C$2:C$102, "Not found")</f>
        <v>Yes</v>
      </c>
      <c r="O436" t="str">
        <f>_xlfn.XLOOKUP(F436, Product!B$2:B$26, Product!A$2:A$26, "Not found")</f>
        <v>Vero</v>
      </c>
      <c r="P436" t="str">
        <f>_xlfn.XLOOKUP(C436, 'Sales Stage'!C$2:C$6, 'Sales Stage'!B$2:B$6, "Not found")</f>
        <v>Lead</v>
      </c>
      <c r="Q436" s="5">
        <f>_xlfn.XLOOKUP(C436, 'Sales Stage'!C$2:C$6, 'Sales Stage'!A$2:A$6, "Not found")</f>
        <v>0.1</v>
      </c>
      <c r="R436" t="str">
        <f t="shared" si="12"/>
        <v>Partner</v>
      </c>
      <c r="S436" t="str">
        <f t="shared" si="13"/>
        <v>Open</v>
      </c>
    </row>
    <row r="437" spans="1:19" ht="14.5">
      <c r="A437" s="1">
        <v>75</v>
      </c>
      <c r="B437" s="1" t="str">
        <f>_xlfn.XLOOKUP(A437, Opportunity!B$2:B$486, Opportunity!E$2:E$486, "Not found")</f>
        <v>Large</v>
      </c>
      <c r="C437" s="1">
        <v>1</v>
      </c>
      <c r="D437" s="1">
        <v>63</v>
      </c>
      <c r="E437" s="1">
        <v>28</v>
      </c>
      <c r="F437" s="1">
        <v>5</v>
      </c>
      <c r="G437" s="3">
        <v>6157545</v>
      </c>
      <c r="H437" s="4">
        <v>588.45763888888905</v>
      </c>
      <c r="I437" s="1">
        <v>2015</v>
      </c>
      <c r="J437" s="1" t="str">
        <f>_xlfn.XLOOKUP(D437, Account!D$2:D$358, Account!B$2:B$358, "Not found")</f>
        <v>Central</v>
      </c>
      <c r="K437" s="1" t="str">
        <f>_xlfn.XLOOKUP(D437, Account!D$2:D$358, Account!C$2:C$358, "Not found")</f>
        <v>Strategic</v>
      </c>
      <c r="L437" s="1" t="s">
        <v>1008</v>
      </c>
      <c r="M437" s="1" t="str">
        <f>_xlfn.XLOOKUP(E437, Partner!B$2:B$102, Partner!A$2:A$102, "Not found")</f>
        <v>zonstrip</v>
      </c>
      <c r="N437" t="str">
        <f>_xlfn.XLOOKUP(E437, Partner!B$2:B$102, Partner!C$2:C$102, "Not found")</f>
        <v>Yes</v>
      </c>
      <c r="O437" t="str">
        <f>_xlfn.XLOOKUP(F437, Product!B$2:B$26, Product!A$2:A$26, "Not found")</f>
        <v>Eligo</v>
      </c>
      <c r="P437" t="str">
        <f>_xlfn.XLOOKUP(C437, 'Sales Stage'!C$2:C$6, 'Sales Stage'!B$2:B$6, "Not found")</f>
        <v>Lead</v>
      </c>
      <c r="Q437" s="5">
        <f>_xlfn.XLOOKUP(C437, 'Sales Stage'!C$2:C$6, 'Sales Stage'!A$2:A$6, "Not found")</f>
        <v>0.1</v>
      </c>
      <c r="R437" t="str">
        <f t="shared" si="12"/>
        <v>Partner</v>
      </c>
      <c r="S437" t="str">
        <f t="shared" si="13"/>
        <v>Open</v>
      </c>
    </row>
    <row r="438" spans="1:19" ht="14.5">
      <c r="A438" s="1">
        <v>175</v>
      </c>
      <c r="B438" s="1" t="str">
        <f>_xlfn.XLOOKUP(A438, Opportunity!B$2:B$486, Opportunity!E$2:E$486, "Not found")</f>
        <v>Medium</v>
      </c>
      <c r="C438" s="1">
        <v>1</v>
      </c>
      <c r="D438" s="1">
        <v>140</v>
      </c>
      <c r="E438" s="1">
        <v>3</v>
      </c>
      <c r="F438" s="1">
        <v>16</v>
      </c>
      <c r="G438" s="3">
        <v>2567520</v>
      </c>
      <c r="H438" s="4">
        <v>684.45763888888905</v>
      </c>
      <c r="I438" s="1">
        <v>2015</v>
      </c>
      <c r="J438" s="1" t="str">
        <f>_xlfn.XLOOKUP(D438, Account!D$2:D$358, Account!B$2:B$358, "Not found")</f>
        <v>East</v>
      </c>
      <c r="K438" s="1" t="str">
        <f>_xlfn.XLOOKUP(D438, Account!D$2:D$358, Account!C$2:C$358, "Not found")</f>
        <v>Strategic</v>
      </c>
      <c r="L438" s="1" t="s">
        <v>1008</v>
      </c>
      <c r="M438" s="1" t="str">
        <f>_xlfn.XLOOKUP(E438, Partner!B$2:B$102, Partner!A$2:A$102, "Not found")</f>
        <v>Joblamcon</v>
      </c>
      <c r="N438" t="str">
        <f>_xlfn.XLOOKUP(E438, Partner!B$2:B$102, Partner!C$2:C$102, "Not found")</f>
        <v>Yes</v>
      </c>
      <c r="O438" t="str">
        <f>_xlfn.XLOOKUP(F438, Product!B$2:B$26, Product!A$2:A$26, "Not found")</f>
        <v>Quanti</v>
      </c>
      <c r="P438" t="str">
        <f>_xlfn.XLOOKUP(C438, 'Sales Stage'!C$2:C$6, 'Sales Stage'!B$2:B$6, "Not found")</f>
        <v>Lead</v>
      </c>
      <c r="Q438" s="5">
        <f>_xlfn.XLOOKUP(C438, 'Sales Stage'!C$2:C$6, 'Sales Stage'!A$2:A$6, "Not found")</f>
        <v>0.1</v>
      </c>
      <c r="R438" t="str">
        <f t="shared" si="12"/>
        <v>Partner</v>
      </c>
      <c r="S438" t="str">
        <f t="shared" si="13"/>
        <v>Open</v>
      </c>
    </row>
    <row r="439" spans="1:19" ht="14.5">
      <c r="A439" s="1">
        <v>14</v>
      </c>
      <c r="B439" s="1" t="str">
        <f>_xlfn.XLOOKUP(A439, Opportunity!B$2:B$486, Opportunity!E$2:E$486, "Not found")</f>
        <v>Medium</v>
      </c>
      <c r="C439" s="1">
        <v>1</v>
      </c>
      <c r="D439" s="1">
        <v>14</v>
      </c>
      <c r="E439" s="1">
        <v>10</v>
      </c>
      <c r="F439" s="1">
        <v>20</v>
      </c>
      <c r="G439" s="3">
        <v>3472976</v>
      </c>
      <c r="H439" s="4">
        <v>512.45763888888905</v>
      </c>
      <c r="I439" s="1">
        <v>2015</v>
      </c>
      <c r="J439" s="1" t="str">
        <f>_xlfn.XLOOKUP(D439, Account!D$2:D$358, Account!B$2:B$358, "Not found")</f>
        <v>East</v>
      </c>
      <c r="K439" s="1" t="str">
        <f>_xlfn.XLOOKUP(D439, Account!D$2:D$358, Account!C$2:C$358, "Not found")</f>
        <v>Strategic</v>
      </c>
      <c r="L439" s="1" t="s">
        <v>1001</v>
      </c>
      <c r="M439" s="1" t="str">
        <f>_xlfn.XLOOKUP(E439, Partner!B$2:B$102, Partner!A$2:A$102, "Not found")</f>
        <v>Damlane</v>
      </c>
      <c r="N439" t="str">
        <f>_xlfn.XLOOKUP(E439, Partner!B$2:B$102, Partner!C$2:C$102, "Not found")</f>
        <v>Yes</v>
      </c>
      <c r="O439" t="str">
        <f>_xlfn.XLOOKUP(F439, Product!B$2:B$26, Product!A$2:A$26, "Not found")</f>
        <v>Umbra</v>
      </c>
      <c r="P439" t="str">
        <f>_xlfn.XLOOKUP(C439, 'Sales Stage'!C$2:C$6, 'Sales Stage'!B$2:B$6, "Not found")</f>
        <v>Lead</v>
      </c>
      <c r="Q439" s="5">
        <f>_xlfn.XLOOKUP(C439, 'Sales Stage'!C$2:C$6, 'Sales Stage'!A$2:A$6, "Not found")</f>
        <v>0.1</v>
      </c>
      <c r="R439" t="str">
        <f t="shared" si="12"/>
        <v>Partner</v>
      </c>
      <c r="S439" t="str">
        <f t="shared" si="13"/>
        <v>Open</v>
      </c>
    </row>
    <row r="440" spans="1:19" ht="14.5">
      <c r="A440" s="1">
        <v>35</v>
      </c>
      <c r="B440" s="1" t="str">
        <f>_xlfn.XLOOKUP(A440, Opportunity!B$2:B$486, Opportunity!E$2:E$486, "Not found")</f>
        <v>Large</v>
      </c>
      <c r="C440" s="1">
        <v>1</v>
      </c>
      <c r="D440" s="1">
        <v>14</v>
      </c>
      <c r="E440" s="1">
        <v>10</v>
      </c>
      <c r="F440" s="1">
        <v>25</v>
      </c>
      <c r="G440" s="3">
        <v>7205496</v>
      </c>
      <c r="H440" s="4">
        <v>399.45763888888899</v>
      </c>
      <c r="I440" s="1">
        <v>2015</v>
      </c>
      <c r="J440" s="1" t="str">
        <f>_xlfn.XLOOKUP(D440, Account!D$2:D$358, Account!B$2:B$358, "Not found")</f>
        <v>East</v>
      </c>
      <c r="K440" s="1" t="str">
        <f>_xlfn.XLOOKUP(D440, Account!D$2:D$358, Account!C$2:C$358, "Not found")</f>
        <v>Strategic</v>
      </c>
      <c r="L440" s="1" t="s">
        <v>1001</v>
      </c>
      <c r="M440" s="1" t="str">
        <f>_xlfn.XLOOKUP(E440, Partner!B$2:B$102, Partner!A$2:A$102, "Not found")</f>
        <v>Damlane</v>
      </c>
      <c r="N440" t="str">
        <f>_xlfn.XLOOKUP(E440, Partner!B$2:B$102, Partner!C$2:C$102, "Not found")</f>
        <v>Yes</v>
      </c>
      <c r="O440" t="str">
        <f>_xlfn.XLOOKUP(F440, Product!B$2:B$26, Product!A$2:A$26, "Not found")</f>
        <v>Maximus</v>
      </c>
      <c r="P440" t="str">
        <f>_xlfn.XLOOKUP(C440, 'Sales Stage'!C$2:C$6, 'Sales Stage'!B$2:B$6, "Not found")</f>
        <v>Lead</v>
      </c>
      <c r="Q440" s="5">
        <f>_xlfn.XLOOKUP(C440, 'Sales Stage'!C$2:C$6, 'Sales Stage'!A$2:A$6, "Not found")</f>
        <v>0.1</v>
      </c>
      <c r="R440" t="str">
        <f t="shared" si="12"/>
        <v>Partner</v>
      </c>
      <c r="S440" t="str">
        <f t="shared" si="13"/>
        <v>Open</v>
      </c>
    </row>
    <row r="441" spans="1:19" ht="14.5">
      <c r="A441" s="1">
        <v>115</v>
      </c>
      <c r="B441" s="1" t="str">
        <f>_xlfn.XLOOKUP(A441, Opportunity!B$2:B$486, Opportunity!E$2:E$486, "Not found")</f>
        <v>Large</v>
      </c>
      <c r="C441" s="1">
        <v>1</v>
      </c>
      <c r="D441" s="1">
        <v>97</v>
      </c>
      <c r="E441" s="1">
        <v>3</v>
      </c>
      <c r="F441" s="1">
        <v>23</v>
      </c>
      <c r="G441" s="3">
        <v>10142938</v>
      </c>
      <c r="H441" s="4">
        <v>616.45763888888905</v>
      </c>
      <c r="I441" s="1">
        <v>2015</v>
      </c>
      <c r="J441" s="1" t="str">
        <f>_xlfn.XLOOKUP(D441, Account!D$2:D$358, Account!B$2:B$358, "Not found")</f>
        <v>East</v>
      </c>
      <c r="K441" s="1" t="str">
        <f>_xlfn.XLOOKUP(D441, Account!D$2:D$358, Account!C$2:C$358, "Not found")</f>
        <v>Large</v>
      </c>
      <c r="L441" s="1" t="s">
        <v>1001</v>
      </c>
      <c r="M441" s="1" t="str">
        <f>_xlfn.XLOOKUP(E441, Partner!B$2:B$102, Partner!A$2:A$102, "Not found")</f>
        <v>Joblamcon</v>
      </c>
      <c r="N441" t="str">
        <f>_xlfn.XLOOKUP(E441, Partner!B$2:B$102, Partner!C$2:C$102, "Not found")</f>
        <v>Yes</v>
      </c>
      <c r="O441" t="str">
        <f>_xlfn.XLOOKUP(F441, Product!B$2:B$26, Product!A$2:A$26, "Not found")</f>
        <v>Bellus</v>
      </c>
      <c r="P441" t="str">
        <f>_xlfn.XLOOKUP(C441, 'Sales Stage'!C$2:C$6, 'Sales Stage'!B$2:B$6, "Not found")</f>
        <v>Lead</v>
      </c>
      <c r="Q441" s="5">
        <f>_xlfn.XLOOKUP(C441, 'Sales Stage'!C$2:C$6, 'Sales Stage'!A$2:A$6, "Not found")</f>
        <v>0.1</v>
      </c>
      <c r="R441" t="str">
        <f t="shared" si="12"/>
        <v>Partner</v>
      </c>
      <c r="S441" t="str">
        <f t="shared" si="13"/>
        <v>Open</v>
      </c>
    </row>
    <row r="442" spans="1:19" ht="14.5">
      <c r="A442" s="1">
        <v>129</v>
      </c>
      <c r="B442" s="1" t="str">
        <f>_xlfn.XLOOKUP(A442, Opportunity!B$2:B$486, Opportunity!E$2:E$486, "Not found")</f>
        <v>Medium</v>
      </c>
      <c r="C442" s="1">
        <v>1</v>
      </c>
      <c r="D442" s="1">
        <v>106</v>
      </c>
      <c r="E442" s="1">
        <v>44</v>
      </c>
      <c r="F442" s="1">
        <v>7</v>
      </c>
      <c r="G442" s="3">
        <v>2475475</v>
      </c>
      <c r="H442" s="4">
        <v>412.45763888888899</v>
      </c>
      <c r="I442" s="1">
        <v>2015</v>
      </c>
      <c r="J442" s="1" t="str">
        <f>_xlfn.XLOOKUP(D442, Account!D$2:D$358, Account!B$2:B$358, "Not found")</f>
        <v>East</v>
      </c>
      <c r="K442" s="1" t="str">
        <f>_xlfn.XLOOKUP(D442, Account!D$2:D$358, Account!C$2:C$358, "Not found")</f>
        <v>Small &amp; Medium</v>
      </c>
      <c r="L442" s="1" t="s">
        <v>1001</v>
      </c>
      <c r="M442" s="1" t="str">
        <f>_xlfn.XLOOKUP(E442, Partner!B$2:B$102, Partner!A$2:A$102, "Not found")</f>
        <v>Redunilux</v>
      </c>
      <c r="N442" t="str">
        <f>_xlfn.XLOOKUP(E442, Partner!B$2:B$102, Partner!C$2:C$102, "Not found")</f>
        <v>Yes</v>
      </c>
      <c r="O442" t="str">
        <f>_xlfn.XLOOKUP(F442, Product!B$2:B$26, Product!A$2:A$26, "Not found")</f>
        <v>Gratus</v>
      </c>
      <c r="P442" t="str">
        <f>_xlfn.XLOOKUP(C442, 'Sales Stage'!C$2:C$6, 'Sales Stage'!B$2:B$6, "Not found")</f>
        <v>Lead</v>
      </c>
      <c r="Q442" s="5">
        <f>_xlfn.XLOOKUP(C442, 'Sales Stage'!C$2:C$6, 'Sales Stage'!A$2:A$6, "Not found")</f>
        <v>0.1</v>
      </c>
      <c r="R442" t="str">
        <f t="shared" si="12"/>
        <v>Partner</v>
      </c>
      <c r="S442" t="str">
        <f t="shared" si="13"/>
        <v>Open</v>
      </c>
    </row>
    <row r="443" spans="1:19" ht="14.5">
      <c r="A443" s="1">
        <v>428</v>
      </c>
      <c r="B443" s="1" t="str">
        <f>_xlfn.XLOOKUP(A443, Opportunity!B$2:B$486, Opportunity!E$2:E$486, "Not found")</f>
        <v>Large</v>
      </c>
      <c r="C443" s="1">
        <v>1</v>
      </c>
      <c r="D443" s="1">
        <v>329</v>
      </c>
      <c r="E443" s="1">
        <v>90</v>
      </c>
      <c r="F443" s="1">
        <v>2</v>
      </c>
      <c r="G443" s="3">
        <v>11888801</v>
      </c>
      <c r="H443" s="4">
        <v>690.45763888888905</v>
      </c>
      <c r="I443" s="1">
        <v>2015</v>
      </c>
      <c r="J443" s="1" t="str">
        <f>_xlfn.XLOOKUP(D443, Account!D$2:D$358, Account!B$2:B$358, "Not found")</f>
        <v>West</v>
      </c>
      <c r="K443" s="1" t="str">
        <f>_xlfn.XLOOKUP(D443, Account!D$2:D$358, Account!C$2:C$358, "Not found")</f>
        <v>Large</v>
      </c>
      <c r="L443" s="1" t="s">
        <v>1001</v>
      </c>
      <c r="M443" s="1" t="str">
        <f>_xlfn.XLOOKUP(E443, Partner!B$2:B$102, Partner!A$2:A$102, "Not found")</f>
        <v>mediaphase</v>
      </c>
      <c r="N443" t="str">
        <f>_xlfn.XLOOKUP(E443, Partner!B$2:B$102, Partner!C$2:C$102, "Not found")</f>
        <v>Yes</v>
      </c>
      <c r="O443" t="str">
        <f>_xlfn.XLOOKUP(F443, Product!B$2:B$26, Product!A$2:A$26, "Not found")</f>
        <v>Basium</v>
      </c>
      <c r="P443" t="str">
        <f>_xlfn.XLOOKUP(C443, 'Sales Stage'!C$2:C$6, 'Sales Stage'!B$2:B$6, "Not found")</f>
        <v>Lead</v>
      </c>
      <c r="Q443" s="5">
        <f>_xlfn.XLOOKUP(C443, 'Sales Stage'!C$2:C$6, 'Sales Stage'!A$2:A$6, "Not found")</f>
        <v>0.1</v>
      </c>
      <c r="R443" t="str">
        <f t="shared" si="12"/>
        <v>Partner</v>
      </c>
      <c r="S443" t="str">
        <f t="shared" si="13"/>
        <v>Open</v>
      </c>
    </row>
    <row r="444" spans="1:19" ht="14.5">
      <c r="A444" s="1">
        <v>173</v>
      </c>
      <c r="B444" s="1" t="str">
        <f>_xlfn.XLOOKUP(A444, Opportunity!B$2:B$486, Opportunity!E$2:E$486, "Not found")</f>
        <v>Large</v>
      </c>
      <c r="C444" s="1">
        <v>1</v>
      </c>
      <c r="D444" s="1">
        <v>52</v>
      </c>
      <c r="E444" s="1">
        <v>3</v>
      </c>
      <c r="F444" s="1">
        <v>19</v>
      </c>
      <c r="G444" s="3">
        <v>6335917</v>
      </c>
      <c r="H444" s="4">
        <v>582.45763888888905</v>
      </c>
      <c r="I444" s="1">
        <v>2015</v>
      </c>
      <c r="J444" s="1" t="str">
        <f>_xlfn.XLOOKUP(D444, Account!D$2:D$358, Account!B$2:B$358, "Not found")</f>
        <v>Central</v>
      </c>
      <c r="K444" s="1" t="str">
        <f>_xlfn.XLOOKUP(D444, Account!D$2:D$358, Account!C$2:C$358, "Not found")</f>
        <v>Strategic</v>
      </c>
      <c r="L444" s="1" t="s">
        <v>1001</v>
      </c>
      <c r="M444" s="1" t="str">
        <f>_xlfn.XLOOKUP(E444, Partner!B$2:B$102, Partner!A$2:A$102, "Not found")</f>
        <v>Joblamcon</v>
      </c>
      <c r="N444" t="str">
        <f>_xlfn.XLOOKUP(E444, Partner!B$2:B$102, Partner!C$2:C$102, "Not found")</f>
        <v>Yes</v>
      </c>
      <c r="O444" t="str">
        <f>_xlfn.XLOOKUP(F444, Product!B$2:B$26, Product!A$2:A$26, "Not found")</f>
        <v>Talus</v>
      </c>
      <c r="P444" t="str">
        <f>_xlfn.XLOOKUP(C444, 'Sales Stage'!C$2:C$6, 'Sales Stage'!B$2:B$6, "Not found")</f>
        <v>Lead</v>
      </c>
      <c r="Q444" s="5">
        <f>_xlfn.XLOOKUP(C444, 'Sales Stage'!C$2:C$6, 'Sales Stage'!A$2:A$6, "Not found")</f>
        <v>0.1</v>
      </c>
      <c r="R444" t="str">
        <f t="shared" si="12"/>
        <v>Partner</v>
      </c>
      <c r="S444" t="str">
        <f t="shared" si="13"/>
        <v>Open</v>
      </c>
    </row>
    <row r="445" spans="1:19" ht="14.5">
      <c r="A445" s="1">
        <v>45</v>
      </c>
      <c r="B445" s="1" t="str">
        <f>_xlfn.XLOOKUP(A445, Opportunity!B$2:B$486, Opportunity!E$2:E$486, "Not found")</f>
        <v>Large</v>
      </c>
      <c r="C445" s="1">
        <v>1</v>
      </c>
      <c r="D445" s="1">
        <v>42</v>
      </c>
      <c r="E445" s="1">
        <v>25</v>
      </c>
      <c r="F445" s="1">
        <v>1</v>
      </c>
      <c r="G445" s="3">
        <v>7012618</v>
      </c>
      <c r="H445" s="4">
        <v>542.45763888888905</v>
      </c>
      <c r="I445" s="1">
        <v>2015</v>
      </c>
      <c r="J445" s="1" t="str">
        <f>_xlfn.XLOOKUP(D445, Account!D$2:D$358, Account!B$2:B$358, "Not found")</f>
        <v>East</v>
      </c>
      <c r="K445" s="1" t="str">
        <f>_xlfn.XLOOKUP(D445, Account!D$2:D$358, Account!C$2:C$358, "Not found")</f>
        <v>Strategic</v>
      </c>
      <c r="L445" s="1" t="s">
        <v>1001</v>
      </c>
      <c r="M445" s="1" t="str">
        <f>_xlfn.XLOOKUP(E445, Partner!B$2:B$102, Partner!A$2:A$102, "Not found")</f>
        <v>Medfax</v>
      </c>
      <c r="N445" t="str">
        <f>_xlfn.XLOOKUP(E445, Partner!B$2:B$102, Partner!C$2:C$102, "Not found")</f>
        <v>Yes</v>
      </c>
      <c r="O445" t="str">
        <f>_xlfn.XLOOKUP(F445, Product!B$2:B$26, Product!A$2:A$26, "Not found")</f>
        <v>Abbas</v>
      </c>
      <c r="P445" t="str">
        <f>_xlfn.XLOOKUP(C445, 'Sales Stage'!C$2:C$6, 'Sales Stage'!B$2:B$6, "Not found")</f>
        <v>Lead</v>
      </c>
      <c r="Q445" s="5">
        <f>_xlfn.XLOOKUP(C445, 'Sales Stage'!C$2:C$6, 'Sales Stage'!A$2:A$6, "Not found")</f>
        <v>0.1</v>
      </c>
      <c r="R445" t="str">
        <f t="shared" si="12"/>
        <v>Partner</v>
      </c>
      <c r="S445" t="str">
        <f t="shared" si="13"/>
        <v>Open</v>
      </c>
    </row>
    <row r="446" spans="1:19" ht="14.5">
      <c r="A446" s="1">
        <v>13</v>
      </c>
      <c r="B446" s="1" t="str">
        <f>_xlfn.XLOOKUP(A446, Opportunity!B$2:B$486, Opportunity!E$2:E$486, "Not found")</f>
        <v>Large</v>
      </c>
      <c r="C446" s="1">
        <v>1</v>
      </c>
      <c r="D446" s="1">
        <v>13</v>
      </c>
      <c r="E446" s="1">
        <v>9</v>
      </c>
      <c r="F446" s="1">
        <v>12</v>
      </c>
      <c r="G446" s="3">
        <v>9271823</v>
      </c>
      <c r="H446" s="4">
        <v>561.45763888888905</v>
      </c>
      <c r="I446" s="1">
        <v>2015</v>
      </c>
      <c r="J446" s="1" t="str">
        <f>_xlfn.XLOOKUP(D446, Account!D$2:D$358, Account!B$2:B$358, "Not found")</f>
        <v>Central</v>
      </c>
      <c r="K446" s="1" t="str">
        <f>_xlfn.XLOOKUP(D446, Account!D$2:D$358, Account!C$2:C$358, "Not found")</f>
        <v>Large</v>
      </c>
      <c r="L446" s="1" t="s">
        <v>1001</v>
      </c>
      <c r="M446" s="1" t="str">
        <f>_xlfn.XLOOKUP(E446, Partner!B$2:B$102, Partner!A$2:A$102, "Not found")</f>
        <v>Canezap</v>
      </c>
      <c r="N446" t="str">
        <f>_xlfn.XLOOKUP(E446, Partner!B$2:B$102, Partner!C$2:C$102, "Not found")</f>
        <v>Yes</v>
      </c>
      <c r="O446" t="str">
        <f>_xlfn.XLOOKUP(F446, Product!B$2:B$26, Product!A$2:A$26, "Not found")</f>
        <v>Magis</v>
      </c>
      <c r="P446" t="str">
        <f>_xlfn.XLOOKUP(C446, 'Sales Stage'!C$2:C$6, 'Sales Stage'!B$2:B$6, "Not found")</f>
        <v>Lead</v>
      </c>
      <c r="Q446" s="5">
        <f>_xlfn.XLOOKUP(C446, 'Sales Stage'!C$2:C$6, 'Sales Stage'!A$2:A$6, "Not found")</f>
        <v>0.1</v>
      </c>
      <c r="R446" t="str">
        <f t="shared" si="12"/>
        <v>Partner</v>
      </c>
      <c r="S446" t="str">
        <f t="shared" si="13"/>
        <v>Open</v>
      </c>
    </row>
    <row r="447" spans="1:19" ht="14.5">
      <c r="A447" s="1">
        <v>76</v>
      </c>
      <c r="B447" s="1" t="str">
        <f>_xlfn.XLOOKUP(A447, Opportunity!B$2:B$486, Opportunity!E$2:E$486, "Not found")</f>
        <v>Medium</v>
      </c>
      <c r="C447" s="1">
        <v>1</v>
      </c>
      <c r="D447" s="1">
        <v>64</v>
      </c>
      <c r="E447" s="1">
        <v>27</v>
      </c>
      <c r="F447" s="1">
        <v>10</v>
      </c>
      <c r="G447" s="3">
        <v>4963605</v>
      </c>
      <c r="H447" s="4">
        <v>374.45763888888899</v>
      </c>
      <c r="I447" s="1">
        <v>2015</v>
      </c>
      <c r="J447" s="1" t="str">
        <f>_xlfn.XLOOKUP(D447, Account!D$2:D$358, Account!B$2:B$358, "Not found")</f>
        <v>West</v>
      </c>
      <c r="K447" s="1" t="str">
        <f>_xlfn.XLOOKUP(D447, Account!D$2:D$358, Account!C$2:C$358, "Not found")</f>
        <v>Small &amp; Medium</v>
      </c>
      <c r="L447" s="1" t="s">
        <v>1001</v>
      </c>
      <c r="M447" s="1" t="str">
        <f>_xlfn.XLOOKUP(E447, Partner!B$2:B$102, Partner!A$2:A$102, "Not found")</f>
        <v>kan-dom</v>
      </c>
      <c r="N447" t="str">
        <f>_xlfn.XLOOKUP(E447, Partner!B$2:B$102, Partner!C$2:C$102, "Not found")</f>
        <v>Yes</v>
      </c>
      <c r="O447" t="str">
        <f>_xlfn.XLOOKUP(F447, Product!B$2:B$26, Product!A$2:A$26, "Not found")</f>
        <v>Juvenis</v>
      </c>
      <c r="P447" t="str">
        <f>_xlfn.XLOOKUP(C447, 'Sales Stage'!C$2:C$6, 'Sales Stage'!B$2:B$6, "Not found")</f>
        <v>Lead</v>
      </c>
      <c r="Q447" s="5">
        <f>_xlfn.XLOOKUP(C447, 'Sales Stage'!C$2:C$6, 'Sales Stage'!A$2:A$6, "Not found")</f>
        <v>0.1</v>
      </c>
      <c r="R447" t="str">
        <f t="shared" si="12"/>
        <v>Partner</v>
      </c>
      <c r="S447" t="str">
        <f t="shared" si="13"/>
        <v>Open</v>
      </c>
    </row>
    <row r="448" spans="1:19" ht="14.5">
      <c r="A448" s="1">
        <v>167</v>
      </c>
      <c r="B448" s="1" t="str">
        <f>_xlfn.XLOOKUP(A448, Opportunity!B$2:B$486, Opportunity!E$2:E$486, "Not found")</f>
        <v>Large</v>
      </c>
      <c r="C448" s="1">
        <v>1</v>
      </c>
      <c r="D448" s="1">
        <v>134</v>
      </c>
      <c r="E448" s="1">
        <v>48</v>
      </c>
      <c r="F448" s="1">
        <v>19</v>
      </c>
      <c r="G448" s="3">
        <v>9170593</v>
      </c>
      <c r="H448" s="4">
        <v>560.45763888888905</v>
      </c>
      <c r="I448" s="1">
        <v>2015</v>
      </c>
      <c r="J448" s="1" t="str">
        <f>_xlfn.XLOOKUP(D448, Account!D$2:D$358, Account!B$2:B$358, "Not found")</f>
        <v>East</v>
      </c>
      <c r="K448" s="1" t="str">
        <f>_xlfn.XLOOKUP(D448, Account!D$2:D$358, Account!C$2:C$358, "Not found")</f>
        <v>Small &amp; Medium</v>
      </c>
      <c r="L448" s="1" t="s">
        <v>1001</v>
      </c>
      <c r="M448" s="1" t="str">
        <f>_xlfn.XLOOKUP(E448, Partner!B$2:B$102, Partner!A$2:A$102, "Not found")</f>
        <v>Konkdom</v>
      </c>
      <c r="N448" t="str">
        <f>_xlfn.XLOOKUP(E448, Partner!B$2:B$102, Partner!C$2:C$102, "Not found")</f>
        <v>Yes</v>
      </c>
      <c r="O448" t="str">
        <f>_xlfn.XLOOKUP(F448, Product!B$2:B$26, Product!A$2:A$26, "Not found")</f>
        <v>Talus</v>
      </c>
      <c r="P448" t="str">
        <f>_xlfn.XLOOKUP(C448, 'Sales Stage'!C$2:C$6, 'Sales Stage'!B$2:B$6, "Not found")</f>
        <v>Lead</v>
      </c>
      <c r="Q448" s="5">
        <f>_xlfn.XLOOKUP(C448, 'Sales Stage'!C$2:C$6, 'Sales Stage'!A$2:A$6, "Not found")</f>
        <v>0.1</v>
      </c>
      <c r="R448" t="str">
        <f t="shared" si="12"/>
        <v>Partner</v>
      </c>
      <c r="S448" t="str">
        <f t="shared" si="13"/>
        <v>Open</v>
      </c>
    </row>
    <row r="449" spans="1:19" ht="14.5">
      <c r="A449" s="1">
        <v>243</v>
      </c>
      <c r="B449" s="1" t="str">
        <f>_xlfn.XLOOKUP(A449, Opportunity!B$2:B$486, Opportunity!E$2:E$486, "Not found")</f>
        <v>Large</v>
      </c>
      <c r="C449" s="1">
        <v>1</v>
      </c>
      <c r="D449" s="1">
        <v>194</v>
      </c>
      <c r="E449" s="1">
        <v>66</v>
      </c>
      <c r="F449" s="1">
        <v>19</v>
      </c>
      <c r="G449" s="3">
        <v>5915290</v>
      </c>
      <c r="H449" s="4">
        <v>368.45763888888899</v>
      </c>
      <c r="I449" s="1">
        <v>2015</v>
      </c>
      <c r="J449" s="1" t="str">
        <f>_xlfn.XLOOKUP(D449, Account!D$2:D$358, Account!B$2:B$358, "Not found")</f>
        <v>East</v>
      </c>
      <c r="K449" s="1" t="str">
        <f>_xlfn.XLOOKUP(D449, Account!D$2:D$358, Account!C$2:C$358, "Not found")</f>
        <v>Large</v>
      </c>
      <c r="L449" s="1" t="s">
        <v>1001</v>
      </c>
      <c r="M449" s="1" t="str">
        <f>_xlfn.XLOOKUP(E449, Partner!B$2:B$102, Partner!A$2:A$102, "Not found")</f>
        <v>Vivastreet</v>
      </c>
      <c r="N449" t="str">
        <f>_xlfn.XLOOKUP(E449, Partner!B$2:B$102, Partner!C$2:C$102, "Not found")</f>
        <v>Yes</v>
      </c>
      <c r="O449" t="str">
        <f>_xlfn.XLOOKUP(F449, Product!B$2:B$26, Product!A$2:A$26, "Not found")</f>
        <v>Talus</v>
      </c>
      <c r="P449" t="str">
        <f>_xlfn.XLOOKUP(C449, 'Sales Stage'!C$2:C$6, 'Sales Stage'!B$2:B$6, "Not found")</f>
        <v>Lead</v>
      </c>
      <c r="Q449" s="5">
        <f>_xlfn.XLOOKUP(C449, 'Sales Stage'!C$2:C$6, 'Sales Stage'!A$2:A$6, "Not found")</f>
        <v>0.1</v>
      </c>
      <c r="R449" t="str">
        <f t="shared" si="12"/>
        <v>Partner</v>
      </c>
      <c r="S449" t="str">
        <f t="shared" si="13"/>
        <v>Open</v>
      </c>
    </row>
    <row r="450" spans="1:19" ht="14.5">
      <c r="A450" s="1">
        <v>282</v>
      </c>
      <c r="B450" s="1" t="str">
        <f>_xlfn.XLOOKUP(A450, Opportunity!B$2:B$486, Opportunity!E$2:E$486, "Not found")</f>
        <v>Large</v>
      </c>
      <c r="C450" s="1">
        <v>1</v>
      </c>
      <c r="D450" s="1">
        <v>225</v>
      </c>
      <c r="E450" s="1">
        <v>66</v>
      </c>
      <c r="F450" s="1">
        <v>10</v>
      </c>
      <c r="G450" s="3">
        <v>10142149</v>
      </c>
      <c r="H450" s="4">
        <v>472.45763888888899</v>
      </c>
      <c r="I450" s="1">
        <v>2015</v>
      </c>
      <c r="J450" s="1" t="str">
        <f>_xlfn.XLOOKUP(D450, Account!D$2:D$358, Account!B$2:B$358, "Not found")</f>
        <v>East</v>
      </c>
      <c r="K450" s="1" t="str">
        <f>_xlfn.XLOOKUP(D450, Account!D$2:D$358, Account!C$2:C$358, "Not found")</f>
        <v>Large</v>
      </c>
      <c r="L450" s="1" t="s">
        <v>1001</v>
      </c>
      <c r="M450" s="1" t="str">
        <f>_xlfn.XLOOKUP(E450, Partner!B$2:B$102, Partner!A$2:A$102, "Not found")</f>
        <v>Vivastreet</v>
      </c>
      <c r="N450" t="str">
        <f>_xlfn.XLOOKUP(E450, Partner!B$2:B$102, Partner!C$2:C$102, "Not found")</f>
        <v>Yes</v>
      </c>
      <c r="O450" t="str">
        <f>_xlfn.XLOOKUP(F450, Product!B$2:B$26, Product!A$2:A$26, "Not found")</f>
        <v>Juvenis</v>
      </c>
      <c r="P450" t="str">
        <f>_xlfn.XLOOKUP(C450, 'Sales Stage'!C$2:C$6, 'Sales Stage'!B$2:B$6, "Not found")</f>
        <v>Lead</v>
      </c>
      <c r="Q450" s="5">
        <f>_xlfn.XLOOKUP(C450, 'Sales Stage'!C$2:C$6, 'Sales Stage'!A$2:A$6, "Not found")</f>
        <v>0.1</v>
      </c>
      <c r="R450" t="str">
        <f t="shared" si="12"/>
        <v>Partner</v>
      </c>
      <c r="S450" t="str">
        <f t="shared" si="13"/>
        <v>Open</v>
      </c>
    </row>
    <row r="451" spans="1:19" ht="14.5">
      <c r="A451" s="1">
        <v>43</v>
      </c>
      <c r="B451" s="1" t="str">
        <f>_xlfn.XLOOKUP(A451, Opportunity!B$2:B$486, Opportunity!E$2:E$486, "Not found")</f>
        <v>Small</v>
      </c>
      <c r="C451" s="1">
        <v>1</v>
      </c>
      <c r="D451" s="1">
        <v>40</v>
      </c>
      <c r="E451" s="1">
        <v>14</v>
      </c>
      <c r="F451" s="1">
        <v>17</v>
      </c>
      <c r="G451" s="3">
        <v>236607</v>
      </c>
      <c r="H451" s="4">
        <v>480.45763888888899</v>
      </c>
      <c r="I451" s="1">
        <v>2015</v>
      </c>
      <c r="J451" s="1" t="str">
        <f>_xlfn.XLOOKUP(D451, Account!D$2:D$358, Account!B$2:B$358, "Not found")</f>
        <v>East</v>
      </c>
      <c r="K451" s="1" t="str">
        <f>_xlfn.XLOOKUP(D451, Account!D$2:D$358, Account!C$2:C$358, "Not found")</f>
        <v>Strategic</v>
      </c>
      <c r="L451" s="1" t="s">
        <v>1009</v>
      </c>
      <c r="M451" s="1" t="str">
        <f>_xlfn.XLOOKUP(E451, Partner!B$2:B$102, Partner!A$2:A$102, "Not found")</f>
        <v>Quofase</v>
      </c>
      <c r="N451" t="str">
        <f>_xlfn.XLOOKUP(E451, Partner!B$2:B$102, Partner!C$2:C$102, "Not found")</f>
        <v>Yes</v>
      </c>
      <c r="O451" t="str">
        <f>_xlfn.XLOOKUP(F451, Product!B$2:B$26, Product!A$2:A$26, "Not found")</f>
        <v>Recolo</v>
      </c>
      <c r="P451" t="str">
        <f>_xlfn.XLOOKUP(C451, 'Sales Stage'!C$2:C$6, 'Sales Stage'!B$2:B$6, "Not found")</f>
        <v>Lead</v>
      </c>
      <c r="Q451" s="5">
        <f>_xlfn.XLOOKUP(C451, 'Sales Stage'!C$2:C$6, 'Sales Stage'!A$2:A$6, "Not found")</f>
        <v>0.1</v>
      </c>
      <c r="R451" t="str">
        <f t="shared" ref="R451:R488" si="14">IF(N451="Yes", "Partner", "Direct")</f>
        <v>Partner</v>
      </c>
      <c r="S451" t="str">
        <f t="shared" ref="S451:S487" si="15">IF(Q451&gt;=0.8, "Closed", "Open")</f>
        <v>Open</v>
      </c>
    </row>
    <row r="452" spans="1:19" ht="14.5">
      <c r="A452" s="1">
        <v>176</v>
      </c>
      <c r="B452" s="1" t="str">
        <f>_xlfn.XLOOKUP(A452, Opportunity!B$2:B$486, Opportunity!E$2:E$486, "Not found")</f>
        <v>Small</v>
      </c>
      <c r="C452" s="1">
        <v>1</v>
      </c>
      <c r="D452" s="1">
        <v>3</v>
      </c>
      <c r="E452" s="1">
        <v>3</v>
      </c>
      <c r="F452" s="1">
        <v>5</v>
      </c>
      <c r="G452" s="3">
        <v>73320</v>
      </c>
      <c r="H452" s="4">
        <v>387.45763888888899</v>
      </c>
      <c r="I452" s="1">
        <v>2015</v>
      </c>
      <c r="J452" s="1" t="str">
        <f>_xlfn.XLOOKUP(D452, Account!D$2:D$358, Account!B$2:B$358, "Not found")</f>
        <v>West</v>
      </c>
      <c r="K452" s="1" t="str">
        <f>_xlfn.XLOOKUP(D452, Account!D$2:D$358, Account!C$2:C$358, "Not found")</f>
        <v>Large</v>
      </c>
      <c r="L452" s="1" t="s">
        <v>1009</v>
      </c>
      <c r="M452" s="1" t="str">
        <f>_xlfn.XLOOKUP(E452, Partner!B$2:B$102, Partner!A$2:A$102, "Not found")</f>
        <v>Joblamcon</v>
      </c>
      <c r="N452" t="str">
        <f>_xlfn.XLOOKUP(E452, Partner!B$2:B$102, Partner!C$2:C$102, "Not found")</f>
        <v>Yes</v>
      </c>
      <c r="O452" t="str">
        <f>_xlfn.XLOOKUP(F452, Product!B$2:B$26, Product!A$2:A$26, "Not found")</f>
        <v>Eligo</v>
      </c>
      <c r="P452" t="str">
        <f>_xlfn.XLOOKUP(C452, 'Sales Stage'!C$2:C$6, 'Sales Stage'!B$2:B$6, "Not found")</f>
        <v>Lead</v>
      </c>
      <c r="Q452" s="5">
        <f>_xlfn.XLOOKUP(C452, 'Sales Stage'!C$2:C$6, 'Sales Stage'!A$2:A$6, "Not found")</f>
        <v>0.1</v>
      </c>
      <c r="R452" t="str">
        <f t="shared" si="14"/>
        <v>Partner</v>
      </c>
      <c r="S452" t="str">
        <f t="shared" si="15"/>
        <v>Open</v>
      </c>
    </row>
    <row r="453" spans="1:19" ht="14.5">
      <c r="A453" s="1">
        <v>174</v>
      </c>
      <c r="B453" s="1" t="str">
        <f>_xlfn.XLOOKUP(A453, Opportunity!B$2:B$486, Opportunity!E$2:E$486, "Not found")</f>
        <v>Large</v>
      </c>
      <c r="C453" s="1">
        <v>1</v>
      </c>
      <c r="D453" s="1">
        <v>105</v>
      </c>
      <c r="E453" s="1">
        <v>3</v>
      </c>
      <c r="F453" s="1">
        <v>1</v>
      </c>
      <c r="G453" s="3">
        <v>5633553</v>
      </c>
      <c r="H453" s="4">
        <v>607.45763888888905</v>
      </c>
      <c r="I453" s="1">
        <v>2015</v>
      </c>
      <c r="J453" s="1" t="str">
        <f>_xlfn.XLOOKUP(D453, Account!D$2:D$358, Account!B$2:B$358, "Not found")</f>
        <v>East</v>
      </c>
      <c r="K453" s="1" t="str">
        <f>_xlfn.XLOOKUP(D453, Account!D$2:D$358, Account!C$2:C$358, "Not found")</f>
        <v>Large</v>
      </c>
      <c r="L453" s="1" t="s">
        <v>1009</v>
      </c>
      <c r="M453" s="1" t="str">
        <f>_xlfn.XLOOKUP(E453, Partner!B$2:B$102, Partner!A$2:A$102, "Not found")</f>
        <v>Joblamcon</v>
      </c>
      <c r="N453" t="str">
        <f>_xlfn.XLOOKUP(E453, Partner!B$2:B$102, Partner!C$2:C$102, "Not found")</f>
        <v>Yes</v>
      </c>
      <c r="O453" t="str">
        <f>_xlfn.XLOOKUP(F453, Product!B$2:B$26, Product!A$2:A$26, "Not found")</f>
        <v>Abbas</v>
      </c>
      <c r="P453" t="str">
        <f>_xlfn.XLOOKUP(C453, 'Sales Stage'!C$2:C$6, 'Sales Stage'!B$2:B$6, "Not found")</f>
        <v>Lead</v>
      </c>
      <c r="Q453" s="5">
        <f>_xlfn.XLOOKUP(C453, 'Sales Stage'!C$2:C$6, 'Sales Stage'!A$2:A$6, "Not found")</f>
        <v>0.1</v>
      </c>
      <c r="R453" t="str">
        <f t="shared" si="14"/>
        <v>Partner</v>
      </c>
      <c r="S453" t="str">
        <f t="shared" si="15"/>
        <v>Open</v>
      </c>
    </row>
    <row r="454" spans="1:19" ht="14.5">
      <c r="A454" s="1">
        <v>151</v>
      </c>
      <c r="B454" s="1" t="str">
        <f>_xlfn.XLOOKUP(A454, Opportunity!B$2:B$486, Opportunity!E$2:E$486, "Not found")</f>
        <v>Medium</v>
      </c>
      <c r="C454" s="1">
        <v>1</v>
      </c>
      <c r="D454" s="1">
        <v>120</v>
      </c>
      <c r="E454" s="1">
        <v>3</v>
      </c>
      <c r="F454" s="1">
        <v>8</v>
      </c>
      <c r="G454" s="3">
        <v>2696026</v>
      </c>
      <c r="H454" s="4">
        <v>404.45763888888899</v>
      </c>
      <c r="I454" s="1">
        <v>2015</v>
      </c>
      <c r="J454" s="1" t="str">
        <f>_xlfn.XLOOKUP(D454, Account!D$2:D$358, Account!B$2:B$358, "Not found")</f>
        <v>West</v>
      </c>
      <c r="K454" s="1" t="str">
        <f>_xlfn.XLOOKUP(D454, Account!D$2:D$358, Account!C$2:C$358, "Not found")</f>
        <v>Large</v>
      </c>
      <c r="L454" s="1" t="s">
        <v>1009</v>
      </c>
      <c r="M454" s="1" t="str">
        <f>_xlfn.XLOOKUP(E454, Partner!B$2:B$102, Partner!A$2:A$102, "Not found")</f>
        <v>Joblamcon</v>
      </c>
      <c r="N454" t="str">
        <f>_xlfn.XLOOKUP(E454, Partner!B$2:B$102, Partner!C$2:C$102, "Not found")</f>
        <v>Yes</v>
      </c>
      <c r="O454" t="str">
        <f>_xlfn.XLOOKUP(F454, Product!B$2:B$26, Product!A$2:A$26, "Not found")</f>
        <v>Habitus</v>
      </c>
      <c r="P454" t="str">
        <f>_xlfn.XLOOKUP(C454, 'Sales Stage'!C$2:C$6, 'Sales Stage'!B$2:B$6, "Not found")</f>
        <v>Lead</v>
      </c>
      <c r="Q454" s="5">
        <f>_xlfn.XLOOKUP(C454, 'Sales Stage'!C$2:C$6, 'Sales Stage'!A$2:A$6, "Not found")</f>
        <v>0.1</v>
      </c>
      <c r="R454" t="str">
        <f t="shared" si="14"/>
        <v>Partner</v>
      </c>
      <c r="S454" t="str">
        <f t="shared" si="15"/>
        <v>Open</v>
      </c>
    </row>
    <row r="455" spans="1:19" ht="14.5">
      <c r="A455" s="1">
        <v>159</v>
      </c>
      <c r="B455" s="1" t="str">
        <f>_xlfn.XLOOKUP(A455, Opportunity!B$2:B$486, Opportunity!E$2:E$486, "Not found")</f>
        <v>Small</v>
      </c>
      <c r="C455" s="1">
        <v>1</v>
      </c>
      <c r="D455" s="1">
        <v>127</v>
      </c>
      <c r="E455" s="1">
        <v>3</v>
      </c>
      <c r="F455" s="1">
        <v>25</v>
      </c>
      <c r="G455" s="3">
        <v>925945</v>
      </c>
      <c r="H455" s="4">
        <v>549.45763888888905</v>
      </c>
      <c r="I455" s="1">
        <v>2015</v>
      </c>
      <c r="J455" s="1" t="str">
        <f>_xlfn.XLOOKUP(D455, Account!D$2:D$358, Account!B$2:B$358, "Not found")</f>
        <v>Central</v>
      </c>
      <c r="K455" s="1" t="str">
        <f>_xlfn.XLOOKUP(D455, Account!D$2:D$358, Account!C$2:C$358, "Not found")</f>
        <v>Small &amp; Medium</v>
      </c>
      <c r="L455" s="1" t="s">
        <v>1009</v>
      </c>
      <c r="M455" s="1" t="str">
        <f>_xlfn.XLOOKUP(E455, Partner!B$2:B$102, Partner!A$2:A$102, "Not found")</f>
        <v>Joblamcon</v>
      </c>
      <c r="N455" t="str">
        <f>_xlfn.XLOOKUP(E455, Partner!B$2:B$102, Partner!C$2:C$102, "Not found")</f>
        <v>Yes</v>
      </c>
      <c r="O455" t="str">
        <f>_xlfn.XLOOKUP(F455, Product!B$2:B$26, Product!A$2:A$26, "Not found")</f>
        <v>Maximus</v>
      </c>
      <c r="P455" t="str">
        <f>_xlfn.XLOOKUP(C455, 'Sales Stage'!C$2:C$6, 'Sales Stage'!B$2:B$6, "Not found")</f>
        <v>Lead</v>
      </c>
      <c r="Q455" s="5">
        <f>_xlfn.XLOOKUP(C455, 'Sales Stage'!C$2:C$6, 'Sales Stage'!A$2:A$6, "Not found")</f>
        <v>0.1</v>
      </c>
      <c r="R455" t="str">
        <f t="shared" si="14"/>
        <v>Partner</v>
      </c>
      <c r="S455" t="str">
        <f t="shared" si="15"/>
        <v>Open</v>
      </c>
    </row>
    <row r="456" spans="1:19" ht="14.5">
      <c r="A456" s="1">
        <v>177</v>
      </c>
      <c r="B456" s="1" t="str">
        <f>_xlfn.XLOOKUP(A456, Opportunity!B$2:B$486, Opportunity!E$2:E$486, "Not found")</f>
        <v>Small</v>
      </c>
      <c r="C456" s="1">
        <v>1</v>
      </c>
      <c r="D456" s="1">
        <v>141</v>
      </c>
      <c r="E456" s="1">
        <v>3</v>
      </c>
      <c r="F456" s="1">
        <v>21</v>
      </c>
      <c r="G456" s="3">
        <v>378905</v>
      </c>
      <c r="H456" s="4">
        <v>389.45763888888899</v>
      </c>
      <c r="I456" s="1">
        <v>2015</v>
      </c>
      <c r="J456" s="1" t="str">
        <f>_xlfn.XLOOKUP(D456, Account!D$2:D$358, Account!B$2:B$358, "Not found")</f>
        <v>East</v>
      </c>
      <c r="K456" s="1" t="str">
        <f>_xlfn.XLOOKUP(D456, Account!D$2:D$358, Account!C$2:C$358, "Not found")</f>
        <v>Strategic</v>
      </c>
      <c r="L456" s="1" t="s">
        <v>1009</v>
      </c>
      <c r="M456" s="1" t="str">
        <f>_xlfn.XLOOKUP(E456, Partner!B$2:B$102, Partner!A$2:A$102, "Not found")</f>
        <v>Joblamcon</v>
      </c>
      <c r="N456" t="str">
        <f>_xlfn.XLOOKUP(E456, Partner!B$2:B$102, Partner!C$2:C$102, "Not found")</f>
        <v>Yes</v>
      </c>
      <c r="O456" t="str">
        <f>_xlfn.XLOOKUP(F456, Product!B$2:B$26, Product!A$2:A$26, "Not found")</f>
        <v>Vero</v>
      </c>
      <c r="P456" t="str">
        <f>_xlfn.XLOOKUP(C456, 'Sales Stage'!C$2:C$6, 'Sales Stage'!B$2:B$6, "Not found")</f>
        <v>Lead</v>
      </c>
      <c r="Q456" s="5">
        <f>_xlfn.XLOOKUP(C456, 'Sales Stage'!C$2:C$6, 'Sales Stage'!A$2:A$6, "Not found")</f>
        <v>0.1</v>
      </c>
      <c r="R456" t="str">
        <f t="shared" si="14"/>
        <v>Partner</v>
      </c>
      <c r="S456" t="str">
        <f t="shared" si="15"/>
        <v>Open</v>
      </c>
    </row>
    <row r="457" spans="1:19" ht="14.5">
      <c r="A457" s="1">
        <v>410</v>
      </c>
      <c r="B457" s="1" t="str">
        <f>_xlfn.XLOOKUP(A457, Opportunity!B$2:B$486, Opportunity!E$2:E$486, "Not found")</f>
        <v>Large</v>
      </c>
      <c r="C457" s="1">
        <v>1</v>
      </c>
      <c r="D457" s="1">
        <v>321</v>
      </c>
      <c r="E457" s="1">
        <v>87</v>
      </c>
      <c r="F457" s="1">
        <v>12</v>
      </c>
      <c r="G457" s="3">
        <v>11473089</v>
      </c>
      <c r="H457" s="4">
        <v>476.45763888888899</v>
      </c>
      <c r="I457" s="1">
        <v>2015</v>
      </c>
      <c r="J457" s="1" t="str">
        <f>_xlfn.XLOOKUP(D457, Account!D$2:D$358, Account!B$2:B$358, "Not found")</f>
        <v>Central</v>
      </c>
      <c r="K457" s="1" t="str">
        <f>_xlfn.XLOOKUP(D457, Account!D$2:D$358, Account!C$2:C$358, "Not found")</f>
        <v>Strategic</v>
      </c>
      <c r="L457" s="1" t="s">
        <v>1009</v>
      </c>
      <c r="M457" s="1" t="str">
        <f>_xlfn.XLOOKUP(E457, Partner!B$2:B$102, Partner!A$2:A$102, "Not found")</f>
        <v>Flexzim</v>
      </c>
      <c r="N457" t="str">
        <f>_xlfn.XLOOKUP(E457, Partner!B$2:B$102, Partner!C$2:C$102, "Not found")</f>
        <v>Yes</v>
      </c>
      <c r="O457" t="str">
        <f>_xlfn.XLOOKUP(F457, Product!B$2:B$26, Product!A$2:A$26, "Not found")</f>
        <v>Magis</v>
      </c>
      <c r="P457" t="str">
        <f>_xlfn.XLOOKUP(C457, 'Sales Stage'!C$2:C$6, 'Sales Stage'!B$2:B$6, "Not found")</f>
        <v>Lead</v>
      </c>
      <c r="Q457" s="5">
        <f>_xlfn.XLOOKUP(C457, 'Sales Stage'!C$2:C$6, 'Sales Stage'!A$2:A$6, "Not found")</f>
        <v>0.1</v>
      </c>
      <c r="R457" t="str">
        <f t="shared" si="14"/>
        <v>Partner</v>
      </c>
      <c r="S457" t="str">
        <f t="shared" si="15"/>
        <v>Open</v>
      </c>
    </row>
    <row r="458" spans="1:19" ht="14.5">
      <c r="A458" s="1">
        <v>471</v>
      </c>
      <c r="B458" s="1" t="str">
        <f>_xlfn.XLOOKUP(A458, Opportunity!B$2:B$486, Opportunity!E$2:E$486, "Not found")</f>
        <v>Medium</v>
      </c>
      <c r="C458" s="1">
        <v>1</v>
      </c>
      <c r="D458" s="1">
        <v>351</v>
      </c>
      <c r="E458" s="1">
        <v>100</v>
      </c>
      <c r="F458" s="1">
        <v>19</v>
      </c>
      <c r="G458" s="3">
        <v>4082052</v>
      </c>
      <c r="H458" s="4">
        <v>395.45763888888899</v>
      </c>
      <c r="I458" s="1">
        <v>2015</v>
      </c>
      <c r="J458" s="1" t="str">
        <f>_xlfn.XLOOKUP(D458, Account!D$2:D$358, Account!B$2:B$358, "Not found")</f>
        <v>East</v>
      </c>
      <c r="K458" s="1" t="str">
        <f>_xlfn.XLOOKUP(D458, Account!D$2:D$358, Account!C$2:C$358, "Not found")</f>
        <v>Large</v>
      </c>
      <c r="L458" s="1" t="s">
        <v>1009</v>
      </c>
      <c r="M458" s="1" t="str">
        <f>_xlfn.XLOOKUP(E458, Partner!B$2:B$102, Partner!A$2:A$102, "Not found")</f>
        <v>Tripplenix</v>
      </c>
      <c r="N458" t="str">
        <f>_xlfn.XLOOKUP(E458, Partner!B$2:B$102, Partner!C$2:C$102, "Not found")</f>
        <v>Yes</v>
      </c>
      <c r="O458" t="str">
        <f>_xlfn.XLOOKUP(F458, Product!B$2:B$26, Product!A$2:A$26, "Not found")</f>
        <v>Talus</v>
      </c>
      <c r="P458" t="str">
        <f>_xlfn.XLOOKUP(C458, 'Sales Stage'!C$2:C$6, 'Sales Stage'!B$2:B$6, "Not found")</f>
        <v>Lead</v>
      </c>
      <c r="Q458" s="5">
        <f>_xlfn.XLOOKUP(C458, 'Sales Stage'!C$2:C$6, 'Sales Stage'!A$2:A$6, "Not found")</f>
        <v>0.1</v>
      </c>
      <c r="R458" t="str">
        <f t="shared" si="14"/>
        <v>Partner</v>
      </c>
      <c r="S458" t="str">
        <f t="shared" si="15"/>
        <v>Open</v>
      </c>
    </row>
    <row r="459" spans="1:19" ht="14.5">
      <c r="A459" s="1">
        <v>15</v>
      </c>
      <c r="B459" s="1" t="str">
        <f>_xlfn.XLOOKUP(A459, Opportunity!B$2:B$486, Opportunity!E$2:E$486, "Not found")</f>
        <v>Large</v>
      </c>
      <c r="C459" s="1">
        <v>1</v>
      </c>
      <c r="D459" s="1">
        <v>15</v>
      </c>
      <c r="E459" s="1">
        <v>11</v>
      </c>
      <c r="F459" s="1">
        <v>15</v>
      </c>
      <c r="G459" s="3">
        <v>6171111</v>
      </c>
      <c r="H459" s="4">
        <v>583.45763888888905</v>
      </c>
      <c r="I459" s="1">
        <v>2015</v>
      </c>
      <c r="J459" s="1" t="str">
        <f>_xlfn.XLOOKUP(D459, Account!D$2:D$358, Account!B$2:B$358, "Not found")</f>
        <v>East</v>
      </c>
      <c r="K459" s="1" t="str">
        <f>_xlfn.XLOOKUP(D459, Account!D$2:D$358, Account!C$2:C$358, "Not found")</f>
        <v>Small &amp; Medium</v>
      </c>
      <c r="L459" s="1" t="s">
        <v>1012</v>
      </c>
      <c r="M459" s="1" t="str">
        <f>_xlfn.XLOOKUP(E459, Partner!B$2:B$102, Partner!A$2:A$102, "Not found")</f>
        <v>Ice-find</v>
      </c>
      <c r="N459" t="str">
        <f>_xlfn.XLOOKUP(E459, Partner!B$2:B$102, Partner!C$2:C$102, "Not found")</f>
        <v>Yes</v>
      </c>
      <c r="O459" t="str">
        <f>_xlfn.XLOOKUP(F459, Product!B$2:B$26, Product!A$2:A$26, "Not found")</f>
        <v>Paratus</v>
      </c>
      <c r="P459" t="str">
        <f>_xlfn.XLOOKUP(C459, 'Sales Stage'!C$2:C$6, 'Sales Stage'!B$2:B$6, "Not found")</f>
        <v>Lead</v>
      </c>
      <c r="Q459" s="5">
        <f>_xlfn.XLOOKUP(C459, 'Sales Stage'!C$2:C$6, 'Sales Stage'!A$2:A$6, "Not found")</f>
        <v>0.1</v>
      </c>
      <c r="R459" t="str">
        <f t="shared" si="14"/>
        <v>Partner</v>
      </c>
      <c r="S459" t="str">
        <f t="shared" si="15"/>
        <v>Open</v>
      </c>
    </row>
    <row r="460" spans="1:19" ht="14.5">
      <c r="A460" s="1">
        <v>26</v>
      </c>
      <c r="B460" s="1" t="str">
        <f>_xlfn.XLOOKUP(A460, Opportunity!B$2:B$486, Opportunity!E$2:E$486, "Not found")</f>
        <v>Large</v>
      </c>
      <c r="C460" s="1">
        <v>1</v>
      </c>
      <c r="D460" s="1">
        <v>26</v>
      </c>
      <c r="E460" s="1">
        <v>18</v>
      </c>
      <c r="F460" s="1">
        <v>8</v>
      </c>
      <c r="G460" s="3">
        <v>9777612</v>
      </c>
      <c r="H460" s="4">
        <v>453.45763888888899</v>
      </c>
      <c r="I460" s="1">
        <v>2015</v>
      </c>
      <c r="J460" s="1" t="str">
        <f>_xlfn.XLOOKUP(D460, Account!D$2:D$358, Account!B$2:B$358, "Not found")</f>
        <v>Central</v>
      </c>
      <c r="K460" s="1" t="str">
        <f>_xlfn.XLOOKUP(D460, Account!D$2:D$358, Account!C$2:C$358, "Not found")</f>
        <v>Strategic</v>
      </c>
      <c r="L460" s="1" t="s">
        <v>1012</v>
      </c>
      <c r="M460" s="1" t="str">
        <f>_xlfn.XLOOKUP(E460, Partner!B$2:B$102, Partner!A$2:A$102, "Not found")</f>
        <v>Stimsanlux</v>
      </c>
      <c r="N460" t="str">
        <f>_xlfn.XLOOKUP(E460, Partner!B$2:B$102, Partner!C$2:C$102, "Not found")</f>
        <v>Yes</v>
      </c>
      <c r="O460" t="str">
        <f>_xlfn.XLOOKUP(F460, Product!B$2:B$26, Product!A$2:A$26, "Not found")</f>
        <v>Habitus</v>
      </c>
      <c r="P460" t="str">
        <f>_xlfn.XLOOKUP(C460, 'Sales Stage'!C$2:C$6, 'Sales Stage'!B$2:B$6, "Not found")</f>
        <v>Lead</v>
      </c>
      <c r="Q460" s="5">
        <f>_xlfn.XLOOKUP(C460, 'Sales Stage'!C$2:C$6, 'Sales Stage'!A$2:A$6, "Not found")</f>
        <v>0.1</v>
      </c>
      <c r="R460" t="str">
        <f t="shared" si="14"/>
        <v>Partner</v>
      </c>
      <c r="S460" t="str">
        <f t="shared" si="15"/>
        <v>Open</v>
      </c>
    </row>
    <row r="461" spans="1:19" ht="14.5">
      <c r="A461" s="1">
        <v>478</v>
      </c>
      <c r="B461" s="1" t="str">
        <f>_xlfn.XLOOKUP(A461, Opportunity!B$2:B$486, Opportunity!E$2:E$486, "Not found")</f>
        <v>Medium</v>
      </c>
      <c r="C461" s="1">
        <v>1</v>
      </c>
      <c r="D461" s="1">
        <v>354</v>
      </c>
      <c r="E461" s="1">
        <v>9</v>
      </c>
      <c r="F461" s="1">
        <v>9</v>
      </c>
      <c r="G461" s="3">
        <v>2676258</v>
      </c>
      <c r="H461" s="4">
        <v>599.45763888888905</v>
      </c>
      <c r="I461" s="1">
        <v>2015</v>
      </c>
      <c r="J461" s="1" t="str">
        <f>_xlfn.XLOOKUP(D461, Account!D$2:D$358, Account!B$2:B$358, "Not found")</f>
        <v>Central</v>
      </c>
      <c r="K461" s="1" t="str">
        <f>_xlfn.XLOOKUP(D461, Account!D$2:D$358, Account!C$2:C$358, "Not found")</f>
        <v>Strategic</v>
      </c>
      <c r="L461" s="1" t="s">
        <v>1012</v>
      </c>
      <c r="M461" s="1" t="str">
        <f>_xlfn.XLOOKUP(E461, Partner!B$2:B$102, Partner!A$2:A$102, "Not found")</f>
        <v>Canezap</v>
      </c>
      <c r="N461" t="str">
        <f>_xlfn.XLOOKUP(E461, Partner!B$2:B$102, Partner!C$2:C$102, "Not found")</f>
        <v>Yes</v>
      </c>
      <c r="O461" t="str">
        <f>_xlfn.XLOOKUP(F461, Product!B$2:B$26, Product!A$2:A$26, "Not found")</f>
        <v>Ignis</v>
      </c>
      <c r="P461" t="str">
        <f>_xlfn.XLOOKUP(C461, 'Sales Stage'!C$2:C$6, 'Sales Stage'!B$2:B$6, "Not found")</f>
        <v>Lead</v>
      </c>
      <c r="Q461" s="5">
        <f>_xlfn.XLOOKUP(C461, 'Sales Stage'!C$2:C$6, 'Sales Stage'!A$2:A$6, "Not found")</f>
        <v>0.1</v>
      </c>
      <c r="R461" t="str">
        <f t="shared" si="14"/>
        <v>Partner</v>
      </c>
      <c r="S461" t="str">
        <f t="shared" si="15"/>
        <v>Open</v>
      </c>
    </row>
    <row r="462" spans="1:19" ht="14.5">
      <c r="A462" s="1">
        <v>31</v>
      </c>
      <c r="B462" s="1" t="str">
        <f>_xlfn.XLOOKUP(A462, Opportunity!B$2:B$486, Opportunity!E$2:E$486, "Not found")</f>
        <v>Large</v>
      </c>
      <c r="C462" s="1">
        <v>1</v>
      </c>
      <c r="D462" s="1">
        <v>31</v>
      </c>
      <c r="E462" s="1">
        <v>13</v>
      </c>
      <c r="F462" s="1">
        <v>15</v>
      </c>
      <c r="G462" s="3">
        <v>6306225</v>
      </c>
      <c r="H462" s="4">
        <v>490.45763888888899</v>
      </c>
      <c r="I462" s="1">
        <v>2015</v>
      </c>
      <c r="J462" s="1" t="str">
        <f>_xlfn.XLOOKUP(D462, Account!D$2:D$358, Account!B$2:B$358, "Not found")</f>
        <v>East</v>
      </c>
      <c r="K462" s="1" t="str">
        <f>_xlfn.XLOOKUP(D462, Account!D$2:D$358, Account!C$2:C$358, "Not found")</f>
        <v>Strategic</v>
      </c>
      <c r="L462" s="1" t="s">
        <v>1012</v>
      </c>
      <c r="M462" s="1" t="str">
        <f>_xlfn.XLOOKUP(E462, Partner!B$2:B$102, Partner!A$2:A$102, "Not found")</f>
        <v>Free-electronics</v>
      </c>
      <c r="N462" t="str">
        <f>_xlfn.XLOOKUP(E462, Partner!B$2:B$102, Partner!C$2:C$102, "Not found")</f>
        <v>Yes</v>
      </c>
      <c r="O462" t="str">
        <f>_xlfn.XLOOKUP(F462, Product!B$2:B$26, Product!A$2:A$26, "Not found")</f>
        <v>Paratus</v>
      </c>
      <c r="P462" t="str">
        <f>_xlfn.XLOOKUP(C462, 'Sales Stage'!C$2:C$6, 'Sales Stage'!B$2:B$6, "Not found")</f>
        <v>Lead</v>
      </c>
      <c r="Q462" s="5">
        <f>_xlfn.XLOOKUP(C462, 'Sales Stage'!C$2:C$6, 'Sales Stage'!A$2:A$6, "Not found")</f>
        <v>0.1</v>
      </c>
      <c r="R462" t="str">
        <f t="shared" si="14"/>
        <v>Partner</v>
      </c>
      <c r="S462" t="str">
        <f t="shared" si="15"/>
        <v>Open</v>
      </c>
    </row>
    <row r="463" spans="1:19" ht="14.5">
      <c r="A463" s="1">
        <v>361</v>
      </c>
      <c r="B463" s="1" t="str">
        <f>_xlfn.XLOOKUP(A463, Opportunity!B$2:B$486, Opportunity!E$2:E$486, "Not found")</f>
        <v>Large</v>
      </c>
      <c r="C463" s="1">
        <v>1</v>
      </c>
      <c r="D463" s="1">
        <v>282</v>
      </c>
      <c r="E463" s="1">
        <v>83</v>
      </c>
      <c r="F463" s="1">
        <v>13</v>
      </c>
      <c r="G463" s="3">
        <v>7768660</v>
      </c>
      <c r="H463" s="4">
        <v>472.45763888888899</v>
      </c>
      <c r="I463" s="1">
        <v>2015</v>
      </c>
      <c r="J463" s="1" t="str">
        <f>_xlfn.XLOOKUP(D463, Account!D$2:D$358, Account!B$2:B$358, "Not found")</f>
        <v>Central</v>
      </c>
      <c r="K463" s="1" t="str">
        <f>_xlfn.XLOOKUP(D463, Account!D$2:D$358, Account!C$2:C$358, "Not found")</f>
        <v>Large</v>
      </c>
      <c r="L463" s="1" t="s">
        <v>1012</v>
      </c>
      <c r="M463" s="1" t="str">
        <f>_xlfn.XLOOKUP(E463, Partner!B$2:B$102, Partner!A$2:A$102, "Not found")</f>
        <v>Duotechi</v>
      </c>
      <c r="N463" t="str">
        <f>_xlfn.XLOOKUP(E463, Partner!B$2:B$102, Partner!C$2:C$102, "Not found")</f>
        <v>Yes</v>
      </c>
      <c r="O463" t="str">
        <f>_xlfn.XLOOKUP(F463, Product!B$2:B$26, Product!A$2:A$26, "Not found")</f>
        <v>Nimis</v>
      </c>
      <c r="P463" t="str">
        <f>_xlfn.XLOOKUP(C463, 'Sales Stage'!C$2:C$6, 'Sales Stage'!B$2:B$6, "Not found")</f>
        <v>Lead</v>
      </c>
      <c r="Q463" s="5">
        <f>_xlfn.XLOOKUP(C463, 'Sales Stage'!C$2:C$6, 'Sales Stage'!A$2:A$6, "Not found")</f>
        <v>0.1</v>
      </c>
      <c r="R463" t="str">
        <f t="shared" si="14"/>
        <v>Partner</v>
      </c>
      <c r="S463" t="str">
        <f t="shared" si="15"/>
        <v>Open</v>
      </c>
    </row>
    <row r="464" spans="1:19" ht="14.5">
      <c r="A464" s="1">
        <v>132</v>
      </c>
      <c r="B464" s="1" t="str">
        <f>_xlfn.XLOOKUP(A464, Opportunity!B$2:B$486, Opportunity!E$2:E$486, "Not found")</f>
        <v>Large</v>
      </c>
      <c r="C464" s="1">
        <v>1</v>
      </c>
      <c r="D464" s="1">
        <v>62</v>
      </c>
      <c r="E464" s="1">
        <v>45</v>
      </c>
      <c r="F464" s="1">
        <v>19</v>
      </c>
      <c r="G464" s="3">
        <v>6531368</v>
      </c>
      <c r="H464" s="4">
        <v>603.45763888888905</v>
      </c>
      <c r="I464" s="1">
        <v>2015</v>
      </c>
      <c r="J464" s="1" t="str">
        <f>_xlfn.XLOOKUP(D464, Account!D$2:D$358, Account!B$2:B$358, "Not found")</f>
        <v>Central</v>
      </c>
      <c r="K464" s="1" t="str">
        <f>_xlfn.XLOOKUP(D464, Account!D$2:D$358, Account!C$2:C$358, "Not found")</f>
        <v>Strategic</v>
      </c>
      <c r="L464" s="1" t="s">
        <v>1002</v>
      </c>
      <c r="M464" s="1" t="str">
        <f>_xlfn.XLOOKUP(E464, Partner!B$2:B$102, Partner!A$2:A$102, "Not found")</f>
        <v>Quo-planet</v>
      </c>
      <c r="N464" t="str">
        <f>_xlfn.XLOOKUP(E464, Partner!B$2:B$102, Partner!C$2:C$102, "Not found")</f>
        <v>Yes</v>
      </c>
      <c r="O464" t="str">
        <f>_xlfn.XLOOKUP(F464, Product!B$2:B$26, Product!A$2:A$26, "Not found")</f>
        <v>Talus</v>
      </c>
      <c r="P464" t="str">
        <f>_xlfn.XLOOKUP(C464, 'Sales Stage'!C$2:C$6, 'Sales Stage'!B$2:B$6, "Not found")</f>
        <v>Lead</v>
      </c>
      <c r="Q464" s="5">
        <f>_xlfn.XLOOKUP(C464, 'Sales Stage'!C$2:C$6, 'Sales Stage'!A$2:A$6, "Not found")</f>
        <v>0.1</v>
      </c>
      <c r="R464" t="str">
        <f t="shared" si="14"/>
        <v>Partner</v>
      </c>
      <c r="S464" t="str">
        <f t="shared" si="15"/>
        <v>Open</v>
      </c>
    </row>
    <row r="465" spans="1:19" ht="14.5">
      <c r="A465" s="1">
        <v>131</v>
      </c>
      <c r="B465" s="1" t="str">
        <f>_xlfn.XLOOKUP(A465, Opportunity!B$2:B$486, Opportunity!E$2:E$486, "Not found")</f>
        <v>Large</v>
      </c>
      <c r="C465" s="1">
        <v>1</v>
      </c>
      <c r="D465" s="1">
        <v>108</v>
      </c>
      <c r="E465" s="1">
        <v>45</v>
      </c>
      <c r="F465" s="1">
        <v>20</v>
      </c>
      <c r="G465" s="3">
        <v>9423322</v>
      </c>
      <c r="H465" s="4">
        <v>455.45763888888899</v>
      </c>
      <c r="I465" s="1">
        <v>2015</v>
      </c>
      <c r="J465" s="1" t="str">
        <f>_xlfn.XLOOKUP(D465, Account!D$2:D$358, Account!B$2:B$358, "Not found")</f>
        <v>Central</v>
      </c>
      <c r="K465" s="1" t="str">
        <f>_xlfn.XLOOKUP(D465, Account!D$2:D$358, Account!C$2:C$358, "Not found")</f>
        <v>Strategic</v>
      </c>
      <c r="L465" s="1" t="s">
        <v>1002</v>
      </c>
      <c r="M465" s="1" t="str">
        <f>_xlfn.XLOOKUP(E465, Partner!B$2:B$102, Partner!A$2:A$102, "Not found")</f>
        <v>Quo-planet</v>
      </c>
      <c r="N465" t="str">
        <f>_xlfn.XLOOKUP(E465, Partner!B$2:B$102, Partner!C$2:C$102, "Not found")</f>
        <v>Yes</v>
      </c>
      <c r="O465" t="str">
        <f>_xlfn.XLOOKUP(F465, Product!B$2:B$26, Product!A$2:A$26, "Not found")</f>
        <v>Umbra</v>
      </c>
      <c r="P465" t="str">
        <f>_xlfn.XLOOKUP(C465, 'Sales Stage'!C$2:C$6, 'Sales Stage'!B$2:B$6, "Not found")</f>
        <v>Lead</v>
      </c>
      <c r="Q465" s="5">
        <f>_xlfn.XLOOKUP(C465, 'Sales Stage'!C$2:C$6, 'Sales Stage'!A$2:A$6, "Not found")</f>
        <v>0.1</v>
      </c>
      <c r="R465" t="str">
        <f t="shared" si="14"/>
        <v>Partner</v>
      </c>
      <c r="S465" t="str">
        <f t="shared" si="15"/>
        <v>Open</v>
      </c>
    </row>
    <row r="466" spans="1:19" ht="14.5">
      <c r="A466" s="1">
        <v>226</v>
      </c>
      <c r="B466" s="1" t="str">
        <f>_xlfn.XLOOKUP(A466, Opportunity!B$2:B$486, Opportunity!E$2:E$486, "Not found")</f>
        <v>Large</v>
      </c>
      <c r="C466" s="1">
        <v>1</v>
      </c>
      <c r="D466" s="1">
        <v>178</v>
      </c>
      <c r="E466" s="1">
        <v>12</v>
      </c>
      <c r="F466" s="1">
        <v>25</v>
      </c>
      <c r="G466" s="3">
        <v>8223511</v>
      </c>
      <c r="H466" s="4">
        <v>374.45763888888899</v>
      </c>
      <c r="I466" s="1">
        <v>2015</v>
      </c>
      <c r="J466" s="1" t="str">
        <f>_xlfn.XLOOKUP(D466, Account!D$2:D$358, Account!B$2:B$358, "Not found")</f>
        <v>West</v>
      </c>
      <c r="K466" s="1" t="str">
        <f>_xlfn.XLOOKUP(D466, Account!D$2:D$358, Account!C$2:C$358, "Not found")</f>
        <v>Large</v>
      </c>
      <c r="L466" s="1" t="s">
        <v>1002</v>
      </c>
      <c r="M466" s="1" t="str">
        <f>_xlfn.XLOOKUP(E466, Partner!B$2:B$102, Partner!A$2:A$102, "Not found")</f>
        <v>Is-technology</v>
      </c>
      <c r="N466" t="str">
        <f>_xlfn.XLOOKUP(E466, Partner!B$2:B$102, Partner!C$2:C$102, "Not found")</f>
        <v>Yes</v>
      </c>
      <c r="O466" t="str">
        <f>_xlfn.XLOOKUP(F466, Product!B$2:B$26, Product!A$2:A$26, "Not found")</f>
        <v>Maximus</v>
      </c>
      <c r="P466" t="str">
        <f>_xlfn.XLOOKUP(C466, 'Sales Stage'!C$2:C$6, 'Sales Stage'!B$2:B$6, "Not found")</f>
        <v>Lead</v>
      </c>
      <c r="Q466" s="5">
        <f>_xlfn.XLOOKUP(C466, 'Sales Stage'!C$2:C$6, 'Sales Stage'!A$2:A$6, "Not found")</f>
        <v>0.1</v>
      </c>
      <c r="R466" t="str">
        <f t="shared" si="14"/>
        <v>Partner</v>
      </c>
      <c r="S466" t="str">
        <f t="shared" si="15"/>
        <v>Open</v>
      </c>
    </row>
    <row r="467" spans="1:19" ht="14.5">
      <c r="A467" s="1">
        <v>107</v>
      </c>
      <c r="B467" s="1" t="str">
        <f>_xlfn.XLOOKUP(A467, Opportunity!B$2:B$486, Opportunity!E$2:E$486, "Not found")</f>
        <v>Large</v>
      </c>
      <c r="C467" s="1">
        <v>1</v>
      </c>
      <c r="D467" s="1">
        <v>92</v>
      </c>
      <c r="E467" s="1">
        <v>35</v>
      </c>
      <c r="F467" s="1">
        <v>14</v>
      </c>
      <c r="G467" s="3">
        <v>5786740</v>
      </c>
      <c r="H467" s="4">
        <v>524.45763888888905</v>
      </c>
      <c r="I467" s="1">
        <v>2015</v>
      </c>
      <c r="J467" s="1" t="str">
        <f>_xlfn.XLOOKUP(D467, Account!D$2:D$358, Account!B$2:B$358, "Not found")</f>
        <v>East</v>
      </c>
      <c r="K467" s="1" t="str">
        <f>_xlfn.XLOOKUP(D467, Account!D$2:D$358, Account!C$2:C$358, "Not found")</f>
        <v>Small &amp; Medium</v>
      </c>
      <c r="L467" s="1" t="s">
        <v>1002</v>
      </c>
      <c r="M467" s="1" t="str">
        <f>_xlfn.XLOOKUP(E467, Partner!B$2:B$102, Partner!A$2:A$102, "Not found")</f>
        <v>Unaquoing</v>
      </c>
      <c r="N467" t="str">
        <f>_xlfn.XLOOKUP(E467, Partner!B$2:B$102, Partner!C$2:C$102, "Not found")</f>
        <v>Yes</v>
      </c>
      <c r="O467" t="str">
        <f>_xlfn.XLOOKUP(F467, Product!B$2:B$26, Product!A$2:A$26, "Not found")</f>
        <v>Omins</v>
      </c>
      <c r="P467" t="str">
        <f>_xlfn.XLOOKUP(C467, 'Sales Stage'!C$2:C$6, 'Sales Stage'!B$2:B$6, "Not found")</f>
        <v>Lead</v>
      </c>
      <c r="Q467" s="5">
        <f>_xlfn.XLOOKUP(C467, 'Sales Stage'!C$2:C$6, 'Sales Stage'!A$2:A$6, "Not found")</f>
        <v>0.1</v>
      </c>
      <c r="R467" t="str">
        <f t="shared" si="14"/>
        <v>Partner</v>
      </c>
      <c r="S467" t="str">
        <f t="shared" si="15"/>
        <v>Open</v>
      </c>
    </row>
    <row r="468" spans="1:19" ht="14.5">
      <c r="A468" s="1">
        <v>256</v>
      </c>
      <c r="B468" s="1" t="str">
        <f>_xlfn.XLOOKUP(A468, Opportunity!B$2:B$486, Opportunity!E$2:E$486, "Not found")</f>
        <v>Small</v>
      </c>
      <c r="C468" s="1">
        <v>1</v>
      </c>
      <c r="D468" s="1">
        <v>205</v>
      </c>
      <c r="E468" s="1">
        <v>33</v>
      </c>
      <c r="F468" s="1">
        <v>7</v>
      </c>
      <c r="G468" s="3">
        <v>2435557</v>
      </c>
      <c r="H468" s="4">
        <v>383.45763888888899</v>
      </c>
      <c r="I468" s="1">
        <v>2015</v>
      </c>
      <c r="J468" s="1" t="str">
        <f>_xlfn.XLOOKUP(D468, Account!D$2:D$358, Account!B$2:B$358, "Not found")</f>
        <v>East</v>
      </c>
      <c r="K468" s="1" t="str">
        <f>_xlfn.XLOOKUP(D468, Account!D$2:D$358, Account!C$2:C$358, "Not found")</f>
        <v>Strategic</v>
      </c>
      <c r="L468" s="1" t="s">
        <v>1002</v>
      </c>
      <c r="M468" s="1" t="str">
        <f>_xlfn.XLOOKUP(E468, Partner!B$2:B$102, Partner!A$2:A$102, "Not found")</f>
        <v>Ventolane</v>
      </c>
      <c r="N468" t="str">
        <f>_xlfn.XLOOKUP(E468, Partner!B$2:B$102, Partner!C$2:C$102, "Not found")</f>
        <v>Yes</v>
      </c>
      <c r="O468" t="str">
        <f>_xlfn.XLOOKUP(F468, Product!B$2:B$26, Product!A$2:A$26, "Not found")</f>
        <v>Gratus</v>
      </c>
      <c r="P468" t="str">
        <f>_xlfn.XLOOKUP(C468, 'Sales Stage'!C$2:C$6, 'Sales Stage'!B$2:B$6, "Not found")</f>
        <v>Lead</v>
      </c>
      <c r="Q468" s="5">
        <f>_xlfn.XLOOKUP(C468, 'Sales Stage'!C$2:C$6, 'Sales Stage'!A$2:A$6, "Not found")</f>
        <v>0.1</v>
      </c>
      <c r="R468" t="str">
        <f t="shared" si="14"/>
        <v>Partner</v>
      </c>
      <c r="S468" t="str">
        <f t="shared" si="15"/>
        <v>Open</v>
      </c>
    </row>
    <row r="469" spans="1:19" ht="14.5">
      <c r="A469" s="1">
        <v>25</v>
      </c>
      <c r="B469" s="1" t="str">
        <f>_xlfn.XLOOKUP(A469, Opportunity!B$2:B$486, Opportunity!E$2:E$486, "Not found")</f>
        <v>Large</v>
      </c>
      <c r="C469" s="1">
        <v>1</v>
      </c>
      <c r="D469" s="1">
        <v>25</v>
      </c>
      <c r="E469" s="1">
        <v>3</v>
      </c>
      <c r="F469" s="1">
        <v>2</v>
      </c>
      <c r="G469" s="3">
        <v>6628642</v>
      </c>
      <c r="H469" s="4">
        <v>490.45763888888899</v>
      </c>
      <c r="I469" s="1">
        <v>2015</v>
      </c>
      <c r="J469" s="1" t="str">
        <f>_xlfn.XLOOKUP(D469, Account!D$2:D$358, Account!B$2:B$358, "Not found")</f>
        <v>East</v>
      </c>
      <c r="K469" s="1" t="str">
        <f>_xlfn.XLOOKUP(D469, Account!D$2:D$358, Account!C$2:C$358, "Not found")</f>
        <v>Small &amp; Medium</v>
      </c>
      <c r="L469" s="1" t="s">
        <v>1012</v>
      </c>
      <c r="M469" s="1" t="str">
        <f>_xlfn.XLOOKUP(E469, Partner!B$2:B$102, Partner!A$2:A$102, "Not found")</f>
        <v>Joblamcon</v>
      </c>
      <c r="N469" t="str">
        <f>_xlfn.XLOOKUP(E469, Partner!B$2:B$102, Partner!C$2:C$102, "Not found")</f>
        <v>Yes</v>
      </c>
      <c r="O469" t="str">
        <f>_xlfn.XLOOKUP(F469, Product!B$2:B$26, Product!A$2:A$26, "Not found")</f>
        <v>Basium</v>
      </c>
      <c r="P469" t="str">
        <f>_xlfn.XLOOKUP(C469, 'Sales Stage'!C$2:C$6, 'Sales Stage'!B$2:B$6, "Not found")</f>
        <v>Lead</v>
      </c>
      <c r="Q469" s="5">
        <f>_xlfn.XLOOKUP(C469, 'Sales Stage'!C$2:C$6, 'Sales Stage'!A$2:A$6, "Not found")</f>
        <v>0.1</v>
      </c>
      <c r="R469" t="str">
        <f t="shared" si="14"/>
        <v>Partner</v>
      </c>
      <c r="S469" t="str">
        <f t="shared" si="15"/>
        <v>Open</v>
      </c>
    </row>
    <row r="470" spans="1:19" ht="14.5">
      <c r="A470" s="1">
        <v>215</v>
      </c>
      <c r="B470" s="1" t="str">
        <f>_xlfn.XLOOKUP(A470, Opportunity!B$2:B$486, Opportunity!E$2:E$486, "Not found")</f>
        <v>Small</v>
      </c>
      <c r="C470" s="1">
        <v>1</v>
      </c>
      <c r="D470" s="1">
        <v>171</v>
      </c>
      <c r="E470" s="1">
        <v>59</v>
      </c>
      <c r="F470" s="1">
        <v>5</v>
      </c>
      <c r="G470" s="3">
        <v>2282630</v>
      </c>
      <c r="H470" s="4">
        <v>639.45763888888905</v>
      </c>
      <c r="I470" s="1">
        <v>2015</v>
      </c>
      <c r="J470" s="1" t="str">
        <f>_xlfn.XLOOKUP(D470, Account!D$2:D$358, Account!B$2:B$358, "Not found")</f>
        <v>East</v>
      </c>
      <c r="K470" s="1" t="str">
        <f>_xlfn.XLOOKUP(D470, Account!D$2:D$358, Account!C$2:C$358, "Not found")</f>
        <v>Small &amp; Medium</v>
      </c>
      <c r="L470" s="1" t="s">
        <v>1009</v>
      </c>
      <c r="M470" s="1" t="str">
        <f>_xlfn.XLOOKUP(E470, Partner!B$2:B$102, Partner!A$2:A$102, "Not found")</f>
        <v>Xx-trans</v>
      </c>
      <c r="N470" t="str">
        <f>_xlfn.XLOOKUP(E470, Partner!B$2:B$102, Partner!C$2:C$102, "Not found")</f>
        <v>Yes</v>
      </c>
      <c r="O470" t="str">
        <f>_xlfn.XLOOKUP(F470, Product!B$2:B$26, Product!A$2:A$26, "Not found")</f>
        <v>Eligo</v>
      </c>
      <c r="P470" t="str">
        <f>_xlfn.XLOOKUP(C470, 'Sales Stage'!C$2:C$6, 'Sales Stage'!B$2:B$6, "Not found")</f>
        <v>Lead</v>
      </c>
      <c r="Q470" s="5">
        <f>_xlfn.XLOOKUP(C470, 'Sales Stage'!C$2:C$6, 'Sales Stage'!A$2:A$6, "Not found")</f>
        <v>0.1</v>
      </c>
      <c r="R470" t="str">
        <f t="shared" si="14"/>
        <v>Partner</v>
      </c>
      <c r="S470" t="str">
        <f t="shared" si="15"/>
        <v>Open</v>
      </c>
    </row>
    <row r="471" spans="1:19" ht="14.5">
      <c r="A471" s="1">
        <v>270</v>
      </c>
      <c r="B471" s="1" t="str">
        <f>_xlfn.XLOOKUP(A471, Opportunity!B$2:B$486, Opportunity!E$2:E$486, "Not found")</f>
        <v>Large</v>
      </c>
      <c r="C471" s="1">
        <v>1</v>
      </c>
      <c r="D471" s="1">
        <v>214</v>
      </c>
      <c r="E471" s="1">
        <v>70</v>
      </c>
      <c r="F471" s="1">
        <v>10</v>
      </c>
      <c r="G471" s="3">
        <v>6238359</v>
      </c>
      <c r="H471" s="4">
        <v>542.45763888888905</v>
      </c>
      <c r="I471" s="1">
        <v>2015</v>
      </c>
      <c r="J471" s="1" t="str">
        <f>_xlfn.XLOOKUP(D471, Account!D$2:D$358, Account!B$2:B$358, "Not found")</f>
        <v>West</v>
      </c>
      <c r="K471" s="1" t="str">
        <f>_xlfn.XLOOKUP(D471, Account!D$2:D$358, Account!C$2:C$358, "Not found")</f>
        <v>Small &amp; Medium</v>
      </c>
      <c r="L471" s="1" t="s">
        <v>1012</v>
      </c>
      <c r="M471" s="1" t="str">
        <f>_xlfn.XLOOKUP(E471, Partner!B$2:B$102, Partner!A$2:A$102, "Not found")</f>
        <v>Zummedtech</v>
      </c>
      <c r="N471" t="str">
        <f>_xlfn.XLOOKUP(E471, Partner!B$2:B$102, Partner!C$2:C$102, "Not found")</f>
        <v>Yes</v>
      </c>
      <c r="O471" t="str">
        <f>_xlfn.XLOOKUP(F471, Product!B$2:B$26, Product!A$2:A$26, "Not found")</f>
        <v>Juvenis</v>
      </c>
      <c r="P471" t="str">
        <f>_xlfn.XLOOKUP(C471, 'Sales Stage'!C$2:C$6, 'Sales Stage'!B$2:B$6, "Not found")</f>
        <v>Lead</v>
      </c>
      <c r="Q471" s="5">
        <f>_xlfn.XLOOKUP(C471, 'Sales Stage'!C$2:C$6, 'Sales Stage'!A$2:A$6, "Not found")</f>
        <v>0.1</v>
      </c>
      <c r="R471" t="str">
        <f t="shared" si="14"/>
        <v>Partner</v>
      </c>
      <c r="S471" t="str">
        <f t="shared" si="15"/>
        <v>Open</v>
      </c>
    </row>
    <row r="472" spans="1:19" ht="14.5">
      <c r="A472" s="1">
        <v>16</v>
      </c>
      <c r="B472" s="1" t="str">
        <f>_xlfn.XLOOKUP(A472, Opportunity!B$2:B$486, Opportunity!E$2:E$486, "Not found")</f>
        <v>Large</v>
      </c>
      <c r="C472" s="1">
        <v>1</v>
      </c>
      <c r="D472" s="1">
        <v>16</v>
      </c>
      <c r="E472" s="1">
        <v>12</v>
      </c>
      <c r="F472" s="1">
        <v>3</v>
      </c>
      <c r="G472" s="3">
        <v>6746912</v>
      </c>
      <c r="H472" s="4">
        <v>567.45763888888905</v>
      </c>
      <c r="I472" s="1">
        <v>2015</v>
      </c>
      <c r="J472" s="1" t="str">
        <f>_xlfn.XLOOKUP(D472, Account!D$2:D$358, Account!B$2:B$358, "Not found")</f>
        <v>East</v>
      </c>
      <c r="K472" s="1" t="str">
        <f>_xlfn.XLOOKUP(D472, Account!D$2:D$358, Account!C$2:C$358, "Not found")</f>
        <v>Large</v>
      </c>
      <c r="L472" s="1" t="s">
        <v>1012</v>
      </c>
      <c r="M472" s="1" t="str">
        <f>_xlfn.XLOOKUP(E472, Partner!B$2:B$102, Partner!A$2:A$102, "Not found")</f>
        <v>Is-technology</v>
      </c>
      <c r="N472" t="str">
        <f>_xlfn.XLOOKUP(E472, Partner!B$2:B$102, Partner!C$2:C$102, "Not found")</f>
        <v>Yes</v>
      </c>
      <c r="O472" t="str">
        <f>_xlfn.XLOOKUP(F472, Product!B$2:B$26, Product!A$2:A$26, "Not found")</f>
        <v>Campana</v>
      </c>
      <c r="P472" t="str">
        <f>_xlfn.XLOOKUP(C472, 'Sales Stage'!C$2:C$6, 'Sales Stage'!B$2:B$6, "Not found")</f>
        <v>Lead</v>
      </c>
      <c r="Q472" s="5">
        <f>_xlfn.XLOOKUP(C472, 'Sales Stage'!C$2:C$6, 'Sales Stage'!A$2:A$6, "Not found")</f>
        <v>0.1</v>
      </c>
      <c r="R472" t="str">
        <f t="shared" si="14"/>
        <v>Partner</v>
      </c>
      <c r="S472" t="str">
        <f t="shared" si="15"/>
        <v>Open</v>
      </c>
    </row>
    <row r="473" spans="1:19" ht="14.5">
      <c r="A473" s="1">
        <v>112</v>
      </c>
      <c r="B473" s="1" t="str">
        <f>_xlfn.XLOOKUP(A473, Opportunity!B$2:B$486, Opportunity!E$2:E$486, "Not found")</f>
        <v>Small</v>
      </c>
      <c r="C473" s="1">
        <v>1</v>
      </c>
      <c r="D473" s="1">
        <v>95</v>
      </c>
      <c r="E473" s="1">
        <v>37</v>
      </c>
      <c r="F473" s="1">
        <v>8</v>
      </c>
      <c r="G473" s="3">
        <v>425004</v>
      </c>
      <c r="H473" s="4">
        <v>406.29166666666401</v>
      </c>
      <c r="I473" s="1">
        <v>2015</v>
      </c>
      <c r="J473" s="1" t="str">
        <f>_xlfn.XLOOKUP(D473, Account!D$2:D$358, Account!B$2:B$358, "Not found")</f>
        <v>East</v>
      </c>
      <c r="K473" s="1" t="str">
        <f>_xlfn.XLOOKUP(D473, Account!D$2:D$358, Account!C$2:C$358, "Not found")</f>
        <v>Small &amp; Medium</v>
      </c>
      <c r="L473" s="1" t="s">
        <v>1002</v>
      </c>
      <c r="M473" s="1" t="str">
        <f>_xlfn.XLOOKUP(E473, Partner!B$2:B$102, Partner!A$2:A$102, "Not found")</f>
        <v>Tamhow</v>
      </c>
      <c r="N473" t="str">
        <f>_xlfn.XLOOKUP(E473, Partner!B$2:B$102, Partner!C$2:C$102, "Not found")</f>
        <v>Yes</v>
      </c>
      <c r="O473" t="str">
        <f>_xlfn.XLOOKUP(F473, Product!B$2:B$26, Product!A$2:A$26, "Not found")</f>
        <v>Habitus</v>
      </c>
      <c r="P473" t="str">
        <f>_xlfn.XLOOKUP(C473, 'Sales Stage'!C$2:C$6, 'Sales Stage'!B$2:B$6, "Not found")</f>
        <v>Lead</v>
      </c>
      <c r="Q473" s="5">
        <f>_xlfn.XLOOKUP(C473, 'Sales Stage'!C$2:C$6, 'Sales Stage'!A$2:A$6, "Not found")</f>
        <v>0.1</v>
      </c>
      <c r="R473" t="str">
        <f t="shared" si="14"/>
        <v>Partner</v>
      </c>
      <c r="S473" t="str">
        <f t="shared" si="15"/>
        <v>Open</v>
      </c>
    </row>
    <row r="474" spans="1:19" ht="14.5">
      <c r="A474" s="1">
        <v>261</v>
      </c>
      <c r="B474" s="1" t="str">
        <f>_xlfn.XLOOKUP(A474, Opportunity!B$2:B$486, Opportunity!E$2:E$486, "Not found")</f>
        <v>Small</v>
      </c>
      <c r="C474" s="1">
        <v>1</v>
      </c>
      <c r="D474" s="1">
        <v>209</v>
      </c>
      <c r="E474" s="1">
        <v>69</v>
      </c>
      <c r="F474" s="1">
        <v>5</v>
      </c>
      <c r="G474" s="3">
        <v>702817</v>
      </c>
      <c r="H474" s="4">
        <v>479.29166666666401</v>
      </c>
      <c r="I474" s="1">
        <v>2015</v>
      </c>
      <c r="J474" s="1" t="str">
        <f>_xlfn.XLOOKUP(D474, Account!D$2:D$358, Account!B$2:B$358, "Not found")</f>
        <v>East</v>
      </c>
      <c r="K474" s="1" t="str">
        <f>_xlfn.XLOOKUP(D474, Account!D$2:D$358, Account!C$2:C$358, "Not found")</f>
        <v>Large</v>
      </c>
      <c r="L474" s="1" t="s">
        <v>1010</v>
      </c>
      <c r="M474" s="1" t="str">
        <f>_xlfn.XLOOKUP(E474, Partner!B$2:B$102, Partner!A$2:A$102, "Not found")</f>
        <v>Trioice</v>
      </c>
      <c r="N474" t="str">
        <f>_xlfn.XLOOKUP(E474, Partner!B$2:B$102, Partner!C$2:C$102, "Not found")</f>
        <v>Yes</v>
      </c>
      <c r="O474" t="str">
        <f>_xlfn.XLOOKUP(F474, Product!B$2:B$26, Product!A$2:A$26, "Not found")</f>
        <v>Eligo</v>
      </c>
      <c r="P474" t="str">
        <f>_xlfn.XLOOKUP(C474, 'Sales Stage'!C$2:C$6, 'Sales Stage'!B$2:B$6, "Not found")</f>
        <v>Lead</v>
      </c>
      <c r="Q474" s="5">
        <f>_xlfn.XLOOKUP(C474, 'Sales Stage'!C$2:C$6, 'Sales Stage'!A$2:A$6, "Not found")</f>
        <v>0.1</v>
      </c>
      <c r="R474" t="str">
        <f t="shared" si="14"/>
        <v>Partner</v>
      </c>
      <c r="S474" t="str">
        <f t="shared" si="15"/>
        <v>Open</v>
      </c>
    </row>
    <row r="475" spans="1:19" ht="14.5">
      <c r="A475" s="1">
        <v>469</v>
      </c>
      <c r="B475" s="1" t="str">
        <f>_xlfn.XLOOKUP(A475, Opportunity!B$2:B$486, Opportunity!E$2:E$486, "Not found")</f>
        <v>Large</v>
      </c>
      <c r="C475" s="1">
        <v>1</v>
      </c>
      <c r="D475" s="1">
        <v>209</v>
      </c>
      <c r="E475" s="1">
        <v>69</v>
      </c>
      <c r="F475" s="1">
        <v>21</v>
      </c>
      <c r="G475" s="3">
        <v>7940991</v>
      </c>
      <c r="H475" s="4">
        <v>367.29166666666401</v>
      </c>
      <c r="I475" s="1">
        <v>2015</v>
      </c>
      <c r="J475" s="1" t="str">
        <f>_xlfn.XLOOKUP(D475, Account!D$2:D$358, Account!B$2:B$358, "Not found")</f>
        <v>East</v>
      </c>
      <c r="K475" s="1" t="str">
        <f>_xlfn.XLOOKUP(D475, Account!D$2:D$358, Account!C$2:C$358, "Not found")</f>
        <v>Large</v>
      </c>
      <c r="L475" s="1" t="s">
        <v>1010</v>
      </c>
      <c r="M475" s="1" t="str">
        <f>_xlfn.XLOOKUP(E475, Partner!B$2:B$102, Partner!A$2:A$102, "Not found")</f>
        <v>Trioice</v>
      </c>
      <c r="N475" t="str">
        <f>_xlfn.XLOOKUP(E475, Partner!B$2:B$102, Partner!C$2:C$102, "Not found")</f>
        <v>Yes</v>
      </c>
      <c r="O475" t="str">
        <f>_xlfn.XLOOKUP(F475, Product!B$2:B$26, Product!A$2:A$26, "Not found")</f>
        <v>Vero</v>
      </c>
      <c r="P475" t="str">
        <f>_xlfn.XLOOKUP(C475, 'Sales Stage'!C$2:C$6, 'Sales Stage'!B$2:B$6, "Not found")</f>
        <v>Lead</v>
      </c>
      <c r="Q475" s="5">
        <f>_xlfn.XLOOKUP(C475, 'Sales Stage'!C$2:C$6, 'Sales Stage'!A$2:A$6, "Not found")</f>
        <v>0.1</v>
      </c>
      <c r="R475" t="str">
        <f t="shared" si="14"/>
        <v>Partner</v>
      </c>
      <c r="S475" t="str">
        <f t="shared" si="15"/>
        <v>Open</v>
      </c>
    </row>
    <row r="476" spans="1:19" ht="14.5">
      <c r="A476" s="1">
        <v>95</v>
      </c>
      <c r="B476" s="1" t="str">
        <f>_xlfn.XLOOKUP(A476, Opportunity!B$2:B$486, Opportunity!E$2:E$486, "Not found")</f>
        <v>Large</v>
      </c>
      <c r="C476" s="1">
        <v>1</v>
      </c>
      <c r="D476" s="1">
        <v>83</v>
      </c>
      <c r="E476" s="1">
        <v>32</v>
      </c>
      <c r="F476" s="1">
        <v>19</v>
      </c>
      <c r="G476" s="3">
        <v>10984574</v>
      </c>
      <c r="H476" s="4">
        <v>523.25</v>
      </c>
      <c r="I476" s="1">
        <v>2015</v>
      </c>
      <c r="J476" s="1" t="str">
        <f>_xlfn.XLOOKUP(D476, Account!D$2:D$358, Account!B$2:B$358, "Not found")</f>
        <v>Central</v>
      </c>
      <c r="K476" s="1" t="str">
        <f>_xlfn.XLOOKUP(D476, Account!D$2:D$358, Account!C$2:C$358, "Not found")</f>
        <v>Small &amp; Medium</v>
      </c>
      <c r="L476" s="1" t="s">
        <v>1010</v>
      </c>
      <c r="M476" s="1" t="str">
        <f>_xlfn.XLOOKUP(E476, Partner!B$2:B$102, Partner!A$2:A$102, "Not found")</f>
        <v>Dentojob</v>
      </c>
      <c r="N476" t="str">
        <f>_xlfn.XLOOKUP(E476, Partner!B$2:B$102, Partner!C$2:C$102, "Not found")</f>
        <v>Yes</v>
      </c>
      <c r="O476" t="str">
        <f>_xlfn.XLOOKUP(F476, Product!B$2:B$26, Product!A$2:A$26, "Not found")</f>
        <v>Talus</v>
      </c>
      <c r="P476" t="str">
        <f>_xlfn.XLOOKUP(C476, 'Sales Stage'!C$2:C$6, 'Sales Stage'!B$2:B$6, "Not found")</f>
        <v>Lead</v>
      </c>
      <c r="Q476" s="5">
        <f>_xlfn.XLOOKUP(C476, 'Sales Stage'!C$2:C$6, 'Sales Stage'!A$2:A$6, "Not found")</f>
        <v>0.1</v>
      </c>
      <c r="R476" t="str">
        <f t="shared" si="14"/>
        <v>Partner</v>
      </c>
      <c r="S476" t="str">
        <f t="shared" si="15"/>
        <v>Open</v>
      </c>
    </row>
    <row r="477" spans="1:19" ht="14.5">
      <c r="A477" s="1">
        <v>231</v>
      </c>
      <c r="B477" s="1" t="str">
        <f>_xlfn.XLOOKUP(A477, Opportunity!B$2:B$486, Opportunity!E$2:E$486, "Not found")</f>
        <v>Large</v>
      </c>
      <c r="C477" s="1">
        <v>1</v>
      </c>
      <c r="D477" s="1">
        <v>183</v>
      </c>
      <c r="E477" s="1">
        <v>4</v>
      </c>
      <c r="F477" s="1">
        <v>24</v>
      </c>
      <c r="G477" s="3">
        <v>9222310</v>
      </c>
      <c r="H477" s="4">
        <v>469.33333333333599</v>
      </c>
      <c r="I477" s="1">
        <v>2015</v>
      </c>
      <c r="J477" s="1" t="str">
        <f>_xlfn.XLOOKUP(D477, Account!D$2:D$358, Account!B$2:B$358, "Not found")</f>
        <v>East</v>
      </c>
      <c r="K477" s="1" t="str">
        <f>_xlfn.XLOOKUP(D477, Account!D$2:D$358, Account!C$2:C$358, "Not found")</f>
        <v>Large</v>
      </c>
      <c r="L477" s="1" t="s">
        <v>1010</v>
      </c>
      <c r="M477" s="1" t="str">
        <f>_xlfn.XLOOKUP(E477, Partner!B$2:B$102, Partner!A$2:A$102, "Not found")</f>
        <v>Rank-com</v>
      </c>
      <c r="N477" t="str">
        <f>_xlfn.XLOOKUP(E477, Partner!B$2:B$102, Partner!C$2:C$102, "Not found")</f>
        <v>Yes</v>
      </c>
      <c r="O477" t="str">
        <f>_xlfn.XLOOKUP(F477, Product!B$2:B$26, Product!A$2:A$26, "Not found")</f>
        <v>Carmen</v>
      </c>
      <c r="P477" t="str">
        <f>_xlfn.XLOOKUP(C477, 'Sales Stage'!C$2:C$6, 'Sales Stage'!B$2:B$6, "Not found")</f>
        <v>Lead</v>
      </c>
      <c r="Q477" s="5">
        <f>_xlfn.XLOOKUP(C477, 'Sales Stage'!C$2:C$6, 'Sales Stage'!A$2:A$6, "Not found")</f>
        <v>0.1</v>
      </c>
      <c r="R477" t="str">
        <f t="shared" si="14"/>
        <v>Partner</v>
      </c>
      <c r="S477" t="str">
        <f t="shared" si="15"/>
        <v>Open</v>
      </c>
    </row>
    <row r="478" spans="1:19" ht="14.5">
      <c r="A478" s="1">
        <v>290</v>
      </c>
      <c r="B478" s="1" t="str">
        <f>_xlfn.XLOOKUP(A478, Opportunity!B$2:B$486, Opportunity!E$2:E$486, "Not found")</f>
        <v>Small</v>
      </c>
      <c r="C478" s="1">
        <v>1</v>
      </c>
      <c r="D478" s="1">
        <v>231</v>
      </c>
      <c r="E478" s="1">
        <v>74</v>
      </c>
      <c r="F478" s="1">
        <v>18</v>
      </c>
      <c r="G478" s="3">
        <v>1708259</v>
      </c>
      <c r="H478" s="4">
        <v>503.33333333333599</v>
      </c>
      <c r="I478" s="1">
        <v>2015</v>
      </c>
      <c r="J478" s="1" t="str">
        <f>_xlfn.XLOOKUP(D478, Account!D$2:D$358, Account!B$2:B$358, "Not found")</f>
        <v>East</v>
      </c>
      <c r="K478" s="1" t="str">
        <f>_xlfn.XLOOKUP(D478, Account!D$2:D$358, Account!C$2:C$358, "Not found")</f>
        <v>Small &amp; Medium</v>
      </c>
      <c r="L478" s="1" t="s">
        <v>1010</v>
      </c>
      <c r="M478" s="1" t="str">
        <f>_xlfn.XLOOKUP(E478, Partner!B$2:B$102, Partner!A$2:A$102, "Not found")</f>
        <v>Hottouch</v>
      </c>
      <c r="N478" t="str">
        <f>_xlfn.XLOOKUP(E478, Partner!B$2:B$102, Partner!C$2:C$102, "Not found")</f>
        <v>Yes</v>
      </c>
      <c r="O478" t="str">
        <f>_xlfn.XLOOKUP(F478, Product!B$2:B$26, Product!A$2:A$26, "Not found")</f>
        <v>Sato</v>
      </c>
      <c r="P478" t="str">
        <f>_xlfn.XLOOKUP(C478, 'Sales Stage'!C$2:C$6, 'Sales Stage'!B$2:B$6, "Not found")</f>
        <v>Lead</v>
      </c>
      <c r="Q478" s="5">
        <f>_xlfn.XLOOKUP(C478, 'Sales Stage'!C$2:C$6, 'Sales Stage'!A$2:A$6, "Not found")</f>
        <v>0.1</v>
      </c>
      <c r="R478" t="str">
        <f t="shared" si="14"/>
        <v>Partner</v>
      </c>
      <c r="S478" t="str">
        <f t="shared" si="15"/>
        <v>Open</v>
      </c>
    </row>
    <row r="479" spans="1:19" ht="14.5">
      <c r="A479" s="1">
        <v>24</v>
      </c>
      <c r="B479" s="1" t="str">
        <f>_xlfn.XLOOKUP(A479, Opportunity!B$2:B$486, Opportunity!E$2:E$486, "Not found")</f>
        <v>Large</v>
      </c>
      <c r="C479" s="1">
        <v>1</v>
      </c>
      <c r="D479" s="1">
        <v>24</v>
      </c>
      <c r="E479" s="1">
        <v>17</v>
      </c>
      <c r="F479" s="1">
        <v>19</v>
      </c>
      <c r="G479" s="3">
        <v>8880021</v>
      </c>
      <c r="H479" s="4">
        <v>369.33333333333599</v>
      </c>
      <c r="I479" s="1">
        <v>2015</v>
      </c>
      <c r="J479" s="1" t="str">
        <f>_xlfn.XLOOKUP(D479, Account!D$2:D$358, Account!B$2:B$358, "Not found")</f>
        <v>Central</v>
      </c>
      <c r="K479" s="1" t="str">
        <f>_xlfn.XLOOKUP(D479, Account!D$2:D$358, Account!C$2:C$358, "Not found")</f>
        <v>Small &amp; Medium</v>
      </c>
      <c r="L479" s="1" t="s">
        <v>1010</v>
      </c>
      <c r="M479" s="1" t="str">
        <f>_xlfn.XLOOKUP(E479, Partner!B$2:B$102, Partner!A$2:A$102, "Not found")</f>
        <v>Overhigh</v>
      </c>
      <c r="N479" t="str">
        <f>_xlfn.XLOOKUP(E479, Partner!B$2:B$102, Partner!C$2:C$102, "Not found")</f>
        <v>Yes</v>
      </c>
      <c r="O479" t="str">
        <f>_xlfn.XLOOKUP(F479, Product!B$2:B$26, Product!A$2:A$26, "Not found")</f>
        <v>Talus</v>
      </c>
      <c r="P479" t="str">
        <f>_xlfn.XLOOKUP(C479, 'Sales Stage'!C$2:C$6, 'Sales Stage'!B$2:B$6, "Not found")</f>
        <v>Lead</v>
      </c>
      <c r="Q479" s="5">
        <f>_xlfn.XLOOKUP(C479, 'Sales Stage'!C$2:C$6, 'Sales Stage'!A$2:A$6, "Not found")</f>
        <v>0.1</v>
      </c>
      <c r="R479" t="str">
        <f t="shared" si="14"/>
        <v>Partner</v>
      </c>
      <c r="S479" t="str">
        <f t="shared" si="15"/>
        <v>Open</v>
      </c>
    </row>
    <row r="480" spans="1:19" ht="14.5">
      <c r="A480" s="1">
        <v>229</v>
      </c>
      <c r="B480" s="1" t="str">
        <f>_xlfn.XLOOKUP(A480, Opportunity!B$2:B$486, Opportunity!E$2:E$486, "Not found")</f>
        <v>Medium</v>
      </c>
      <c r="C480" s="1">
        <v>1</v>
      </c>
      <c r="D480" s="1">
        <v>181</v>
      </c>
      <c r="E480" s="1">
        <v>62</v>
      </c>
      <c r="F480" s="1">
        <v>5</v>
      </c>
      <c r="G480" s="3">
        <v>4139381</v>
      </c>
      <c r="H480" s="4">
        <v>525.33333333333599</v>
      </c>
      <c r="I480" s="1">
        <v>2015</v>
      </c>
      <c r="J480" s="1" t="str">
        <f>_xlfn.XLOOKUP(D480, Account!D$2:D$358, Account!B$2:B$358, "Not found")</f>
        <v>East</v>
      </c>
      <c r="K480" s="1" t="str">
        <f>_xlfn.XLOOKUP(D480, Account!D$2:D$358, Account!C$2:C$358, "Not found")</f>
        <v>Large</v>
      </c>
      <c r="L480" s="1" t="s">
        <v>1010</v>
      </c>
      <c r="M480" s="1" t="str">
        <f>_xlfn.XLOOKUP(E480, Partner!B$2:B$102, Partner!A$2:A$102, "Not found")</f>
        <v>Stanfan</v>
      </c>
      <c r="N480" t="str">
        <f>_xlfn.XLOOKUP(E480, Partner!B$2:B$102, Partner!C$2:C$102, "Not found")</f>
        <v>Yes</v>
      </c>
      <c r="O480" t="str">
        <f>_xlfn.XLOOKUP(F480, Product!B$2:B$26, Product!A$2:A$26, "Not found")</f>
        <v>Eligo</v>
      </c>
      <c r="P480" t="str">
        <f>_xlfn.XLOOKUP(C480, 'Sales Stage'!C$2:C$6, 'Sales Stage'!B$2:B$6, "Not found")</f>
        <v>Lead</v>
      </c>
      <c r="Q480" s="5">
        <f>_xlfn.XLOOKUP(C480, 'Sales Stage'!C$2:C$6, 'Sales Stage'!A$2:A$6, "Not found")</f>
        <v>0.1</v>
      </c>
      <c r="R480" t="str">
        <f t="shared" si="14"/>
        <v>Partner</v>
      </c>
      <c r="S480" t="str">
        <f t="shared" si="15"/>
        <v>Open</v>
      </c>
    </row>
    <row r="481" spans="1:19" ht="14.5">
      <c r="A481" s="1">
        <v>440</v>
      </c>
      <c r="B481" s="1" t="str">
        <f>_xlfn.XLOOKUP(A481, Opportunity!B$2:B$486, Opportunity!E$2:E$486, "Not found")</f>
        <v>Medium</v>
      </c>
      <c r="C481" s="1">
        <v>1</v>
      </c>
      <c r="D481" s="1">
        <v>337</v>
      </c>
      <c r="E481" s="1">
        <v>96</v>
      </c>
      <c r="F481" s="1">
        <v>19</v>
      </c>
      <c r="G481" s="3">
        <v>5304891</v>
      </c>
      <c r="H481" s="4">
        <v>528.33333333333599</v>
      </c>
      <c r="I481" s="1">
        <v>2015</v>
      </c>
      <c r="J481" s="1" t="str">
        <f>_xlfn.XLOOKUP(D481, Account!D$2:D$358, Account!B$2:B$358, "Not found")</f>
        <v>Central</v>
      </c>
      <c r="K481" s="1" t="str">
        <f>_xlfn.XLOOKUP(D481, Account!D$2:D$358, Account!C$2:C$358, "Not found")</f>
        <v>Small &amp; Medium</v>
      </c>
      <c r="L481" s="1" t="s">
        <v>1010</v>
      </c>
      <c r="M481" s="1" t="str">
        <f>_xlfn.XLOOKUP(E481, Partner!B$2:B$102, Partner!A$2:A$102, "Not found")</f>
        <v>Hotaphex</v>
      </c>
      <c r="N481" t="str">
        <f>_xlfn.XLOOKUP(E481, Partner!B$2:B$102, Partner!C$2:C$102, "Not found")</f>
        <v>Yes</v>
      </c>
      <c r="O481" t="str">
        <f>_xlfn.XLOOKUP(F481, Product!B$2:B$26, Product!A$2:A$26, "Not found")</f>
        <v>Talus</v>
      </c>
      <c r="P481" t="str">
        <f>_xlfn.XLOOKUP(C481, 'Sales Stage'!C$2:C$6, 'Sales Stage'!B$2:B$6, "Not found")</f>
        <v>Lead</v>
      </c>
      <c r="Q481" s="5">
        <f>_xlfn.XLOOKUP(C481, 'Sales Stage'!C$2:C$6, 'Sales Stage'!A$2:A$6, "Not found")</f>
        <v>0.1</v>
      </c>
      <c r="R481" t="str">
        <f t="shared" si="14"/>
        <v>Partner</v>
      </c>
      <c r="S481" t="str">
        <f t="shared" si="15"/>
        <v>Open</v>
      </c>
    </row>
    <row r="482" spans="1:19" ht="14.5">
      <c r="A482" s="1">
        <v>5</v>
      </c>
      <c r="B482" s="1" t="str">
        <f>_xlfn.XLOOKUP(A482, Opportunity!B$2:B$486, Opportunity!E$2:E$486, "Not found")</f>
        <v>Small</v>
      </c>
      <c r="C482" s="1">
        <v>1</v>
      </c>
      <c r="D482" s="1">
        <v>5</v>
      </c>
      <c r="E482" s="1">
        <v>4</v>
      </c>
      <c r="F482" s="1">
        <v>16</v>
      </c>
      <c r="G482" s="3">
        <v>66995</v>
      </c>
      <c r="H482" s="4">
        <v>567.33333333333599</v>
      </c>
      <c r="I482" s="1">
        <v>2015</v>
      </c>
      <c r="J482" s="1" t="str">
        <f>_xlfn.XLOOKUP(D482, Account!D$2:D$358, Account!B$2:B$358, "Not found")</f>
        <v>West</v>
      </c>
      <c r="K482" s="1" t="str">
        <f>_xlfn.XLOOKUP(D482, Account!D$2:D$358, Account!C$2:C$358, "Not found")</f>
        <v>Strategic</v>
      </c>
      <c r="L482" s="1" t="s">
        <v>1010</v>
      </c>
      <c r="M482" s="1" t="str">
        <f>_xlfn.XLOOKUP(E482, Partner!B$2:B$102, Partner!A$2:A$102, "Not found")</f>
        <v>Rank-com</v>
      </c>
      <c r="N482" t="str">
        <f>_xlfn.XLOOKUP(E482, Partner!B$2:B$102, Partner!C$2:C$102, "Not found")</f>
        <v>Yes</v>
      </c>
      <c r="O482" t="str">
        <f>_xlfn.XLOOKUP(F482, Product!B$2:B$26, Product!A$2:A$26, "Not found")</f>
        <v>Quanti</v>
      </c>
      <c r="P482" t="str">
        <f>_xlfn.XLOOKUP(C482, 'Sales Stage'!C$2:C$6, 'Sales Stage'!B$2:B$6, "Not found")</f>
        <v>Lead</v>
      </c>
      <c r="Q482" s="5">
        <f>_xlfn.XLOOKUP(C482, 'Sales Stage'!C$2:C$6, 'Sales Stage'!A$2:A$6, "Not found")</f>
        <v>0.1</v>
      </c>
      <c r="R482" t="str">
        <f t="shared" si="14"/>
        <v>Partner</v>
      </c>
      <c r="S482" t="str">
        <f t="shared" si="15"/>
        <v>Open</v>
      </c>
    </row>
    <row r="483" spans="1:19" ht="14.5">
      <c r="A483" s="1">
        <v>6</v>
      </c>
      <c r="B483" s="1" t="str">
        <f>_xlfn.XLOOKUP(A483, Opportunity!B$2:B$486, Opportunity!E$2:E$486, "Not found")</f>
        <v>Small</v>
      </c>
      <c r="C483" s="1">
        <v>1</v>
      </c>
      <c r="D483" s="1">
        <v>6</v>
      </c>
      <c r="E483" s="1">
        <v>5</v>
      </c>
      <c r="F483" s="1">
        <v>19</v>
      </c>
      <c r="G483" s="3">
        <v>25932</v>
      </c>
      <c r="H483" s="4">
        <v>456.33333333333599</v>
      </c>
      <c r="I483" s="1">
        <v>2015</v>
      </c>
      <c r="J483" s="1" t="str">
        <f>_xlfn.XLOOKUP(D483, Account!D$2:D$358, Account!B$2:B$358, "Not found")</f>
        <v>East</v>
      </c>
      <c r="K483" s="1" t="str">
        <f>_xlfn.XLOOKUP(D483, Account!D$2:D$358, Account!C$2:C$358, "Not found")</f>
        <v>Strategic</v>
      </c>
      <c r="L483" s="1" t="s">
        <v>1010</v>
      </c>
      <c r="M483" s="1" t="str">
        <f>_xlfn.XLOOKUP(E483, Partner!B$2:B$102, Partner!A$2:A$102, "Not found")</f>
        <v>Operon</v>
      </c>
      <c r="N483" t="str">
        <f>_xlfn.XLOOKUP(E483, Partner!B$2:B$102, Partner!C$2:C$102, "Not found")</f>
        <v>Yes</v>
      </c>
      <c r="O483" t="str">
        <f>_xlfn.XLOOKUP(F483, Product!B$2:B$26, Product!A$2:A$26, "Not found")</f>
        <v>Talus</v>
      </c>
      <c r="P483" t="str">
        <f>_xlfn.XLOOKUP(C483, 'Sales Stage'!C$2:C$6, 'Sales Stage'!B$2:B$6, "Not found")</f>
        <v>Lead</v>
      </c>
      <c r="Q483" s="5">
        <f>_xlfn.XLOOKUP(C483, 'Sales Stage'!C$2:C$6, 'Sales Stage'!A$2:A$6, "Not found")</f>
        <v>0.1</v>
      </c>
      <c r="R483" t="str">
        <f t="shared" si="14"/>
        <v>Partner</v>
      </c>
      <c r="S483" t="str">
        <f t="shared" si="15"/>
        <v>Open</v>
      </c>
    </row>
    <row r="484" spans="1:19" ht="14.5">
      <c r="A484" s="1">
        <v>2</v>
      </c>
      <c r="B484" s="1" t="str">
        <f>_xlfn.XLOOKUP(A484, Opportunity!B$2:B$486, Opportunity!E$2:E$486, "Not found")</f>
        <v>Small</v>
      </c>
      <c r="C484" s="1">
        <v>1</v>
      </c>
      <c r="D484" s="1">
        <v>2</v>
      </c>
      <c r="E484" s="1">
        <v>2</v>
      </c>
      <c r="F484" s="1">
        <v>19</v>
      </c>
      <c r="G484" s="3">
        <v>24700</v>
      </c>
      <c r="H484" s="4">
        <v>495.33333333333599</v>
      </c>
      <c r="I484" s="1">
        <v>2015</v>
      </c>
      <c r="J484" s="1" t="str">
        <f>_xlfn.XLOOKUP(D484, Account!D$2:D$358, Account!B$2:B$358, "Not found")</f>
        <v>Central</v>
      </c>
      <c r="K484" s="1" t="str">
        <f>_xlfn.XLOOKUP(D484, Account!D$2:D$358, Account!C$2:C$358, "Not found")</f>
        <v>Small &amp; Medium</v>
      </c>
      <c r="L484" s="1" t="s">
        <v>1010</v>
      </c>
      <c r="M484" s="1" t="str">
        <f>_xlfn.XLOOKUP(E484, Partner!B$2:B$102, Partner!A$2:A$102, "Not found")</f>
        <v>Zonronzap</v>
      </c>
      <c r="N484" t="str">
        <f>_xlfn.XLOOKUP(E484, Partner!B$2:B$102, Partner!C$2:C$102, "Not found")</f>
        <v>Yes</v>
      </c>
      <c r="O484" t="str">
        <f>_xlfn.XLOOKUP(F484, Product!B$2:B$26, Product!A$2:A$26, "Not found")</f>
        <v>Talus</v>
      </c>
      <c r="P484" t="str">
        <f>_xlfn.XLOOKUP(C484, 'Sales Stage'!C$2:C$6, 'Sales Stage'!B$2:B$6, "Not found")</f>
        <v>Lead</v>
      </c>
      <c r="Q484" s="5">
        <f>_xlfn.XLOOKUP(C484, 'Sales Stage'!C$2:C$6, 'Sales Stage'!A$2:A$6, "Not found")</f>
        <v>0.1</v>
      </c>
      <c r="R484" t="str">
        <f t="shared" si="14"/>
        <v>Partner</v>
      </c>
      <c r="S484" t="str">
        <f t="shared" si="15"/>
        <v>Open</v>
      </c>
    </row>
    <row r="485" spans="1:19" ht="14.5">
      <c r="A485" s="1">
        <v>4</v>
      </c>
      <c r="B485" s="1" t="str">
        <f>_xlfn.XLOOKUP(A485, Opportunity!B$2:B$486, Opportunity!E$2:E$486, "Not found")</f>
        <v>Small</v>
      </c>
      <c r="C485" s="1">
        <v>1</v>
      </c>
      <c r="D485" s="1">
        <v>4</v>
      </c>
      <c r="E485" s="1">
        <v>2</v>
      </c>
      <c r="F485" s="1">
        <v>18</v>
      </c>
      <c r="G485" s="3">
        <v>23725</v>
      </c>
      <c r="H485" s="4">
        <v>562.33333333333599</v>
      </c>
      <c r="I485" s="1">
        <v>2015</v>
      </c>
      <c r="J485" s="1" t="str">
        <f>_xlfn.XLOOKUP(D485, Account!D$2:D$358, Account!B$2:B$358, "Not found")</f>
        <v>West</v>
      </c>
      <c r="K485" s="1" t="str">
        <f>_xlfn.XLOOKUP(D485, Account!D$2:D$358, Account!C$2:C$358, "Not found")</f>
        <v>Small &amp; Medium</v>
      </c>
      <c r="L485" s="1" t="s">
        <v>1010</v>
      </c>
      <c r="M485" s="1" t="str">
        <f>_xlfn.XLOOKUP(E485, Partner!B$2:B$102, Partner!A$2:A$102, "Not found")</f>
        <v>Zonronzap</v>
      </c>
      <c r="N485" t="str">
        <f>_xlfn.XLOOKUP(E485, Partner!B$2:B$102, Partner!C$2:C$102, "Not found")</f>
        <v>Yes</v>
      </c>
      <c r="O485" t="str">
        <f>_xlfn.XLOOKUP(F485, Product!B$2:B$26, Product!A$2:A$26, "Not found")</f>
        <v>Sato</v>
      </c>
      <c r="P485" t="str">
        <f>_xlfn.XLOOKUP(C485, 'Sales Stage'!C$2:C$6, 'Sales Stage'!B$2:B$6, "Not found")</f>
        <v>Lead</v>
      </c>
      <c r="Q485" s="5">
        <f>_xlfn.XLOOKUP(C485, 'Sales Stage'!C$2:C$6, 'Sales Stage'!A$2:A$6, "Not found")</f>
        <v>0.1</v>
      </c>
      <c r="R485" t="str">
        <f t="shared" si="14"/>
        <v>Partner</v>
      </c>
      <c r="S485" t="str">
        <f t="shared" si="15"/>
        <v>Open</v>
      </c>
    </row>
    <row r="486" spans="1:19" ht="14.5">
      <c r="A486" s="1">
        <v>7</v>
      </c>
      <c r="B486" s="1" t="str">
        <f>_xlfn.XLOOKUP(A486, Opportunity!B$2:B$486, Opportunity!E$2:E$486, "Not found")</f>
        <v>Small</v>
      </c>
      <c r="C486" s="1">
        <v>1</v>
      </c>
      <c r="D486" s="1">
        <v>7</v>
      </c>
      <c r="E486" s="1">
        <v>2</v>
      </c>
      <c r="F486" s="1">
        <v>12</v>
      </c>
      <c r="G486" s="3">
        <v>23725</v>
      </c>
      <c r="H486" s="4">
        <v>496.33333333333599</v>
      </c>
      <c r="I486" s="1">
        <v>2015</v>
      </c>
      <c r="J486" s="1" t="str">
        <f>_xlfn.XLOOKUP(D486, Account!D$2:D$358, Account!B$2:B$358, "Not found")</f>
        <v>Central</v>
      </c>
      <c r="K486" s="1" t="str">
        <f>_xlfn.XLOOKUP(D486, Account!D$2:D$358, Account!C$2:C$358, "Not found")</f>
        <v>Large</v>
      </c>
      <c r="L486" s="1" t="s">
        <v>1010</v>
      </c>
      <c r="M486" s="1" t="str">
        <f>_xlfn.XLOOKUP(E486, Partner!B$2:B$102, Partner!A$2:A$102, "Not found")</f>
        <v>Zonronzap</v>
      </c>
      <c r="N486" t="str">
        <f>_xlfn.XLOOKUP(E486, Partner!B$2:B$102, Partner!C$2:C$102, "Not found")</f>
        <v>Yes</v>
      </c>
      <c r="O486" t="str">
        <f>_xlfn.XLOOKUP(F486, Product!B$2:B$26, Product!A$2:A$26, "Not found")</f>
        <v>Magis</v>
      </c>
      <c r="P486" t="str">
        <f>_xlfn.XLOOKUP(C486, 'Sales Stage'!C$2:C$6, 'Sales Stage'!B$2:B$6, "Not found")</f>
        <v>Lead</v>
      </c>
      <c r="Q486" s="5">
        <f>_xlfn.XLOOKUP(C486, 'Sales Stage'!C$2:C$6, 'Sales Stage'!A$2:A$6, "Not found")</f>
        <v>0.1</v>
      </c>
      <c r="R486" t="str">
        <f t="shared" si="14"/>
        <v>Partner</v>
      </c>
      <c r="S486" t="str">
        <f t="shared" si="15"/>
        <v>Open</v>
      </c>
    </row>
    <row r="487" spans="1:19" ht="14.5">
      <c r="A487" s="1">
        <v>29</v>
      </c>
      <c r="B487" s="1" t="str">
        <f>_xlfn.XLOOKUP(A487, Opportunity!B$2:B$486, Opportunity!E$2:E$486, "Not found")</f>
        <v>Medium</v>
      </c>
      <c r="C487" s="1">
        <v>1</v>
      </c>
      <c r="D487" s="1">
        <v>29</v>
      </c>
      <c r="E487" s="1">
        <v>20</v>
      </c>
      <c r="F487" s="1">
        <v>23</v>
      </c>
      <c r="G487" s="3">
        <v>5145971</v>
      </c>
      <c r="H487" s="4">
        <v>444.33333333333599</v>
      </c>
      <c r="I487" s="1">
        <v>2015</v>
      </c>
      <c r="J487" s="1" t="str">
        <f>_xlfn.XLOOKUP(D487, Account!D$2:D$358, Account!B$2:B$358, "Not found")</f>
        <v>Central</v>
      </c>
      <c r="K487" s="1" t="str">
        <f>_xlfn.XLOOKUP(D487, Account!D$2:D$358, Account!C$2:C$358, "Not found")</f>
        <v>Strategic</v>
      </c>
      <c r="L487" s="1" t="s">
        <v>1010</v>
      </c>
      <c r="M487" s="1" t="str">
        <f>_xlfn.XLOOKUP(E487, Partner!B$2:B$102, Partner!A$2:A$102, "Not found")</f>
        <v>sumdrill</v>
      </c>
      <c r="N487" t="str">
        <f>_xlfn.XLOOKUP(E487, Partner!B$2:B$102, Partner!C$2:C$102, "Not found")</f>
        <v>Yes</v>
      </c>
      <c r="O487" t="str">
        <f>_xlfn.XLOOKUP(F487, Product!B$2:B$26, Product!A$2:A$26, "Not found")</f>
        <v>Bellus</v>
      </c>
      <c r="P487" t="str">
        <f>_xlfn.XLOOKUP(C487, 'Sales Stage'!C$2:C$6, 'Sales Stage'!B$2:B$6, "Not found")</f>
        <v>Lead</v>
      </c>
      <c r="Q487" s="5">
        <f>_xlfn.XLOOKUP(C487, 'Sales Stage'!C$2:C$6, 'Sales Stage'!A$2:A$6, "Not found")</f>
        <v>0.1</v>
      </c>
      <c r="R487" t="str">
        <f t="shared" si="14"/>
        <v>Partner</v>
      </c>
      <c r="S487" t="str">
        <f t="shared" si="15"/>
        <v>Open</v>
      </c>
    </row>
    <row r="488" spans="1:19" ht="14.5">
      <c r="A488" s="1">
        <v>434</v>
      </c>
      <c r="B488" s="1" t="str">
        <f>_xlfn.XLOOKUP(A488, Opportunity!B$2:B$486, Opportunity!E$2:E$486, "Not found")</f>
        <v>Large</v>
      </c>
      <c r="C488" s="1">
        <v>1</v>
      </c>
      <c r="D488" s="1">
        <v>332</v>
      </c>
      <c r="E488" s="1">
        <v>34</v>
      </c>
      <c r="F488" s="1">
        <v>24</v>
      </c>
      <c r="G488" s="3">
        <v>7209096</v>
      </c>
      <c r="H488" s="4">
        <v>558.33333333333599</v>
      </c>
      <c r="I488" s="1">
        <v>2015</v>
      </c>
      <c r="J488" s="1" t="str">
        <f>_xlfn.XLOOKUP(D488, Account!D$2:D$358, Account!B$2:B$358, "Not found")</f>
        <v>West</v>
      </c>
      <c r="K488" s="1" t="str">
        <f>_xlfn.XLOOKUP(D488, Account!D$2:D$358, Account!C$2:C$358, "Not found")</f>
        <v>Small &amp; Medium</v>
      </c>
      <c r="L488" s="1" t="s">
        <v>1010</v>
      </c>
      <c r="M488" s="1" t="str">
        <f>_xlfn.XLOOKUP(E488, Partner!B$2:B$102, Partner!A$2:A$102, "Not found")</f>
        <v>Dalttouch</v>
      </c>
      <c r="N488" t="str">
        <f>_xlfn.XLOOKUP(E488, Partner!B$2:B$102, Partner!C$2:C$102, "Not found")</f>
        <v>Yes</v>
      </c>
      <c r="O488" t="str">
        <f>_xlfn.XLOOKUP(F488, Product!B$2:B$26, Product!A$2:A$26, "Not found")</f>
        <v>Carmen</v>
      </c>
      <c r="P488" t="str">
        <f>_xlfn.XLOOKUP(C488, 'Sales Stage'!C$2:C$6, 'Sales Stage'!B$2:B$6, "Not found")</f>
        <v>Lead</v>
      </c>
      <c r="Q488" s="5">
        <f>_xlfn.XLOOKUP(C488, 'Sales Stage'!C$2:C$6, 'Sales Stage'!A$2:A$6, "Not found")</f>
        <v>0.1</v>
      </c>
      <c r="R488" t="str">
        <f t="shared" si="14"/>
        <v>Partner</v>
      </c>
      <c r="S488" t="str">
        <f>IF(Q488&gt;=0.8, "Closed", "Open")</f>
        <v>Open</v>
      </c>
    </row>
    <row r="489" spans="1:19" ht="14.5">
      <c r="B489" s="1"/>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9FEBE-3B2D-4D84-A77B-952FA7B14FE4}">
  <dimension ref="A1"/>
  <sheetViews>
    <sheetView showGridLines="0" showRowColHeaders="0" zoomScale="62" zoomScaleNormal="100" workbookViewId="0">
      <selection activeCell="V11" sqref="V11"/>
    </sheetView>
  </sheetViews>
  <sheetFormatPr defaultRowHeight="13.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3478D-B739-4210-8D05-EC9950D23A03}">
  <dimension ref="A1:D358"/>
  <sheetViews>
    <sheetView workbookViewId="0">
      <selection activeCell="G8" sqref="G8"/>
    </sheetView>
  </sheetViews>
  <sheetFormatPr defaultRowHeight="13.5"/>
  <cols>
    <col min="1" max="1" width="16.75" customWidth="1"/>
    <col min="2" max="2" width="8.4140625" customWidth="1"/>
    <col min="3" max="3" width="15.6640625" customWidth="1"/>
    <col min="4" max="4" width="11.83203125" customWidth="1"/>
  </cols>
  <sheetData>
    <row r="1" spans="1:4" ht="14.5">
      <c r="A1" s="1" t="s">
        <v>0</v>
      </c>
      <c r="B1" s="1" t="s">
        <v>1</v>
      </c>
      <c r="C1" s="1" t="s">
        <v>2</v>
      </c>
      <c r="D1" s="1" t="s">
        <v>3</v>
      </c>
    </row>
    <row r="2" spans="1:4" ht="14.5">
      <c r="A2" s="1" t="s">
        <v>4</v>
      </c>
      <c r="B2" s="1" t="s">
        <v>5</v>
      </c>
      <c r="C2" s="1" t="s">
        <v>6</v>
      </c>
      <c r="D2" s="1">
        <v>6</v>
      </c>
    </row>
    <row r="3" spans="1:4" ht="14.5">
      <c r="A3" s="1" t="s">
        <v>7</v>
      </c>
      <c r="B3" s="1" t="s">
        <v>5</v>
      </c>
      <c r="C3" s="1" t="s">
        <v>6</v>
      </c>
      <c r="D3" s="1">
        <v>10</v>
      </c>
    </row>
    <row r="4" spans="1:4" ht="14.5">
      <c r="A4" s="1" t="s">
        <v>8</v>
      </c>
      <c r="B4" s="1" t="s">
        <v>5</v>
      </c>
      <c r="C4" s="1" t="s">
        <v>6</v>
      </c>
      <c r="D4" s="1">
        <v>11</v>
      </c>
    </row>
    <row r="5" spans="1:4" ht="14.5">
      <c r="A5" s="1" t="s">
        <v>9</v>
      </c>
      <c r="B5" s="1" t="s">
        <v>5</v>
      </c>
      <c r="C5" s="1" t="s">
        <v>6</v>
      </c>
      <c r="D5" s="1">
        <v>14</v>
      </c>
    </row>
    <row r="6" spans="1:4" ht="14.5">
      <c r="A6" s="1" t="s">
        <v>10</v>
      </c>
      <c r="B6" s="1" t="s">
        <v>5</v>
      </c>
      <c r="C6" s="1" t="s">
        <v>11</v>
      </c>
      <c r="D6" s="1">
        <v>15</v>
      </c>
    </row>
    <row r="7" spans="1:4" ht="14.5">
      <c r="A7" s="1" t="s">
        <v>12</v>
      </c>
      <c r="B7" s="1" t="s">
        <v>5</v>
      </c>
      <c r="C7" s="1" t="s">
        <v>13</v>
      </c>
      <c r="D7" s="1">
        <v>16</v>
      </c>
    </row>
    <row r="8" spans="1:4" ht="14.5">
      <c r="A8" s="1" t="s">
        <v>14</v>
      </c>
      <c r="B8" s="1" t="s">
        <v>5</v>
      </c>
      <c r="C8" s="1" t="s">
        <v>6</v>
      </c>
      <c r="D8" s="1">
        <v>17</v>
      </c>
    </row>
    <row r="9" spans="1:4" ht="14.5">
      <c r="A9" s="1" t="s">
        <v>15</v>
      </c>
      <c r="B9" s="1" t="s">
        <v>5</v>
      </c>
      <c r="C9" s="1" t="s">
        <v>13</v>
      </c>
      <c r="D9" s="1">
        <v>18</v>
      </c>
    </row>
    <row r="10" spans="1:4" ht="14.5">
      <c r="A10" s="1" t="s">
        <v>16</v>
      </c>
      <c r="B10" s="1" t="s">
        <v>5</v>
      </c>
      <c r="C10" s="1" t="s">
        <v>11</v>
      </c>
      <c r="D10" s="1">
        <v>21</v>
      </c>
    </row>
    <row r="11" spans="1:4" ht="14.5">
      <c r="A11" s="1" t="s">
        <v>17</v>
      </c>
      <c r="B11" s="1" t="s">
        <v>5</v>
      </c>
      <c r="C11" s="1" t="s">
        <v>6</v>
      </c>
      <c r="D11" s="1">
        <v>22</v>
      </c>
    </row>
    <row r="12" spans="1:4" ht="14.5">
      <c r="A12" s="1" t="s">
        <v>18</v>
      </c>
      <c r="B12" s="1" t="s">
        <v>5</v>
      </c>
      <c r="C12" s="1" t="s">
        <v>11</v>
      </c>
      <c r="D12" s="1">
        <v>25</v>
      </c>
    </row>
    <row r="13" spans="1:4" ht="14.5">
      <c r="A13" s="1" t="s">
        <v>19</v>
      </c>
      <c r="B13" s="1" t="s">
        <v>5</v>
      </c>
      <c r="C13" s="1" t="s">
        <v>13</v>
      </c>
      <c r="D13" s="1">
        <v>28</v>
      </c>
    </row>
    <row r="14" spans="1:4" ht="14.5">
      <c r="A14" s="1" t="s">
        <v>20</v>
      </c>
      <c r="B14" s="1" t="s">
        <v>5</v>
      </c>
      <c r="C14" s="1" t="s">
        <v>6</v>
      </c>
      <c r="D14" s="1">
        <v>31</v>
      </c>
    </row>
    <row r="15" spans="1:4" ht="14.5">
      <c r="A15" s="1" t="s">
        <v>21</v>
      </c>
      <c r="B15" s="1" t="s">
        <v>5</v>
      </c>
      <c r="C15" s="1" t="s">
        <v>13</v>
      </c>
      <c r="D15" s="1">
        <v>32</v>
      </c>
    </row>
    <row r="16" spans="1:4" ht="14.5">
      <c r="A16" s="1" t="s">
        <v>22</v>
      </c>
      <c r="B16" s="1" t="s">
        <v>5</v>
      </c>
      <c r="C16" s="1" t="s">
        <v>6</v>
      </c>
      <c r="D16" s="1">
        <v>33</v>
      </c>
    </row>
    <row r="17" spans="1:4" ht="14.5">
      <c r="A17" s="1" t="s">
        <v>23</v>
      </c>
      <c r="B17" s="1" t="s">
        <v>5</v>
      </c>
      <c r="C17" s="1" t="s">
        <v>13</v>
      </c>
      <c r="D17" s="1">
        <v>37</v>
      </c>
    </row>
    <row r="18" spans="1:4" ht="14.5">
      <c r="A18" s="1" t="s">
        <v>24</v>
      </c>
      <c r="B18" s="1" t="s">
        <v>5</v>
      </c>
      <c r="C18" s="1" t="s">
        <v>6</v>
      </c>
      <c r="D18" s="1">
        <v>40</v>
      </c>
    </row>
    <row r="19" spans="1:4" ht="14.5">
      <c r="A19" s="1" t="s">
        <v>25</v>
      </c>
      <c r="B19" s="1" t="s">
        <v>5</v>
      </c>
      <c r="C19" s="1" t="s">
        <v>6</v>
      </c>
      <c r="D19" s="1">
        <v>42</v>
      </c>
    </row>
    <row r="20" spans="1:4" ht="14.5">
      <c r="A20" s="1" t="s">
        <v>26</v>
      </c>
      <c r="B20" s="1" t="s">
        <v>5</v>
      </c>
      <c r="C20" s="1" t="s">
        <v>11</v>
      </c>
      <c r="D20" s="1">
        <v>48</v>
      </c>
    </row>
    <row r="21" spans="1:4" ht="14.5">
      <c r="A21" s="1" t="s">
        <v>27</v>
      </c>
      <c r="B21" s="1" t="s">
        <v>5</v>
      </c>
      <c r="C21" s="1" t="s">
        <v>6</v>
      </c>
      <c r="D21" s="1">
        <v>50</v>
      </c>
    </row>
    <row r="22" spans="1:4" ht="14.5">
      <c r="A22" s="1" t="s">
        <v>28</v>
      </c>
      <c r="B22" s="1" t="s">
        <v>5</v>
      </c>
      <c r="C22" s="1" t="s">
        <v>6</v>
      </c>
      <c r="D22" s="1">
        <v>53</v>
      </c>
    </row>
    <row r="23" spans="1:4" ht="14.5">
      <c r="A23" s="1" t="s">
        <v>29</v>
      </c>
      <c r="B23" s="1" t="s">
        <v>5</v>
      </c>
      <c r="C23" s="1" t="s">
        <v>6</v>
      </c>
      <c r="D23" s="1">
        <v>58</v>
      </c>
    </row>
    <row r="24" spans="1:4" ht="14.5">
      <c r="A24" s="1" t="s">
        <v>30</v>
      </c>
      <c r="B24" s="1" t="s">
        <v>5</v>
      </c>
      <c r="C24" s="1" t="s">
        <v>6</v>
      </c>
      <c r="D24" s="1">
        <v>67</v>
      </c>
    </row>
    <row r="25" spans="1:4" ht="14.5">
      <c r="A25" s="1" t="s">
        <v>31</v>
      </c>
      <c r="B25" s="1" t="s">
        <v>5</v>
      </c>
      <c r="C25" s="1" t="s">
        <v>6</v>
      </c>
      <c r="D25" s="1">
        <v>68</v>
      </c>
    </row>
    <row r="26" spans="1:4" ht="14.5">
      <c r="A26" s="1" t="s">
        <v>32</v>
      </c>
      <c r="B26" s="1" t="s">
        <v>5</v>
      </c>
      <c r="C26" s="1" t="s">
        <v>13</v>
      </c>
      <c r="D26" s="1">
        <v>75</v>
      </c>
    </row>
    <row r="27" spans="1:4" ht="14.5">
      <c r="A27" s="1" t="s">
        <v>33</v>
      </c>
      <c r="B27" s="1" t="s">
        <v>5</v>
      </c>
      <c r="C27" s="1" t="s">
        <v>13</v>
      </c>
      <c r="D27" s="1">
        <v>76</v>
      </c>
    </row>
    <row r="28" spans="1:4" ht="14.5">
      <c r="A28" s="1" t="s">
        <v>34</v>
      </c>
      <c r="B28" s="1" t="s">
        <v>5</v>
      </c>
      <c r="C28" s="1" t="s">
        <v>6</v>
      </c>
      <c r="D28" s="1">
        <v>78</v>
      </c>
    </row>
    <row r="29" spans="1:4" ht="14.5">
      <c r="A29" s="1" t="s">
        <v>35</v>
      </c>
      <c r="B29" s="1" t="s">
        <v>5</v>
      </c>
      <c r="C29" s="1" t="s">
        <v>6</v>
      </c>
      <c r="D29" s="1">
        <v>80</v>
      </c>
    </row>
    <row r="30" spans="1:4" ht="14.5">
      <c r="A30" s="1" t="s">
        <v>36</v>
      </c>
      <c r="B30" s="1" t="s">
        <v>5</v>
      </c>
      <c r="C30" s="1" t="s">
        <v>6</v>
      </c>
      <c r="D30" s="1">
        <v>91</v>
      </c>
    </row>
    <row r="31" spans="1:4" ht="14.5">
      <c r="A31" s="1" t="s">
        <v>37</v>
      </c>
      <c r="B31" s="1" t="s">
        <v>5</v>
      </c>
      <c r="C31" s="1" t="s">
        <v>11</v>
      </c>
      <c r="D31" s="1">
        <v>92</v>
      </c>
    </row>
    <row r="32" spans="1:4" ht="14.5">
      <c r="A32" s="1" t="s">
        <v>38</v>
      </c>
      <c r="B32" s="1" t="s">
        <v>5</v>
      </c>
      <c r="C32" s="1" t="s">
        <v>11</v>
      </c>
      <c r="D32" s="1">
        <v>95</v>
      </c>
    </row>
    <row r="33" spans="1:4" ht="14.5">
      <c r="A33" s="1" t="s">
        <v>39</v>
      </c>
      <c r="B33" s="1" t="s">
        <v>5</v>
      </c>
      <c r="C33" s="1" t="s">
        <v>13</v>
      </c>
      <c r="D33" s="1">
        <v>97</v>
      </c>
    </row>
    <row r="34" spans="1:4" ht="14.5">
      <c r="A34" s="1" t="s">
        <v>40</v>
      </c>
      <c r="B34" s="1" t="s">
        <v>5</v>
      </c>
      <c r="C34" s="1" t="s">
        <v>11</v>
      </c>
      <c r="D34" s="1">
        <v>98</v>
      </c>
    </row>
    <row r="35" spans="1:4" ht="14.5">
      <c r="A35" s="1" t="s">
        <v>41</v>
      </c>
      <c r="B35" s="1" t="s">
        <v>5</v>
      </c>
      <c r="C35" s="1" t="s">
        <v>11</v>
      </c>
      <c r="D35" s="1">
        <v>99</v>
      </c>
    </row>
    <row r="36" spans="1:4" ht="14.5">
      <c r="A36" s="1" t="s">
        <v>42</v>
      </c>
      <c r="B36" s="1" t="s">
        <v>5</v>
      </c>
      <c r="C36" s="1" t="s">
        <v>13</v>
      </c>
      <c r="D36" s="1">
        <v>104</v>
      </c>
    </row>
    <row r="37" spans="1:4" ht="14.5">
      <c r="A37" s="1" t="s">
        <v>43</v>
      </c>
      <c r="B37" s="1" t="s">
        <v>5</v>
      </c>
      <c r="C37" s="1" t="s">
        <v>13</v>
      </c>
      <c r="D37" s="1">
        <v>105</v>
      </c>
    </row>
    <row r="38" spans="1:4" ht="14.5">
      <c r="A38" s="1" t="s">
        <v>44</v>
      </c>
      <c r="B38" s="1" t="s">
        <v>5</v>
      </c>
      <c r="C38" s="1" t="s">
        <v>11</v>
      </c>
      <c r="D38" s="1">
        <v>106</v>
      </c>
    </row>
    <row r="39" spans="1:4" ht="14.5">
      <c r="A39" s="1" t="s">
        <v>45</v>
      </c>
      <c r="B39" s="1" t="s">
        <v>5</v>
      </c>
      <c r="C39" s="1" t="s">
        <v>6</v>
      </c>
      <c r="D39" s="1">
        <v>112</v>
      </c>
    </row>
    <row r="40" spans="1:4" ht="14.5">
      <c r="A40" s="1" t="s">
        <v>46</v>
      </c>
      <c r="B40" s="1" t="s">
        <v>5</v>
      </c>
      <c r="C40" s="1" t="s">
        <v>13</v>
      </c>
      <c r="D40" s="1">
        <v>116</v>
      </c>
    </row>
    <row r="41" spans="1:4" ht="14.5">
      <c r="A41" s="1" t="s">
        <v>47</v>
      </c>
      <c r="B41" s="1" t="s">
        <v>5</v>
      </c>
      <c r="C41" s="1" t="s">
        <v>6</v>
      </c>
      <c r="D41" s="1">
        <v>117</v>
      </c>
    </row>
    <row r="42" spans="1:4" ht="14.5">
      <c r="A42" s="1" t="s">
        <v>48</v>
      </c>
      <c r="B42" s="1" t="s">
        <v>5</v>
      </c>
      <c r="C42" s="1" t="s">
        <v>11</v>
      </c>
      <c r="D42" s="1">
        <v>118</v>
      </c>
    </row>
    <row r="43" spans="1:4" ht="14.5">
      <c r="A43" s="1" t="s">
        <v>49</v>
      </c>
      <c r="B43" s="1" t="s">
        <v>5</v>
      </c>
      <c r="C43" s="1" t="s">
        <v>11</v>
      </c>
      <c r="D43" s="1">
        <v>121</v>
      </c>
    </row>
    <row r="44" spans="1:4" ht="14.5">
      <c r="A44" s="1" t="s">
        <v>50</v>
      </c>
      <c r="B44" s="1" t="s">
        <v>5</v>
      </c>
      <c r="C44" s="1" t="s">
        <v>6</v>
      </c>
      <c r="D44" s="1">
        <v>122</v>
      </c>
    </row>
    <row r="45" spans="1:4" ht="14.5">
      <c r="A45" s="1" t="s">
        <v>51</v>
      </c>
      <c r="B45" s="1" t="s">
        <v>5</v>
      </c>
      <c r="C45" s="1" t="s">
        <v>11</v>
      </c>
      <c r="D45" s="1">
        <v>123</v>
      </c>
    </row>
    <row r="46" spans="1:4" ht="14.5">
      <c r="A46" s="1" t="s">
        <v>52</v>
      </c>
      <c r="B46" s="1" t="s">
        <v>5</v>
      </c>
      <c r="C46" s="1" t="s">
        <v>11</v>
      </c>
      <c r="D46" s="1">
        <v>129</v>
      </c>
    </row>
    <row r="47" spans="1:4" ht="14.5">
      <c r="A47" s="1" t="s">
        <v>53</v>
      </c>
      <c r="B47" s="1" t="s">
        <v>5</v>
      </c>
      <c r="C47" s="1" t="s">
        <v>11</v>
      </c>
      <c r="D47" s="1">
        <v>130</v>
      </c>
    </row>
    <row r="48" spans="1:4" ht="14.5">
      <c r="A48" s="1" t="s">
        <v>54</v>
      </c>
      <c r="B48" s="1" t="s">
        <v>5</v>
      </c>
      <c r="C48" s="1" t="s">
        <v>11</v>
      </c>
      <c r="D48" s="1">
        <v>131</v>
      </c>
    </row>
    <row r="49" spans="1:4" ht="14.5">
      <c r="A49" s="1" t="s">
        <v>55</v>
      </c>
      <c r="B49" s="1" t="s">
        <v>5</v>
      </c>
      <c r="C49" s="1" t="s">
        <v>11</v>
      </c>
      <c r="D49" s="1">
        <v>132</v>
      </c>
    </row>
    <row r="50" spans="1:4" ht="14.5">
      <c r="A50" s="1" t="s">
        <v>56</v>
      </c>
      <c r="B50" s="1" t="s">
        <v>5</v>
      </c>
      <c r="C50" s="1" t="s">
        <v>11</v>
      </c>
      <c r="D50" s="1">
        <v>133</v>
      </c>
    </row>
    <row r="51" spans="1:4" ht="14.5">
      <c r="A51" s="1" t="s">
        <v>57</v>
      </c>
      <c r="B51" s="1" t="s">
        <v>5</v>
      </c>
      <c r="C51" s="1" t="s">
        <v>11</v>
      </c>
      <c r="D51" s="1">
        <v>134</v>
      </c>
    </row>
    <row r="52" spans="1:4" ht="14.5">
      <c r="A52" s="1" t="s">
        <v>58</v>
      </c>
      <c r="B52" s="1" t="s">
        <v>5</v>
      </c>
      <c r="C52" s="1" t="s">
        <v>11</v>
      </c>
      <c r="D52" s="1">
        <v>136</v>
      </c>
    </row>
    <row r="53" spans="1:4" ht="14.5">
      <c r="A53" s="1" t="s">
        <v>59</v>
      </c>
      <c r="B53" s="1" t="s">
        <v>5</v>
      </c>
      <c r="C53" s="1" t="s">
        <v>11</v>
      </c>
      <c r="D53" s="1">
        <v>137</v>
      </c>
    </row>
    <row r="54" spans="1:4" ht="14.5">
      <c r="A54" s="1" t="s">
        <v>60</v>
      </c>
      <c r="B54" s="1" t="s">
        <v>5</v>
      </c>
      <c r="C54" s="1" t="s">
        <v>11</v>
      </c>
      <c r="D54" s="1">
        <v>138</v>
      </c>
    </row>
    <row r="55" spans="1:4" ht="14.5">
      <c r="A55" s="1" t="s">
        <v>61</v>
      </c>
      <c r="B55" s="1" t="s">
        <v>5</v>
      </c>
      <c r="C55" s="1" t="s">
        <v>13</v>
      </c>
      <c r="D55" s="1">
        <v>139</v>
      </c>
    </row>
    <row r="56" spans="1:4" ht="14.5">
      <c r="A56" s="1" t="s">
        <v>62</v>
      </c>
      <c r="B56" s="1" t="s">
        <v>5</v>
      </c>
      <c r="C56" s="1" t="s">
        <v>6</v>
      </c>
      <c r="D56" s="1">
        <v>140</v>
      </c>
    </row>
    <row r="57" spans="1:4" ht="14.5">
      <c r="A57" s="1" t="s">
        <v>63</v>
      </c>
      <c r="B57" s="1" t="s">
        <v>5</v>
      </c>
      <c r="C57" s="1" t="s">
        <v>6</v>
      </c>
      <c r="D57" s="1">
        <v>141</v>
      </c>
    </row>
    <row r="58" spans="1:4" ht="14.5">
      <c r="A58" s="1" t="s">
        <v>64</v>
      </c>
      <c r="B58" s="1" t="s">
        <v>5</v>
      </c>
      <c r="C58" s="1" t="s">
        <v>11</v>
      </c>
      <c r="D58" s="1">
        <v>142</v>
      </c>
    </row>
    <row r="59" spans="1:4" ht="14.5">
      <c r="A59" s="1" t="s">
        <v>65</v>
      </c>
      <c r="B59" s="1" t="s">
        <v>5</v>
      </c>
      <c r="C59" s="1" t="s">
        <v>11</v>
      </c>
      <c r="D59" s="1">
        <v>143</v>
      </c>
    </row>
    <row r="60" spans="1:4" ht="14.5">
      <c r="A60" s="1" t="s">
        <v>66</v>
      </c>
      <c r="B60" s="1" t="s">
        <v>5</v>
      </c>
      <c r="C60" s="1" t="s">
        <v>11</v>
      </c>
      <c r="D60" s="1">
        <v>144</v>
      </c>
    </row>
    <row r="61" spans="1:4" ht="14.5">
      <c r="A61" s="1" t="s">
        <v>67</v>
      </c>
      <c r="B61" s="1" t="s">
        <v>5</v>
      </c>
      <c r="C61" s="1" t="s">
        <v>11</v>
      </c>
      <c r="D61" s="1">
        <v>145</v>
      </c>
    </row>
    <row r="62" spans="1:4" ht="14.5">
      <c r="A62" s="1" t="s">
        <v>68</v>
      </c>
      <c r="B62" s="1" t="s">
        <v>5</v>
      </c>
      <c r="C62" s="1" t="s">
        <v>11</v>
      </c>
      <c r="D62" s="1">
        <v>146</v>
      </c>
    </row>
    <row r="63" spans="1:4" ht="14.5">
      <c r="A63" s="1" t="s">
        <v>69</v>
      </c>
      <c r="B63" s="1" t="s">
        <v>5</v>
      </c>
      <c r="C63" s="1" t="s">
        <v>11</v>
      </c>
      <c r="D63" s="1">
        <v>147</v>
      </c>
    </row>
    <row r="64" spans="1:4" ht="14.5">
      <c r="A64" s="1" t="s">
        <v>70</v>
      </c>
      <c r="B64" s="1" t="s">
        <v>5</v>
      </c>
      <c r="C64" s="1" t="s">
        <v>11</v>
      </c>
      <c r="D64" s="1">
        <v>148</v>
      </c>
    </row>
    <row r="65" spans="1:4" ht="14.5">
      <c r="A65" s="1" t="s">
        <v>71</v>
      </c>
      <c r="B65" s="1" t="s">
        <v>5</v>
      </c>
      <c r="C65" s="1" t="s">
        <v>11</v>
      </c>
      <c r="D65" s="1">
        <v>149</v>
      </c>
    </row>
    <row r="66" spans="1:4" ht="14.5">
      <c r="A66" s="1" t="s">
        <v>72</v>
      </c>
      <c r="B66" s="1" t="s">
        <v>5</v>
      </c>
      <c r="C66" s="1" t="s">
        <v>11</v>
      </c>
      <c r="D66" s="1">
        <v>150</v>
      </c>
    </row>
    <row r="67" spans="1:4" ht="14.5">
      <c r="A67" s="1" t="s">
        <v>73</v>
      </c>
      <c r="B67" s="1" t="s">
        <v>5</v>
      </c>
      <c r="C67" s="1" t="s">
        <v>11</v>
      </c>
      <c r="D67" s="1">
        <v>152</v>
      </c>
    </row>
    <row r="68" spans="1:4" ht="14.5">
      <c r="A68" s="1" t="s">
        <v>74</v>
      </c>
      <c r="B68" s="1" t="s">
        <v>5</v>
      </c>
      <c r="C68" s="1" t="s">
        <v>11</v>
      </c>
      <c r="D68" s="1">
        <v>154</v>
      </c>
    </row>
    <row r="69" spans="1:4" ht="14.5">
      <c r="A69" s="1" t="s">
        <v>75</v>
      </c>
      <c r="B69" s="1" t="s">
        <v>5</v>
      </c>
      <c r="C69" s="1" t="s">
        <v>13</v>
      </c>
      <c r="D69" s="1">
        <v>156</v>
      </c>
    </row>
    <row r="70" spans="1:4" ht="14.5">
      <c r="A70" s="1" t="s">
        <v>76</v>
      </c>
      <c r="B70" s="1" t="s">
        <v>5</v>
      </c>
      <c r="C70" s="1" t="s">
        <v>6</v>
      </c>
      <c r="D70" s="1">
        <v>157</v>
      </c>
    </row>
    <row r="71" spans="1:4" ht="14.5">
      <c r="A71" s="1" t="s">
        <v>77</v>
      </c>
      <c r="B71" s="1" t="s">
        <v>5</v>
      </c>
      <c r="C71" s="1" t="s">
        <v>6</v>
      </c>
      <c r="D71" s="1">
        <v>164</v>
      </c>
    </row>
    <row r="72" spans="1:4" ht="14.5">
      <c r="A72" s="1" t="s">
        <v>78</v>
      </c>
      <c r="B72" s="1" t="s">
        <v>5</v>
      </c>
      <c r="C72" s="1" t="s">
        <v>13</v>
      </c>
      <c r="D72" s="1">
        <v>170</v>
      </c>
    </row>
    <row r="73" spans="1:4" ht="14.5">
      <c r="A73" s="1" t="s">
        <v>79</v>
      </c>
      <c r="B73" s="1" t="s">
        <v>5</v>
      </c>
      <c r="C73" s="1" t="s">
        <v>11</v>
      </c>
      <c r="D73" s="1">
        <v>171</v>
      </c>
    </row>
    <row r="74" spans="1:4" ht="14.5">
      <c r="A74" s="1" t="s">
        <v>80</v>
      </c>
      <c r="B74" s="1" t="s">
        <v>5</v>
      </c>
      <c r="C74" s="1" t="s">
        <v>11</v>
      </c>
      <c r="D74" s="1">
        <v>172</v>
      </c>
    </row>
    <row r="75" spans="1:4" ht="14.5">
      <c r="A75" s="1" t="s">
        <v>81</v>
      </c>
      <c r="B75" s="1" t="s">
        <v>5</v>
      </c>
      <c r="C75" s="1" t="s">
        <v>6</v>
      </c>
      <c r="D75" s="1">
        <v>177</v>
      </c>
    </row>
    <row r="76" spans="1:4" ht="14.5">
      <c r="A76" s="1" t="s">
        <v>82</v>
      </c>
      <c r="B76" s="1" t="s">
        <v>5</v>
      </c>
      <c r="C76" s="1" t="s">
        <v>13</v>
      </c>
      <c r="D76" s="1">
        <v>181</v>
      </c>
    </row>
    <row r="77" spans="1:4" ht="14.5">
      <c r="A77" s="1" t="s">
        <v>83</v>
      </c>
      <c r="B77" s="1" t="s">
        <v>5</v>
      </c>
      <c r="C77" s="1" t="s">
        <v>13</v>
      </c>
      <c r="D77" s="1">
        <v>183</v>
      </c>
    </row>
    <row r="78" spans="1:4" ht="14.5">
      <c r="A78" s="1" t="s">
        <v>84</v>
      </c>
      <c r="B78" s="1" t="s">
        <v>5</v>
      </c>
      <c r="C78" s="1" t="s">
        <v>11</v>
      </c>
      <c r="D78" s="1">
        <v>186</v>
      </c>
    </row>
    <row r="79" spans="1:4" ht="14.5">
      <c r="A79" s="1" t="s">
        <v>85</v>
      </c>
      <c r="B79" s="1" t="s">
        <v>5</v>
      </c>
      <c r="C79" s="1" t="s">
        <v>13</v>
      </c>
      <c r="D79" s="1">
        <v>187</v>
      </c>
    </row>
    <row r="80" spans="1:4" ht="14.5">
      <c r="A80" s="1" t="s">
        <v>86</v>
      </c>
      <c r="B80" s="1" t="s">
        <v>5</v>
      </c>
      <c r="C80" s="1" t="s">
        <v>6</v>
      </c>
      <c r="D80" s="1">
        <v>188</v>
      </c>
    </row>
    <row r="81" spans="1:4" ht="14.5">
      <c r="A81" s="1" t="s">
        <v>87</v>
      </c>
      <c r="B81" s="1" t="s">
        <v>5</v>
      </c>
      <c r="C81" s="1" t="s">
        <v>13</v>
      </c>
      <c r="D81" s="1">
        <v>194</v>
      </c>
    </row>
    <row r="82" spans="1:4" ht="14.5">
      <c r="A82" s="1" t="s">
        <v>88</v>
      </c>
      <c r="B82" s="1" t="s">
        <v>5</v>
      </c>
      <c r="C82" s="1" t="s">
        <v>11</v>
      </c>
      <c r="D82" s="1">
        <v>197</v>
      </c>
    </row>
    <row r="83" spans="1:4" ht="14.5">
      <c r="A83" s="1" t="s">
        <v>89</v>
      </c>
      <c r="B83" s="1" t="s">
        <v>5</v>
      </c>
      <c r="C83" s="1" t="s">
        <v>11</v>
      </c>
      <c r="D83" s="1">
        <v>202</v>
      </c>
    </row>
    <row r="84" spans="1:4" ht="14.5">
      <c r="A84" s="1" t="s">
        <v>90</v>
      </c>
      <c r="B84" s="1" t="s">
        <v>5</v>
      </c>
      <c r="C84" s="1" t="s">
        <v>13</v>
      </c>
      <c r="D84" s="1">
        <v>203</v>
      </c>
    </row>
    <row r="85" spans="1:4" ht="14.5">
      <c r="A85" s="1" t="s">
        <v>91</v>
      </c>
      <c r="B85" s="1" t="s">
        <v>5</v>
      </c>
      <c r="C85" s="1" t="s">
        <v>6</v>
      </c>
      <c r="D85" s="1">
        <v>205</v>
      </c>
    </row>
    <row r="86" spans="1:4" ht="14.5">
      <c r="A86" s="1" t="s">
        <v>92</v>
      </c>
      <c r="B86" s="1" t="s">
        <v>5</v>
      </c>
      <c r="C86" s="1" t="s">
        <v>11</v>
      </c>
      <c r="D86" s="1">
        <v>206</v>
      </c>
    </row>
    <row r="87" spans="1:4" ht="14.5">
      <c r="A87" s="1" t="s">
        <v>93</v>
      </c>
      <c r="B87" s="1" t="s">
        <v>5</v>
      </c>
      <c r="C87" s="1" t="s">
        <v>13</v>
      </c>
      <c r="D87" s="1">
        <v>207</v>
      </c>
    </row>
    <row r="88" spans="1:4" ht="14.5">
      <c r="A88" s="1" t="s">
        <v>94</v>
      </c>
      <c r="B88" s="1" t="s">
        <v>5</v>
      </c>
      <c r="C88" s="1" t="s">
        <v>13</v>
      </c>
      <c r="D88" s="1">
        <v>209</v>
      </c>
    </row>
    <row r="89" spans="1:4" ht="14.5">
      <c r="A89" s="1" t="s">
        <v>95</v>
      </c>
      <c r="B89" s="1" t="s">
        <v>5</v>
      </c>
      <c r="C89" s="1" t="s">
        <v>6</v>
      </c>
      <c r="D89" s="1">
        <v>212</v>
      </c>
    </row>
    <row r="90" spans="1:4" ht="14.5">
      <c r="A90" s="1" t="s">
        <v>96</v>
      </c>
      <c r="B90" s="1" t="s">
        <v>5</v>
      </c>
      <c r="C90" s="1" t="s">
        <v>11</v>
      </c>
      <c r="D90" s="1">
        <v>216</v>
      </c>
    </row>
    <row r="91" spans="1:4" ht="14.5">
      <c r="A91" s="1" t="s">
        <v>97</v>
      </c>
      <c r="B91" s="1" t="s">
        <v>5</v>
      </c>
      <c r="C91" s="1" t="s">
        <v>13</v>
      </c>
      <c r="D91" s="1">
        <v>217</v>
      </c>
    </row>
    <row r="92" spans="1:4" ht="14.5">
      <c r="A92" s="1" t="s">
        <v>98</v>
      </c>
      <c r="B92" s="1" t="s">
        <v>5</v>
      </c>
      <c r="C92" s="1" t="s">
        <v>13</v>
      </c>
      <c r="D92" s="1">
        <v>219</v>
      </c>
    </row>
    <row r="93" spans="1:4" ht="14.5">
      <c r="A93" s="1" t="s">
        <v>99</v>
      </c>
      <c r="B93" s="1" t="s">
        <v>5</v>
      </c>
      <c r="C93" s="1" t="s">
        <v>6</v>
      </c>
      <c r="D93" s="1">
        <v>220</v>
      </c>
    </row>
    <row r="94" spans="1:4" ht="14.5">
      <c r="A94" s="1" t="s">
        <v>100</v>
      </c>
      <c r="B94" s="1" t="s">
        <v>5</v>
      </c>
      <c r="C94" s="1" t="s">
        <v>13</v>
      </c>
      <c r="D94" s="1">
        <v>221</v>
      </c>
    </row>
    <row r="95" spans="1:4" ht="14.5">
      <c r="A95" s="1" t="s">
        <v>101</v>
      </c>
      <c r="B95" s="1" t="s">
        <v>5</v>
      </c>
      <c r="C95" s="1" t="s">
        <v>6</v>
      </c>
      <c r="D95" s="1">
        <v>224</v>
      </c>
    </row>
    <row r="96" spans="1:4" ht="14.5">
      <c r="A96" s="1" t="s">
        <v>102</v>
      </c>
      <c r="B96" s="1" t="s">
        <v>5</v>
      </c>
      <c r="C96" s="1" t="s">
        <v>13</v>
      </c>
      <c r="D96" s="1">
        <v>225</v>
      </c>
    </row>
    <row r="97" spans="1:4" ht="14.5">
      <c r="A97" s="1" t="s">
        <v>103</v>
      </c>
      <c r="B97" s="1" t="s">
        <v>5</v>
      </c>
      <c r="C97" s="1" t="s">
        <v>13</v>
      </c>
      <c r="D97" s="1">
        <v>226</v>
      </c>
    </row>
    <row r="98" spans="1:4" ht="14.5">
      <c r="A98" s="1" t="s">
        <v>104</v>
      </c>
      <c r="B98" s="1" t="s">
        <v>5</v>
      </c>
      <c r="C98" s="1" t="s">
        <v>6</v>
      </c>
      <c r="D98" s="1">
        <v>227</v>
      </c>
    </row>
    <row r="99" spans="1:4" ht="14.5">
      <c r="A99" s="1" t="s">
        <v>105</v>
      </c>
      <c r="B99" s="1" t="s">
        <v>5</v>
      </c>
      <c r="C99" s="1" t="s">
        <v>11</v>
      </c>
      <c r="D99" s="1">
        <v>231</v>
      </c>
    </row>
    <row r="100" spans="1:4" ht="14.5">
      <c r="A100" s="1" t="s">
        <v>106</v>
      </c>
      <c r="B100" s="1" t="s">
        <v>5</v>
      </c>
      <c r="C100" s="1" t="s">
        <v>6</v>
      </c>
      <c r="D100" s="1">
        <v>239</v>
      </c>
    </row>
    <row r="101" spans="1:4" ht="14.5">
      <c r="A101" s="1" t="s">
        <v>107</v>
      </c>
      <c r="B101" s="1" t="s">
        <v>5</v>
      </c>
      <c r="C101" s="1" t="s">
        <v>11</v>
      </c>
      <c r="D101" s="1">
        <v>241</v>
      </c>
    </row>
    <row r="102" spans="1:4" ht="14.5">
      <c r="A102" s="1" t="s">
        <v>108</v>
      </c>
      <c r="B102" s="1" t="s">
        <v>5</v>
      </c>
      <c r="C102" s="1" t="s">
        <v>6</v>
      </c>
      <c r="D102" s="1">
        <v>243</v>
      </c>
    </row>
    <row r="103" spans="1:4" ht="14.5">
      <c r="A103" s="1" t="s">
        <v>109</v>
      </c>
      <c r="B103" s="1" t="s">
        <v>5</v>
      </c>
      <c r="C103" s="1" t="s">
        <v>6</v>
      </c>
      <c r="D103" s="1">
        <v>246</v>
      </c>
    </row>
    <row r="104" spans="1:4" ht="14.5">
      <c r="A104" s="1" t="s">
        <v>110</v>
      </c>
      <c r="B104" s="1" t="s">
        <v>5</v>
      </c>
      <c r="C104" s="1" t="s">
        <v>6</v>
      </c>
      <c r="D104" s="1">
        <v>247</v>
      </c>
    </row>
    <row r="105" spans="1:4" ht="14.5">
      <c r="A105" s="1" t="s">
        <v>111</v>
      </c>
      <c r="B105" s="1" t="s">
        <v>5</v>
      </c>
      <c r="C105" s="1" t="s">
        <v>6</v>
      </c>
      <c r="D105" s="1">
        <v>249</v>
      </c>
    </row>
    <row r="106" spans="1:4" ht="14.5">
      <c r="A106" s="1" t="s">
        <v>112</v>
      </c>
      <c r="B106" s="1" t="s">
        <v>5</v>
      </c>
      <c r="C106" s="1" t="s">
        <v>6</v>
      </c>
      <c r="D106" s="1">
        <v>250</v>
      </c>
    </row>
    <row r="107" spans="1:4" ht="14.5">
      <c r="A107" s="1" t="s">
        <v>113</v>
      </c>
      <c r="B107" s="1" t="s">
        <v>5</v>
      </c>
      <c r="C107" s="1" t="s">
        <v>6</v>
      </c>
      <c r="D107" s="1">
        <v>252</v>
      </c>
    </row>
    <row r="108" spans="1:4" ht="14.5">
      <c r="A108" s="1" t="s">
        <v>114</v>
      </c>
      <c r="B108" s="1" t="s">
        <v>5</v>
      </c>
      <c r="C108" s="1" t="s">
        <v>13</v>
      </c>
      <c r="D108" s="1">
        <v>255</v>
      </c>
    </row>
    <row r="109" spans="1:4" ht="14.5">
      <c r="A109" s="1" t="s">
        <v>115</v>
      </c>
      <c r="B109" s="1" t="s">
        <v>5</v>
      </c>
      <c r="C109" s="1" t="s">
        <v>6</v>
      </c>
      <c r="D109" s="1">
        <v>256</v>
      </c>
    </row>
    <row r="110" spans="1:4" ht="14.5">
      <c r="A110" s="1" t="s">
        <v>116</v>
      </c>
      <c r="B110" s="1" t="s">
        <v>5</v>
      </c>
      <c r="C110" s="1" t="s">
        <v>13</v>
      </c>
      <c r="D110" s="1">
        <v>260</v>
      </c>
    </row>
    <row r="111" spans="1:4" ht="14.5">
      <c r="A111" s="1" t="s">
        <v>117</v>
      </c>
      <c r="B111" s="1" t="s">
        <v>5</v>
      </c>
      <c r="C111" s="1" t="s">
        <v>6</v>
      </c>
      <c r="D111" s="1">
        <v>266</v>
      </c>
    </row>
    <row r="112" spans="1:4" ht="14.5">
      <c r="A112" s="1" t="s">
        <v>118</v>
      </c>
      <c r="B112" s="1" t="s">
        <v>5</v>
      </c>
      <c r="C112" s="1" t="s">
        <v>6</v>
      </c>
      <c r="D112" s="1">
        <v>267</v>
      </c>
    </row>
    <row r="113" spans="1:4" ht="14.5">
      <c r="A113" s="1" t="s">
        <v>119</v>
      </c>
      <c r="B113" s="1" t="s">
        <v>5</v>
      </c>
      <c r="C113" s="1" t="s">
        <v>13</v>
      </c>
      <c r="D113" s="1">
        <v>268</v>
      </c>
    </row>
    <row r="114" spans="1:4" ht="14.5">
      <c r="A114" s="1" t="s">
        <v>120</v>
      </c>
      <c r="B114" s="1" t="s">
        <v>5</v>
      </c>
      <c r="C114" s="1" t="s">
        <v>6</v>
      </c>
      <c r="D114" s="1">
        <v>269</v>
      </c>
    </row>
    <row r="115" spans="1:4" ht="14.5">
      <c r="A115" s="1" t="s">
        <v>121</v>
      </c>
      <c r="B115" s="1" t="s">
        <v>5</v>
      </c>
      <c r="C115" s="1" t="s">
        <v>6</v>
      </c>
      <c r="D115" s="1">
        <v>270</v>
      </c>
    </row>
    <row r="116" spans="1:4" ht="14.5">
      <c r="A116" s="1" t="s">
        <v>122</v>
      </c>
      <c r="B116" s="1" t="s">
        <v>5</v>
      </c>
      <c r="C116" s="1" t="s">
        <v>6</v>
      </c>
      <c r="D116" s="1">
        <v>271</v>
      </c>
    </row>
    <row r="117" spans="1:4" ht="14.5">
      <c r="A117" s="1" t="s">
        <v>123</v>
      </c>
      <c r="B117" s="1" t="s">
        <v>5</v>
      </c>
      <c r="C117" s="1" t="s">
        <v>6</v>
      </c>
      <c r="D117" s="1">
        <v>272</v>
      </c>
    </row>
    <row r="118" spans="1:4" ht="14.5">
      <c r="A118" s="1" t="s">
        <v>124</v>
      </c>
      <c r="B118" s="1" t="s">
        <v>5</v>
      </c>
      <c r="C118" s="1" t="s">
        <v>6</v>
      </c>
      <c r="D118" s="1">
        <v>273</v>
      </c>
    </row>
    <row r="119" spans="1:4" ht="14.5">
      <c r="A119" s="1" t="s">
        <v>125</v>
      </c>
      <c r="B119" s="1" t="s">
        <v>5</v>
      </c>
      <c r="C119" s="1" t="s">
        <v>6</v>
      </c>
      <c r="D119" s="1">
        <v>274</v>
      </c>
    </row>
    <row r="120" spans="1:4" ht="14.5">
      <c r="A120" s="1" t="s">
        <v>126</v>
      </c>
      <c r="B120" s="1" t="s">
        <v>5</v>
      </c>
      <c r="C120" s="1" t="s">
        <v>13</v>
      </c>
      <c r="D120" s="1">
        <v>276</v>
      </c>
    </row>
    <row r="121" spans="1:4" ht="14.5">
      <c r="A121" s="1" t="s">
        <v>127</v>
      </c>
      <c r="B121" s="1" t="s">
        <v>5</v>
      </c>
      <c r="C121" s="1" t="s">
        <v>13</v>
      </c>
      <c r="D121" s="1">
        <v>277</v>
      </c>
    </row>
    <row r="122" spans="1:4" ht="14.5">
      <c r="A122" s="1" t="s">
        <v>128</v>
      </c>
      <c r="B122" s="1" t="s">
        <v>5</v>
      </c>
      <c r="C122" s="1" t="s">
        <v>6</v>
      </c>
      <c r="D122" s="1">
        <v>278</v>
      </c>
    </row>
    <row r="123" spans="1:4" ht="14.5">
      <c r="A123" s="1" t="s">
        <v>129</v>
      </c>
      <c r="B123" s="1" t="s">
        <v>5</v>
      </c>
      <c r="C123" s="1" t="s">
        <v>13</v>
      </c>
      <c r="D123" s="1">
        <v>279</v>
      </c>
    </row>
    <row r="124" spans="1:4" ht="14.5">
      <c r="A124" s="1" t="s">
        <v>130</v>
      </c>
      <c r="B124" s="1" t="s">
        <v>5</v>
      </c>
      <c r="C124" s="1" t="s">
        <v>6</v>
      </c>
      <c r="D124" s="1">
        <v>283</v>
      </c>
    </row>
    <row r="125" spans="1:4" ht="14.5">
      <c r="A125" s="1" t="s">
        <v>131</v>
      </c>
      <c r="B125" s="1" t="s">
        <v>5</v>
      </c>
      <c r="C125" s="1" t="s">
        <v>6</v>
      </c>
      <c r="D125" s="1">
        <v>289</v>
      </c>
    </row>
    <row r="126" spans="1:4" ht="14.5">
      <c r="A126" s="1" t="s">
        <v>132</v>
      </c>
      <c r="B126" s="1" t="s">
        <v>5</v>
      </c>
      <c r="C126" s="1" t="s">
        <v>6</v>
      </c>
      <c r="D126" s="1">
        <v>291</v>
      </c>
    </row>
    <row r="127" spans="1:4" ht="14.5">
      <c r="A127" s="1" t="s">
        <v>133</v>
      </c>
      <c r="B127" s="1" t="s">
        <v>5</v>
      </c>
      <c r="C127" s="1" t="s">
        <v>13</v>
      </c>
      <c r="D127" s="1">
        <v>296</v>
      </c>
    </row>
    <row r="128" spans="1:4" ht="14.5">
      <c r="A128" s="1" t="s">
        <v>134</v>
      </c>
      <c r="B128" s="1" t="s">
        <v>5</v>
      </c>
      <c r="C128" s="1" t="s">
        <v>13</v>
      </c>
      <c r="D128" s="1">
        <v>297</v>
      </c>
    </row>
    <row r="129" spans="1:4" ht="14.5">
      <c r="A129" s="1" t="s">
        <v>135</v>
      </c>
      <c r="B129" s="1" t="s">
        <v>5</v>
      </c>
      <c r="C129" s="1" t="s">
        <v>13</v>
      </c>
      <c r="D129" s="1">
        <v>298</v>
      </c>
    </row>
    <row r="130" spans="1:4" ht="14.5">
      <c r="A130" s="1" t="s">
        <v>136</v>
      </c>
      <c r="B130" s="1" t="s">
        <v>5</v>
      </c>
      <c r="C130" s="1" t="s">
        <v>6</v>
      </c>
      <c r="D130" s="1">
        <v>299</v>
      </c>
    </row>
    <row r="131" spans="1:4" ht="14.5">
      <c r="A131" s="1" t="s">
        <v>137</v>
      </c>
      <c r="B131" s="1" t="s">
        <v>5</v>
      </c>
      <c r="C131" s="1" t="s">
        <v>6</v>
      </c>
      <c r="D131" s="1">
        <v>300</v>
      </c>
    </row>
    <row r="132" spans="1:4" ht="14.5">
      <c r="A132" s="1" t="s">
        <v>138</v>
      </c>
      <c r="B132" s="1" t="s">
        <v>5</v>
      </c>
      <c r="C132" s="1" t="s">
        <v>6</v>
      </c>
      <c r="D132" s="1">
        <v>303</v>
      </c>
    </row>
    <row r="133" spans="1:4" ht="14.5">
      <c r="A133" s="1" t="s">
        <v>139</v>
      </c>
      <c r="B133" s="1" t="s">
        <v>5</v>
      </c>
      <c r="C133" s="1" t="s">
        <v>6</v>
      </c>
      <c r="D133" s="1">
        <v>304</v>
      </c>
    </row>
    <row r="134" spans="1:4" ht="14.5">
      <c r="A134" s="1" t="s">
        <v>140</v>
      </c>
      <c r="B134" s="1" t="s">
        <v>5</v>
      </c>
      <c r="C134" s="1" t="s">
        <v>13</v>
      </c>
      <c r="D134" s="1">
        <v>306</v>
      </c>
    </row>
    <row r="135" spans="1:4" ht="14.5">
      <c r="A135" s="1" t="s">
        <v>141</v>
      </c>
      <c r="B135" s="1" t="s">
        <v>5</v>
      </c>
      <c r="C135" s="1" t="s">
        <v>13</v>
      </c>
      <c r="D135" s="1">
        <v>307</v>
      </c>
    </row>
    <row r="136" spans="1:4" ht="14.5">
      <c r="A136" s="1" t="s">
        <v>142</v>
      </c>
      <c r="B136" s="1" t="s">
        <v>5</v>
      </c>
      <c r="C136" s="1" t="s">
        <v>13</v>
      </c>
      <c r="D136" s="1">
        <v>308</v>
      </c>
    </row>
    <row r="137" spans="1:4" ht="14.5">
      <c r="A137" s="1" t="s">
        <v>143</v>
      </c>
      <c r="B137" s="1" t="s">
        <v>5</v>
      </c>
      <c r="C137" s="1" t="s">
        <v>6</v>
      </c>
      <c r="D137" s="1">
        <v>309</v>
      </c>
    </row>
    <row r="138" spans="1:4" ht="14.5">
      <c r="A138" s="1" t="s">
        <v>144</v>
      </c>
      <c r="B138" s="1" t="s">
        <v>5</v>
      </c>
      <c r="C138" s="1" t="s">
        <v>13</v>
      </c>
      <c r="D138" s="1">
        <v>310</v>
      </c>
    </row>
    <row r="139" spans="1:4" ht="14.5">
      <c r="A139" s="1" t="s">
        <v>145</v>
      </c>
      <c r="B139" s="1" t="s">
        <v>5</v>
      </c>
      <c r="C139" s="1" t="s">
        <v>6</v>
      </c>
      <c r="D139" s="1">
        <v>311</v>
      </c>
    </row>
    <row r="140" spans="1:4" ht="14.5">
      <c r="A140" s="1" t="s">
        <v>146</v>
      </c>
      <c r="B140" s="1" t="s">
        <v>5</v>
      </c>
      <c r="C140" s="1" t="s">
        <v>11</v>
      </c>
      <c r="D140" s="1">
        <v>312</v>
      </c>
    </row>
    <row r="141" spans="1:4" ht="14.5">
      <c r="A141" s="1" t="s">
        <v>147</v>
      </c>
      <c r="B141" s="1" t="s">
        <v>5</v>
      </c>
      <c r="C141" s="1" t="s">
        <v>11</v>
      </c>
      <c r="D141" s="1">
        <v>315</v>
      </c>
    </row>
    <row r="142" spans="1:4" ht="14.5">
      <c r="A142" s="1" t="s">
        <v>148</v>
      </c>
      <c r="B142" s="1" t="s">
        <v>5</v>
      </c>
      <c r="C142" s="1" t="s">
        <v>6</v>
      </c>
      <c r="D142" s="1">
        <v>316</v>
      </c>
    </row>
    <row r="143" spans="1:4" ht="14.5">
      <c r="A143" s="1" t="s">
        <v>149</v>
      </c>
      <c r="B143" s="1" t="s">
        <v>5</v>
      </c>
      <c r="C143" s="1" t="s">
        <v>11</v>
      </c>
      <c r="D143" s="1">
        <v>317</v>
      </c>
    </row>
    <row r="144" spans="1:4" ht="14.5">
      <c r="A144" s="1" t="s">
        <v>150</v>
      </c>
      <c r="B144" s="1" t="s">
        <v>5</v>
      </c>
      <c r="C144" s="1" t="s">
        <v>11</v>
      </c>
      <c r="D144" s="1">
        <v>318</v>
      </c>
    </row>
    <row r="145" spans="1:4" ht="14.5">
      <c r="A145" s="1" t="s">
        <v>151</v>
      </c>
      <c r="B145" s="1" t="s">
        <v>5</v>
      </c>
      <c r="C145" s="1" t="s">
        <v>11</v>
      </c>
      <c r="D145" s="1">
        <v>319</v>
      </c>
    </row>
    <row r="146" spans="1:4" ht="14.5">
      <c r="A146" s="1" t="s">
        <v>152</v>
      </c>
      <c r="B146" s="1" t="s">
        <v>5</v>
      </c>
      <c r="C146" s="1" t="s">
        <v>13</v>
      </c>
      <c r="D146" s="1">
        <v>326</v>
      </c>
    </row>
    <row r="147" spans="1:4" ht="14.5">
      <c r="A147" s="1" t="s">
        <v>153</v>
      </c>
      <c r="B147" s="1" t="s">
        <v>5</v>
      </c>
      <c r="C147" s="1" t="s">
        <v>6</v>
      </c>
      <c r="D147" s="1">
        <v>330</v>
      </c>
    </row>
    <row r="148" spans="1:4" ht="14.5">
      <c r="A148" s="1" t="s">
        <v>154</v>
      </c>
      <c r="B148" s="1" t="s">
        <v>5</v>
      </c>
      <c r="C148" s="1" t="s">
        <v>13</v>
      </c>
      <c r="D148" s="1">
        <v>331</v>
      </c>
    </row>
    <row r="149" spans="1:4" ht="14.5">
      <c r="A149" s="1" t="s">
        <v>155</v>
      </c>
      <c r="B149" s="1" t="s">
        <v>5</v>
      </c>
      <c r="C149" s="1" t="s">
        <v>11</v>
      </c>
      <c r="D149" s="1">
        <v>338</v>
      </c>
    </row>
    <row r="150" spans="1:4" ht="14.5">
      <c r="A150" s="1" t="s">
        <v>156</v>
      </c>
      <c r="B150" s="1" t="s">
        <v>5</v>
      </c>
      <c r="C150" s="1" t="s">
        <v>13</v>
      </c>
      <c r="D150" s="1">
        <v>341</v>
      </c>
    </row>
    <row r="151" spans="1:4" ht="14.5">
      <c r="A151" s="1" t="s">
        <v>157</v>
      </c>
      <c r="B151" s="1" t="s">
        <v>5</v>
      </c>
      <c r="C151" s="1" t="s">
        <v>11</v>
      </c>
      <c r="D151" s="1">
        <v>344</v>
      </c>
    </row>
    <row r="152" spans="1:4" ht="14.5">
      <c r="A152" s="1" t="s">
        <v>158</v>
      </c>
      <c r="B152" s="1" t="s">
        <v>5</v>
      </c>
      <c r="C152" s="1" t="s">
        <v>6</v>
      </c>
      <c r="D152" s="1">
        <v>346</v>
      </c>
    </row>
    <row r="153" spans="1:4" ht="14.5">
      <c r="A153" s="1" t="s">
        <v>159</v>
      </c>
      <c r="B153" s="1" t="s">
        <v>5</v>
      </c>
      <c r="C153" s="1" t="s">
        <v>13</v>
      </c>
      <c r="D153" s="1">
        <v>348</v>
      </c>
    </row>
    <row r="154" spans="1:4" ht="14.5">
      <c r="A154" s="1" t="s">
        <v>160</v>
      </c>
      <c r="B154" s="1" t="s">
        <v>5</v>
      </c>
      <c r="C154" s="1" t="s">
        <v>6</v>
      </c>
      <c r="D154" s="1">
        <v>350</v>
      </c>
    </row>
    <row r="155" spans="1:4" ht="14.5">
      <c r="A155" s="1" t="s">
        <v>161</v>
      </c>
      <c r="B155" s="1" t="s">
        <v>5</v>
      </c>
      <c r="C155" s="1" t="s">
        <v>13</v>
      </c>
      <c r="D155" s="1">
        <v>351</v>
      </c>
    </row>
    <row r="156" spans="1:4" ht="14.5">
      <c r="A156" s="1" t="s">
        <v>162</v>
      </c>
      <c r="B156" s="1" t="s">
        <v>5</v>
      </c>
      <c r="C156" s="1" t="s">
        <v>13</v>
      </c>
      <c r="D156" s="1">
        <v>356</v>
      </c>
    </row>
    <row r="157" spans="1:4" ht="14.5">
      <c r="A157" s="1" t="s">
        <v>163</v>
      </c>
      <c r="B157" s="1" t="s">
        <v>5</v>
      </c>
      <c r="C157" s="1" t="s">
        <v>6</v>
      </c>
      <c r="D157" s="1">
        <v>357</v>
      </c>
    </row>
    <row r="158" spans="1:4" ht="14.5">
      <c r="A158" s="1" t="s">
        <v>164</v>
      </c>
      <c r="B158" s="1" t="s">
        <v>165</v>
      </c>
      <c r="C158" s="1" t="s">
        <v>6</v>
      </c>
      <c r="D158" s="1">
        <v>1</v>
      </c>
    </row>
    <row r="159" spans="1:4" ht="14.5">
      <c r="A159" s="1" t="s">
        <v>166</v>
      </c>
      <c r="B159" s="1" t="s">
        <v>165</v>
      </c>
      <c r="C159" s="1" t="s">
        <v>11</v>
      </c>
      <c r="D159" s="1">
        <v>2</v>
      </c>
    </row>
    <row r="160" spans="1:4" ht="14.5">
      <c r="A160" s="1" t="s">
        <v>167</v>
      </c>
      <c r="B160" s="1" t="s">
        <v>165</v>
      </c>
      <c r="C160" s="1" t="s">
        <v>13</v>
      </c>
      <c r="D160" s="1">
        <v>7</v>
      </c>
    </row>
    <row r="161" spans="1:4" ht="14.5">
      <c r="A161" s="1" t="s">
        <v>168</v>
      </c>
      <c r="B161" s="1" t="s">
        <v>165</v>
      </c>
      <c r="C161" s="1" t="s">
        <v>13</v>
      </c>
      <c r="D161" s="1">
        <v>8</v>
      </c>
    </row>
    <row r="162" spans="1:4" ht="14.5">
      <c r="A162" s="1" t="s">
        <v>169</v>
      </c>
      <c r="B162" s="1" t="s">
        <v>165</v>
      </c>
      <c r="C162" s="1" t="s">
        <v>6</v>
      </c>
      <c r="D162" s="1">
        <v>9</v>
      </c>
    </row>
    <row r="163" spans="1:4" ht="14.5">
      <c r="A163" s="1" t="s">
        <v>170</v>
      </c>
      <c r="B163" s="1" t="s">
        <v>165</v>
      </c>
      <c r="C163" s="1" t="s">
        <v>13</v>
      </c>
      <c r="D163" s="1">
        <v>13</v>
      </c>
    </row>
    <row r="164" spans="1:4" ht="14.5">
      <c r="A164" s="1" t="s">
        <v>171</v>
      </c>
      <c r="B164" s="1" t="s">
        <v>165</v>
      </c>
      <c r="C164" s="1" t="s">
        <v>13</v>
      </c>
      <c r="D164" s="1">
        <v>19</v>
      </c>
    </row>
    <row r="165" spans="1:4" ht="14.5">
      <c r="A165" s="1" t="s">
        <v>172</v>
      </c>
      <c r="B165" s="1" t="s">
        <v>165</v>
      </c>
      <c r="C165" s="1" t="s">
        <v>11</v>
      </c>
      <c r="D165" s="1">
        <v>20</v>
      </c>
    </row>
    <row r="166" spans="1:4" ht="14.5">
      <c r="A166" s="1" t="s">
        <v>173</v>
      </c>
      <c r="B166" s="1" t="s">
        <v>165</v>
      </c>
      <c r="C166" s="1" t="s">
        <v>11</v>
      </c>
      <c r="D166" s="1">
        <v>24</v>
      </c>
    </row>
    <row r="167" spans="1:4" ht="14.5">
      <c r="A167" s="1" t="s">
        <v>174</v>
      </c>
      <c r="B167" s="1" t="s">
        <v>165</v>
      </c>
      <c r="C167" s="1" t="s">
        <v>6</v>
      </c>
      <c r="D167" s="1">
        <v>26</v>
      </c>
    </row>
    <row r="168" spans="1:4" ht="14.5">
      <c r="A168" s="1" t="s">
        <v>175</v>
      </c>
      <c r="B168" s="1" t="s">
        <v>165</v>
      </c>
      <c r="C168" s="1" t="s">
        <v>6</v>
      </c>
      <c r="D168" s="1">
        <v>29</v>
      </c>
    </row>
    <row r="169" spans="1:4" ht="14.5">
      <c r="A169" s="1" t="s">
        <v>176</v>
      </c>
      <c r="B169" s="1" t="s">
        <v>165</v>
      </c>
      <c r="C169" s="1" t="s">
        <v>13</v>
      </c>
      <c r="D169" s="1">
        <v>30</v>
      </c>
    </row>
    <row r="170" spans="1:4" ht="14.5">
      <c r="A170" s="1" t="s">
        <v>177</v>
      </c>
      <c r="B170" s="1" t="s">
        <v>165</v>
      </c>
      <c r="C170" s="1" t="s">
        <v>6</v>
      </c>
      <c r="D170" s="1">
        <v>36</v>
      </c>
    </row>
    <row r="171" spans="1:4" ht="14.5">
      <c r="A171" s="1" t="s">
        <v>178</v>
      </c>
      <c r="B171" s="1" t="s">
        <v>165</v>
      </c>
      <c r="C171" s="1" t="s">
        <v>13</v>
      </c>
      <c r="D171" s="1">
        <v>38</v>
      </c>
    </row>
    <row r="172" spans="1:4" ht="14.5">
      <c r="A172" s="1" t="s">
        <v>179</v>
      </c>
      <c r="B172" s="1" t="s">
        <v>165</v>
      </c>
      <c r="C172" s="1" t="s">
        <v>6</v>
      </c>
      <c r="D172" s="1">
        <v>41</v>
      </c>
    </row>
    <row r="173" spans="1:4" ht="14.5">
      <c r="A173" s="1" t="s">
        <v>180</v>
      </c>
      <c r="B173" s="1" t="s">
        <v>165</v>
      </c>
      <c r="C173" s="1" t="s">
        <v>11</v>
      </c>
      <c r="D173" s="1">
        <v>43</v>
      </c>
    </row>
    <row r="174" spans="1:4" ht="14.5">
      <c r="A174" s="1" t="s">
        <v>181</v>
      </c>
      <c r="B174" s="1" t="s">
        <v>165</v>
      </c>
      <c r="C174" s="1" t="s">
        <v>11</v>
      </c>
      <c r="D174" s="1">
        <v>45</v>
      </c>
    </row>
    <row r="175" spans="1:4" ht="14.5">
      <c r="A175" s="1" t="s">
        <v>182</v>
      </c>
      <c r="B175" s="1" t="s">
        <v>165</v>
      </c>
      <c r="C175" s="1" t="s">
        <v>11</v>
      </c>
      <c r="D175" s="1">
        <v>46</v>
      </c>
    </row>
    <row r="176" spans="1:4" ht="14.5">
      <c r="A176" s="1" t="s">
        <v>183</v>
      </c>
      <c r="B176" s="1" t="s">
        <v>165</v>
      </c>
      <c r="C176" s="1" t="s">
        <v>13</v>
      </c>
      <c r="D176" s="1">
        <v>49</v>
      </c>
    </row>
    <row r="177" spans="1:4" ht="14.5">
      <c r="A177" s="1" t="s">
        <v>184</v>
      </c>
      <c r="B177" s="1" t="s">
        <v>165</v>
      </c>
      <c r="C177" s="1" t="s">
        <v>6</v>
      </c>
      <c r="D177" s="1">
        <v>51</v>
      </c>
    </row>
    <row r="178" spans="1:4" ht="14.5">
      <c r="A178" s="1" t="s">
        <v>185</v>
      </c>
      <c r="B178" s="1" t="s">
        <v>165</v>
      </c>
      <c r="C178" s="1" t="s">
        <v>6</v>
      </c>
      <c r="D178" s="1">
        <v>52</v>
      </c>
    </row>
    <row r="179" spans="1:4" ht="14.5">
      <c r="A179" s="1" t="s">
        <v>186</v>
      </c>
      <c r="B179" s="1" t="s">
        <v>165</v>
      </c>
      <c r="C179" s="1" t="s">
        <v>13</v>
      </c>
      <c r="D179" s="1">
        <v>54</v>
      </c>
    </row>
    <row r="180" spans="1:4" ht="14.5">
      <c r="A180" s="1" t="s">
        <v>187</v>
      </c>
      <c r="B180" s="1" t="s">
        <v>165</v>
      </c>
      <c r="C180" s="1" t="s">
        <v>6</v>
      </c>
      <c r="D180" s="1">
        <v>55</v>
      </c>
    </row>
    <row r="181" spans="1:4" ht="14.5">
      <c r="A181" s="1" t="s">
        <v>188</v>
      </c>
      <c r="B181" s="1" t="s">
        <v>165</v>
      </c>
      <c r="C181" s="1" t="s">
        <v>13</v>
      </c>
      <c r="D181" s="1">
        <v>57</v>
      </c>
    </row>
    <row r="182" spans="1:4" ht="14.5">
      <c r="A182" s="1" t="s">
        <v>189</v>
      </c>
      <c r="B182" s="1" t="s">
        <v>165</v>
      </c>
      <c r="C182" s="1" t="s">
        <v>13</v>
      </c>
      <c r="D182" s="1">
        <v>59</v>
      </c>
    </row>
    <row r="183" spans="1:4" ht="14.5">
      <c r="A183" s="1" t="s">
        <v>190</v>
      </c>
      <c r="B183" s="1" t="s">
        <v>165</v>
      </c>
      <c r="C183" s="1" t="s">
        <v>13</v>
      </c>
      <c r="D183" s="1">
        <v>60</v>
      </c>
    </row>
    <row r="184" spans="1:4" ht="14.5">
      <c r="A184" s="1" t="s">
        <v>191</v>
      </c>
      <c r="B184" s="1" t="s">
        <v>165</v>
      </c>
      <c r="C184" s="1" t="s">
        <v>13</v>
      </c>
      <c r="D184" s="1">
        <v>61</v>
      </c>
    </row>
    <row r="185" spans="1:4" ht="14.5">
      <c r="A185" s="1" t="s">
        <v>192</v>
      </c>
      <c r="B185" s="1" t="s">
        <v>165</v>
      </c>
      <c r="C185" s="1" t="s">
        <v>6</v>
      </c>
      <c r="D185" s="1">
        <v>62</v>
      </c>
    </row>
    <row r="186" spans="1:4" ht="14.5">
      <c r="A186" s="1" t="s">
        <v>193</v>
      </c>
      <c r="B186" s="1" t="s">
        <v>165</v>
      </c>
      <c r="C186" s="1" t="s">
        <v>6</v>
      </c>
      <c r="D186" s="1">
        <v>63</v>
      </c>
    </row>
    <row r="187" spans="1:4" ht="14.5">
      <c r="A187" s="1" t="s">
        <v>194</v>
      </c>
      <c r="B187" s="1" t="s">
        <v>165</v>
      </c>
      <c r="C187" s="1" t="s">
        <v>6</v>
      </c>
      <c r="D187" s="1">
        <v>65</v>
      </c>
    </row>
    <row r="188" spans="1:4" ht="14.5">
      <c r="A188" s="1" t="s">
        <v>195</v>
      </c>
      <c r="B188" s="1" t="s">
        <v>165</v>
      </c>
      <c r="C188" s="1" t="s">
        <v>11</v>
      </c>
      <c r="D188" s="1">
        <v>66</v>
      </c>
    </row>
    <row r="189" spans="1:4" ht="14.5">
      <c r="A189" s="1" t="s">
        <v>196</v>
      </c>
      <c r="B189" s="1" t="s">
        <v>165</v>
      </c>
      <c r="C189" s="1" t="s">
        <v>6</v>
      </c>
      <c r="D189" s="1">
        <v>69</v>
      </c>
    </row>
    <row r="190" spans="1:4" ht="14.5">
      <c r="A190" s="1" t="s">
        <v>197</v>
      </c>
      <c r="B190" s="1" t="s">
        <v>165</v>
      </c>
      <c r="C190" s="1" t="s">
        <v>13</v>
      </c>
      <c r="D190" s="1">
        <v>71</v>
      </c>
    </row>
    <row r="191" spans="1:4" ht="14.5">
      <c r="A191" s="1" t="s">
        <v>198</v>
      </c>
      <c r="B191" s="1" t="s">
        <v>165</v>
      </c>
      <c r="C191" s="1" t="s">
        <v>13</v>
      </c>
      <c r="D191" s="1">
        <v>72</v>
      </c>
    </row>
    <row r="192" spans="1:4" ht="14.5">
      <c r="A192" s="1" t="s">
        <v>199</v>
      </c>
      <c r="B192" s="1" t="s">
        <v>165</v>
      </c>
      <c r="C192" s="1" t="s">
        <v>6</v>
      </c>
      <c r="D192" s="1">
        <v>73</v>
      </c>
    </row>
    <row r="193" spans="1:4" ht="14.5">
      <c r="A193" s="1" t="s">
        <v>200</v>
      </c>
      <c r="B193" s="1" t="s">
        <v>165</v>
      </c>
      <c r="C193" s="1" t="s">
        <v>11</v>
      </c>
      <c r="D193" s="1">
        <v>74</v>
      </c>
    </row>
    <row r="194" spans="1:4" ht="14.5">
      <c r="A194" s="1" t="s">
        <v>201</v>
      </c>
      <c r="B194" s="1" t="s">
        <v>165</v>
      </c>
      <c r="C194" s="1" t="s">
        <v>13</v>
      </c>
      <c r="D194" s="1">
        <v>77</v>
      </c>
    </row>
    <row r="195" spans="1:4" ht="14.5">
      <c r="A195" s="1" t="s">
        <v>202</v>
      </c>
      <c r="B195" s="1" t="s">
        <v>165</v>
      </c>
      <c r="C195" s="1" t="s">
        <v>6</v>
      </c>
      <c r="D195" s="1">
        <v>79</v>
      </c>
    </row>
    <row r="196" spans="1:4" ht="14.5">
      <c r="A196" s="1" t="s">
        <v>203</v>
      </c>
      <c r="B196" s="1" t="s">
        <v>165</v>
      </c>
      <c r="C196" s="1" t="s">
        <v>6</v>
      </c>
      <c r="D196" s="1">
        <v>81</v>
      </c>
    </row>
    <row r="197" spans="1:4" ht="14.5">
      <c r="A197" s="1" t="s">
        <v>204</v>
      </c>
      <c r="B197" s="1" t="s">
        <v>165</v>
      </c>
      <c r="C197" s="1" t="s">
        <v>13</v>
      </c>
      <c r="D197" s="1">
        <v>82</v>
      </c>
    </row>
    <row r="198" spans="1:4" ht="14.5">
      <c r="A198" s="1" t="s">
        <v>205</v>
      </c>
      <c r="B198" s="1" t="s">
        <v>165</v>
      </c>
      <c r="C198" s="1" t="s">
        <v>11</v>
      </c>
      <c r="D198" s="1">
        <v>83</v>
      </c>
    </row>
    <row r="199" spans="1:4" ht="14.5">
      <c r="A199" s="1" t="s">
        <v>206</v>
      </c>
      <c r="B199" s="1" t="s">
        <v>165</v>
      </c>
      <c r="C199" s="1" t="s">
        <v>13</v>
      </c>
      <c r="D199" s="1">
        <v>84</v>
      </c>
    </row>
    <row r="200" spans="1:4" ht="14.5">
      <c r="A200" s="1" t="s">
        <v>207</v>
      </c>
      <c r="B200" s="1" t="s">
        <v>165</v>
      </c>
      <c r="C200" s="1" t="s">
        <v>13</v>
      </c>
      <c r="D200" s="1">
        <v>85</v>
      </c>
    </row>
    <row r="201" spans="1:4" ht="14.5">
      <c r="A201" s="1" t="s">
        <v>208</v>
      </c>
      <c r="B201" s="1" t="s">
        <v>165</v>
      </c>
      <c r="C201" s="1" t="s">
        <v>13</v>
      </c>
      <c r="D201" s="1">
        <v>86</v>
      </c>
    </row>
    <row r="202" spans="1:4" ht="14.5">
      <c r="A202" s="1" t="s">
        <v>209</v>
      </c>
      <c r="B202" s="1" t="s">
        <v>165</v>
      </c>
      <c r="C202" s="1" t="s">
        <v>11</v>
      </c>
      <c r="D202" s="1">
        <v>87</v>
      </c>
    </row>
    <row r="203" spans="1:4" ht="14.5">
      <c r="A203" s="1" t="s">
        <v>210</v>
      </c>
      <c r="B203" s="1" t="s">
        <v>165</v>
      </c>
      <c r="C203" s="1" t="s">
        <v>13</v>
      </c>
      <c r="D203" s="1">
        <v>89</v>
      </c>
    </row>
    <row r="204" spans="1:4" ht="14.5">
      <c r="A204" s="1" t="s">
        <v>211</v>
      </c>
      <c r="B204" s="1" t="s">
        <v>165</v>
      </c>
      <c r="C204" s="1" t="s">
        <v>6</v>
      </c>
      <c r="D204" s="1">
        <v>90</v>
      </c>
    </row>
    <row r="205" spans="1:4" ht="14.5">
      <c r="A205" s="1" t="s">
        <v>212</v>
      </c>
      <c r="B205" s="1" t="s">
        <v>165</v>
      </c>
      <c r="C205" s="1" t="s">
        <v>6</v>
      </c>
      <c r="D205" s="1">
        <v>93</v>
      </c>
    </row>
    <row r="206" spans="1:4" ht="14.5">
      <c r="A206" s="1" t="s">
        <v>213</v>
      </c>
      <c r="B206" s="1" t="s">
        <v>165</v>
      </c>
      <c r="C206" s="1" t="s">
        <v>6</v>
      </c>
      <c r="D206" s="1">
        <v>94</v>
      </c>
    </row>
    <row r="207" spans="1:4" ht="14.5">
      <c r="A207" s="1" t="s">
        <v>214</v>
      </c>
      <c r="B207" s="1" t="s">
        <v>165</v>
      </c>
      <c r="C207" s="1" t="s">
        <v>11</v>
      </c>
      <c r="D207" s="1">
        <v>96</v>
      </c>
    </row>
    <row r="208" spans="1:4" ht="14.5">
      <c r="A208" s="1" t="s">
        <v>215</v>
      </c>
      <c r="B208" s="1" t="s">
        <v>165</v>
      </c>
      <c r="C208" s="1" t="s">
        <v>6</v>
      </c>
      <c r="D208" s="1">
        <v>100</v>
      </c>
    </row>
    <row r="209" spans="1:4" ht="14.5">
      <c r="A209" s="1" t="s">
        <v>216</v>
      </c>
      <c r="B209" s="1" t="s">
        <v>165</v>
      </c>
      <c r="C209" s="1" t="s">
        <v>13</v>
      </c>
      <c r="D209" s="1">
        <v>102</v>
      </c>
    </row>
    <row r="210" spans="1:4" ht="14.5">
      <c r="A210" s="1" t="s">
        <v>217</v>
      </c>
      <c r="B210" s="1" t="s">
        <v>165</v>
      </c>
      <c r="C210" s="1" t="s">
        <v>6</v>
      </c>
      <c r="D210" s="1">
        <v>108</v>
      </c>
    </row>
    <row r="211" spans="1:4" ht="14.5">
      <c r="A211" s="1" t="s">
        <v>218</v>
      </c>
      <c r="B211" s="1" t="s">
        <v>165</v>
      </c>
      <c r="C211" s="1" t="s">
        <v>6</v>
      </c>
      <c r="D211" s="1">
        <v>109</v>
      </c>
    </row>
    <row r="212" spans="1:4" ht="14.5">
      <c r="A212" s="1" t="s">
        <v>219</v>
      </c>
      <c r="B212" s="1" t="s">
        <v>165</v>
      </c>
      <c r="C212" s="1" t="s">
        <v>13</v>
      </c>
      <c r="D212" s="1">
        <v>125</v>
      </c>
    </row>
    <row r="213" spans="1:4" ht="14.5">
      <c r="A213" s="1" t="s">
        <v>220</v>
      </c>
      <c r="B213" s="1" t="s">
        <v>165</v>
      </c>
      <c r="C213" s="1" t="s">
        <v>11</v>
      </c>
      <c r="D213" s="1">
        <v>127</v>
      </c>
    </row>
    <row r="214" spans="1:4" ht="14.5">
      <c r="A214" s="1" t="s">
        <v>221</v>
      </c>
      <c r="B214" s="1" t="s">
        <v>165</v>
      </c>
      <c r="C214" s="1" t="s">
        <v>11</v>
      </c>
      <c r="D214" s="1">
        <v>151</v>
      </c>
    </row>
    <row r="215" spans="1:4" ht="14.5">
      <c r="A215" s="1" t="s">
        <v>222</v>
      </c>
      <c r="B215" s="1" t="s">
        <v>165</v>
      </c>
      <c r="C215" s="1" t="s">
        <v>11</v>
      </c>
      <c r="D215" s="1">
        <v>153</v>
      </c>
    </row>
    <row r="216" spans="1:4" ht="14.5">
      <c r="A216" s="1" t="s">
        <v>223</v>
      </c>
      <c r="B216" s="1" t="s">
        <v>165</v>
      </c>
      <c r="C216" s="1" t="s">
        <v>11</v>
      </c>
      <c r="D216" s="1">
        <v>155</v>
      </c>
    </row>
    <row r="217" spans="1:4" ht="14.5">
      <c r="A217" s="1" t="s">
        <v>224</v>
      </c>
      <c r="B217" s="1" t="s">
        <v>165</v>
      </c>
      <c r="C217" s="1" t="s">
        <v>6</v>
      </c>
      <c r="D217" s="1">
        <v>158</v>
      </c>
    </row>
    <row r="218" spans="1:4" ht="14.5">
      <c r="A218" s="1" t="s">
        <v>225</v>
      </c>
      <c r="B218" s="1" t="s">
        <v>165</v>
      </c>
      <c r="C218" s="1" t="s">
        <v>11</v>
      </c>
      <c r="D218" s="1">
        <v>160</v>
      </c>
    </row>
    <row r="219" spans="1:4" ht="14.5">
      <c r="A219" s="1" t="s">
        <v>226</v>
      </c>
      <c r="B219" s="1" t="s">
        <v>165</v>
      </c>
      <c r="C219" s="1" t="s">
        <v>11</v>
      </c>
      <c r="D219" s="1">
        <v>162</v>
      </c>
    </row>
    <row r="220" spans="1:4" ht="14.5">
      <c r="A220" s="1" t="s">
        <v>227</v>
      </c>
      <c r="B220" s="1" t="s">
        <v>165</v>
      </c>
      <c r="C220" s="1" t="s">
        <v>11</v>
      </c>
      <c r="D220" s="1">
        <v>163</v>
      </c>
    </row>
    <row r="221" spans="1:4" ht="14.5">
      <c r="A221" s="1" t="s">
        <v>228</v>
      </c>
      <c r="B221" s="1" t="s">
        <v>165</v>
      </c>
      <c r="C221" s="1" t="s">
        <v>11</v>
      </c>
      <c r="D221" s="1">
        <v>166</v>
      </c>
    </row>
    <row r="222" spans="1:4" ht="14.5">
      <c r="A222" s="1" t="s">
        <v>229</v>
      </c>
      <c r="B222" s="1" t="s">
        <v>165</v>
      </c>
      <c r="C222" s="1" t="s">
        <v>11</v>
      </c>
      <c r="D222" s="1">
        <v>169</v>
      </c>
    </row>
    <row r="223" spans="1:4" ht="14.5">
      <c r="A223" s="1" t="s">
        <v>230</v>
      </c>
      <c r="B223" s="1" t="s">
        <v>165</v>
      </c>
      <c r="C223" s="1" t="s">
        <v>13</v>
      </c>
      <c r="D223" s="1">
        <v>173</v>
      </c>
    </row>
    <row r="224" spans="1:4" ht="14.5">
      <c r="A224" s="1" t="s">
        <v>231</v>
      </c>
      <c r="B224" s="1" t="s">
        <v>165</v>
      </c>
      <c r="C224" s="1" t="s">
        <v>6</v>
      </c>
      <c r="D224" s="1">
        <v>176</v>
      </c>
    </row>
    <row r="225" spans="1:4" ht="14.5">
      <c r="A225" s="1" t="s">
        <v>232</v>
      </c>
      <c r="B225" s="1" t="s">
        <v>165</v>
      </c>
      <c r="C225" s="1" t="s">
        <v>13</v>
      </c>
      <c r="D225" s="1">
        <v>179</v>
      </c>
    </row>
    <row r="226" spans="1:4" ht="14.5">
      <c r="A226" s="1" t="s">
        <v>233</v>
      </c>
      <c r="B226" s="1" t="s">
        <v>165</v>
      </c>
      <c r="C226" s="1" t="s">
        <v>13</v>
      </c>
      <c r="D226" s="1">
        <v>180</v>
      </c>
    </row>
    <row r="227" spans="1:4" ht="14.5">
      <c r="A227" s="1" t="s">
        <v>234</v>
      </c>
      <c r="B227" s="1" t="s">
        <v>165</v>
      </c>
      <c r="C227" s="1" t="s">
        <v>11</v>
      </c>
      <c r="D227" s="1">
        <v>182</v>
      </c>
    </row>
    <row r="228" spans="1:4" ht="14.5">
      <c r="A228" s="1" t="s">
        <v>235</v>
      </c>
      <c r="B228" s="1" t="s">
        <v>165</v>
      </c>
      <c r="C228" s="1" t="s">
        <v>11</v>
      </c>
      <c r="D228" s="1">
        <v>184</v>
      </c>
    </row>
    <row r="229" spans="1:4" ht="14.5">
      <c r="A229" s="1" t="s">
        <v>236</v>
      </c>
      <c r="B229" s="1" t="s">
        <v>165</v>
      </c>
      <c r="C229" s="1" t="s">
        <v>11</v>
      </c>
      <c r="D229" s="1">
        <v>185</v>
      </c>
    </row>
    <row r="230" spans="1:4" ht="14.5">
      <c r="A230" s="1" t="s">
        <v>237</v>
      </c>
      <c r="B230" s="1" t="s">
        <v>165</v>
      </c>
      <c r="C230" s="1" t="s">
        <v>6</v>
      </c>
      <c r="D230" s="1">
        <v>189</v>
      </c>
    </row>
    <row r="231" spans="1:4" ht="14.5">
      <c r="A231" s="1" t="s">
        <v>238</v>
      </c>
      <c r="B231" s="1" t="s">
        <v>165</v>
      </c>
      <c r="C231" s="1" t="s">
        <v>13</v>
      </c>
      <c r="D231" s="1">
        <v>190</v>
      </c>
    </row>
    <row r="232" spans="1:4" ht="14.5">
      <c r="A232" s="1" t="s">
        <v>239</v>
      </c>
      <c r="B232" s="1" t="s">
        <v>165</v>
      </c>
      <c r="C232" s="1" t="s">
        <v>13</v>
      </c>
      <c r="D232" s="1">
        <v>191</v>
      </c>
    </row>
    <row r="233" spans="1:4" ht="14.5">
      <c r="A233" s="1" t="s">
        <v>240</v>
      </c>
      <c r="B233" s="1" t="s">
        <v>165</v>
      </c>
      <c r="C233" s="1" t="s">
        <v>13</v>
      </c>
      <c r="D233" s="1">
        <v>192</v>
      </c>
    </row>
    <row r="234" spans="1:4" ht="14.5">
      <c r="A234" s="1" t="s">
        <v>241</v>
      </c>
      <c r="B234" s="1" t="s">
        <v>165</v>
      </c>
      <c r="C234" s="1" t="s">
        <v>11</v>
      </c>
      <c r="D234" s="1">
        <v>195</v>
      </c>
    </row>
    <row r="235" spans="1:4" ht="14.5">
      <c r="A235" s="1" t="s">
        <v>242</v>
      </c>
      <c r="B235" s="1" t="s">
        <v>165</v>
      </c>
      <c r="C235" s="1" t="s">
        <v>11</v>
      </c>
      <c r="D235" s="1">
        <v>196</v>
      </c>
    </row>
    <row r="236" spans="1:4" ht="14.5">
      <c r="A236" s="1" t="s">
        <v>243</v>
      </c>
      <c r="B236" s="1" t="s">
        <v>165</v>
      </c>
      <c r="C236" s="1" t="s">
        <v>6</v>
      </c>
      <c r="D236" s="1">
        <v>198</v>
      </c>
    </row>
    <row r="237" spans="1:4" ht="14.5">
      <c r="A237" s="1" t="s">
        <v>244</v>
      </c>
      <c r="B237" s="1" t="s">
        <v>165</v>
      </c>
      <c r="C237" s="1" t="s">
        <v>13</v>
      </c>
      <c r="D237" s="1">
        <v>199</v>
      </c>
    </row>
    <row r="238" spans="1:4" ht="14.5">
      <c r="A238" s="1" t="s">
        <v>245</v>
      </c>
      <c r="B238" s="1" t="s">
        <v>165</v>
      </c>
      <c r="C238" s="1" t="s">
        <v>6</v>
      </c>
      <c r="D238" s="1">
        <v>200</v>
      </c>
    </row>
    <row r="239" spans="1:4" ht="14.5">
      <c r="A239" s="1" t="s">
        <v>246</v>
      </c>
      <c r="B239" s="1" t="s">
        <v>165</v>
      </c>
      <c r="C239" s="1" t="s">
        <v>13</v>
      </c>
      <c r="D239" s="1">
        <v>201</v>
      </c>
    </row>
    <row r="240" spans="1:4" ht="14.5">
      <c r="A240" s="1" t="s">
        <v>247</v>
      </c>
      <c r="B240" s="1" t="s">
        <v>165</v>
      </c>
      <c r="C240" s="1" t="s">
        <v>6</v>
      </c>
      <c r="D240" s="1">
        <v>204</v>
      </c>
    </row>
    <row r="241" spans="1:4" ht="14.5">
      <c r="A241" s="1" t="s">
        <v>248</v>
      </c>
      <c r="B241" s="1" t="s">
        <v>165</v>
      </c>
      <c r="C241" s="1" t="s">
        <v>6</v>
      </c>
      <c r="D241" s="1">
        <v>208</v>
      </c>
    </row>
    <row r="242" spans="1:4" ht="14.5">
      <c r="A242" s="1" t="s">
        <v>249</v>
      </c>
      <c r="B242" s="1" t="s">
        <v>165</v>
      </c>
      <c r="C242" s="1" t="s">
        <v>6</v>
      </c>
      <c r="D242" s="1">
        <v>210</v>
      </c>
    </row>
    <row r="243" spans="1:4" ht="14.5">
      <c r="A243" s="1" t="s">
        <v>250</v>
      </c>
      <c r="B243" s="1" t="s">
        <v>165</v>
      </c>
      <c r="C243" s="1" t="s">
        <v>13</v>
      </c>
      <c r="D243" s="1">
        <v>218</v>
      </c>
    </row>
    <row r="244" spans="1:4" ht="14.5">
      <c r="A244" s="1" t="s">
        <v>251</v>
      </c>
      <c r="B244" s="1" t="s">
        <v>165</v>
      </c>
      <c r="C244" s="1" t="s">
        <v>11</v>
      </c>
      <c r="D244" s="1">
        <v>222</v>
      </c>
    </row>
    <row r="245" spans="1:4" ht="14.5">
      <c r="A245" s="1" t="s">
        <v>252</v>
      </c>
      <c r="B245" s="1" t="s">
        <v>165</v>
      </c>
      <c r="C245" s="1" t="s">
        <v>11</v>
      </c>
      <c r="D245" s="1">
        <v>223</v>
      </c>
    </row>
    <row r="246" spans="1:4" ht="14.5">
      <c r="A246" s="1" t="s">
        <v>253</v>
      </c>
      <c r="B246" s="1" t="s">
        <v>165</v>
      </c>
      <c r="C246" s="1" t="s">
        <v>6</v>
      </c>
      <c r="D246" s="1">
        <v>228</v>
      </c>
    </row>
    <row r="247" spans="1:4" ht="14.5">
      <c r="A247" s="1" t="s">
        <v>254</v>
      </c>
      <c r="B247" s="1" t="s">
        <v>165</v>
      </c>
      <c r="C247" s="1" t="s">
        <v>13</v>
      </c>
      <c r="D247" s="1">
        <v>229</v>
      </c>
    </row>
    <row r="248" spans="1:4" ht="14.5">
      <c r="A248" s="1" t="s">
        <v>255</v>
      </c>
      <c r="B248" s="1" t="s">
        <v>165</v>
      </c>
      <c r="C248" s="1" t="s">
        <v>13</v>
      </c>
      <c r="D248" s="1">
        <v>230</v>
      </c>
    </row>
    <row r="249" spans="1:4" ht="14.5">
      <c r="A249" s="1" t="s">
        <v>256</v>
      </c>
      <c r="B249" s="1" t="s">
        <v>165</v>
      </c>
      <c r="C249" s="1" t="s">
        <v>6</v>
      </c>
      <c r="D249" s="1">
        <v>234</v>
      </c>
    </row>
    <row r="250" spans="1:4" ht="14.5">
      <c r="A250" s="1" t="s">
        <v>257</v>
      </c>
      <c r="B250" s="1" t="s">
        <v>165</v>
      </c>
      <c r="C250" s="1" t="s">
        <v>6</v>
      </c>
      <c r="D250" s="1">
        <v>235</v>
      </c>
    </row>
    <row r="251" spans="1:4" ht="14.5">
      <c r="A251" s="1" t="s">
        <v>258</v>
      </c>
      <c r="B251" s="1" t="s">
        <v>165</v>
      </c>
      <c r="C251" s="1" t="s">
        <v>6</v>
      </c>
      <c r="D251" s="1">
        <v>236</v>
      </c>
    </row>
    <row r="252" spans="1:4" ht="14.5">
      <c r="A252" s="1" t="s">
        <v>259</v>
      </c>
      <c r="B252" s="1" t="s">
        <v>165</v>
      </c>
      <c r="C252" s="1" t="s">
        <v>6</v>
      </c>
      <c r="D252" s="1">
        <v>237</v>
      </c>
    </row>
    <row r="253" spans="1:4" ht="14.5">
      <c r="A253" s="1" t="s">
        <v>260</v>
      </c>
      <c r="B253" s="1" t="s">
        <v>165</v>
      </c>
      <c r="C253" s="1" t="s">
        <v>6</v>
      </c>
      <c r="D253" s="1">
        <v>238</v>
      </c>
    </row>
    <row r="254" spans="1:4" ht="14.5">
      <c r="A254" s="1" t="s">
        <v>261</v>
      </c>
      <c r="B254" s="1" t="s">
        <v>165</v>
      </c>
      <c r="C254" s="1" t="s">
        <v>11</v>
      </c>
      <c r="D254" s="1">
        <v>242</v>
      </c>
    </row>
    <row r="255" spans="1:4" ht="14.5">
      <c r="A255" s="1" t="s">
        <v>262</v>
      </c>
      <c r="B255" s="1" t="s">
        <v>165</v>
      </c>
      <c r="C255" s="1" t="s">
        <v>6</v>
      </c>
      <c r="D255" s="1">
        <v>245</v>
      </c>
    </row>
    <row r="256" spans="1:4" ht="14.5">
      <c r="A256" s="1" t="s">
        <v>263</v>
      </c>
      <c r="B256" s="1" t="s">
        <v>165</v>
      </c>
      <c r="C256" s="1" t="s">
        <v>13</v>
      </c>
      <c r="D256" s="1">
        <v>248</v>
      </c>
    </row>
    <row r="257" spans="1:4" ht="14.5">
      <c r="A257" s="1" t="s">
        <v>163</v>
      </c>
      <c r="B257" s="1" t="s">
        <v>165</v>
      </c>
      <c r="C257" s="1" t="s">
        <v>6</v>
      </c>
      <c r="D257" s="1">
        <v>251</v>
      </c>
    </row>
    <row r="258" spans="1:4" ht="14.5">
      <c r="A258" s="1" t="s">
        <v>264</v>
      </c>
      <c r="B258" s="1" t="s">
        <v>165</v>
      </c>
      <c r="C258" s="1" t="s">
        <v>11</v>
      </c>
      <c r="D258" s="1">
        <v>257</v>
      </c>
    </row>
    <row r="259" spans="1:4" ht="14.5">
      <c r="A259" s="1" t="s">
        <v>265</v>
      </c>
      <c r="B259" s="1" t="s">
        <v>165</v>
      </c>
      <c r="C259" s="1" t="s">
        <v>11</v>
      </c>
      <c r="D259" s="1">
        <v>259</v>
      </c>
    </row>
    <row r="260" spans="1:4" ht="14.5">
      <c r="A260" s="1" t="s">
        <v>266</v>
      </c>
      <c r="B260" s="1" t="s">
        <v>165</v>
      </c>
      <c r="C260" s="1" t="s">
        <v>11</v>
      </c>
      <c r="D260" s="1">
        <v>280</v>
      </c>
    </row>
    <row r="261" spans="1:4" ht="14.5">
      <c r="A261" s="1" t="s">
        <v>267</v>
      </c>
      <c r="B261" s="1" t="s">
        <v>165</v>
      </c>
      <c r="C261" s="1" t="s">
        <v>13</v>
      </c>
      <c r="D261" s="1">
        <v>282</v>
      </c>
    </row>
    <row r="262" spans="1:4" ht="14.5">
      <c r="A262" s="1" t="s">
        <v>268</v>
      </c>
      <c r="B262" s="1" t="s">
        <v>165</v>
      </c>
      <c r="C262" s="1" t="s">
        <v>6</v>
      </c>
      <c r="D262" s="1">
        <v>285</v>
      </c>
    </row>
    <row r="263" spans="1:4" ht="14.5">
      <c r="A263" s="1" t="s">
        <v>269</v>
      </c>
      <c r="B263" s="1" t="s">
        <v>165</v>
      </c>
      <c r="C263" s="1" t="s">
        <v>11</v>
      </c>
      <c r="D263" s="1">
        <v>286</v>
      </c>
    </row>
    <row r="264" spans="1:4" ht="14.5">
      <c r="A264" s="1" t="s">
        <v>270</v>
      </c>
      <c r="B264" s="1" t="s">
        <v>165</v>
      </c>
      <c r="C264" s="1" t="s">
        <v>6</v>
      </c>
      <c r="D264" s="1">
        <v>287</v>
      </c>
    </row>
    <row r="265" spans="1:4" ht="14.5">
      <c r="A265" s="1" t="s">
        <v>271</v>
      </c>
      <c r="B265" s="1" t="s">
        <v>165</v>
      </c>
      <c r="C265" s="1" t="s">
        <v>13</v>
      </c>
      <c r="D265" s="1">
        <v>292</v>
      </c>
    </row>
    <row r="266" spans="1:4" ht="14.5">
      <c r="A266" s="1" t="s">
        <v>272</v>
      </c>
      <c r="B266" s="1" t="s">
        <v>165</v>
      </c>
      <c r="C266" s="1" t="s">
        <v>11</v>
      </c>
      <c r="D266" s="1">
        <v>294</v>
      </c>
    </row>
    <row r="267" spans="1:4" ht="14.5">
      <c r="A267" s="1" t="s">
        <v>273</v>
      </c>
      <c r="B267" s="1" t="s">
        <v>165</v>
      </c>
      <c r="C267" s="1" t="s">
        <v>11</v>
      </c>
      <c r="D267" s="1">
        <v>295</v>
      </c>
    </row>
    <row r="268" spans="1:4" ht="14.5">
      <c r="A268" s="1" t="s">
        <v>274</v>
      </c>
      <c r="B268" s="1" t="s">
        <v>165</v>
      </c>
      <c r="C268" s="1" t="s">
        <v>6</v>
      </c>
      <c r="D268" s="1">
        <v>305</v>
      </c>
    </row>
    <row r="269" spans="1:4" ht="14.5">
      <c r="A269" s="1" t="s">
        <v>275</v>
      </c>
      <c r="B269" s="1" t="s">
        <v>165</v>
      </c>
      <c r="C269" s="1" t="s">
        <v>11</v>
      </c>
      <c r="D269" s="1">
        <v>320</v>
      </c>
    </row>
    <row r="270" spans="1:4" ht="14.5">
      <c r="A270" s="1" t="s">
        <v>276</v>
      </c>
      <c r="B270" s="1" t="s">
        <v>165</v>
      </c>
      <c r="C270" s="1" t="s">
        <v>6</v>
      </c>
      <c r="D270" s="1">
        <v>321</v>
      </c>
    </row>
    <row r="271" spans="1:4" ht="14.5">
      <c r="A271" s="1" t="s">
        <v>277</v>
      </c>
      <c r="B271" s="1" t="s">
        <v>165</v>
      </c>
      <c r="C271" s="1" t="s">
        <v>13</v>
      </c>
      <c r="D271" s="1">
        <v>322</v>
      </c>
    </row>
    <row r="272" spans="1:4" ht="14.5">
      <c r="A272" s="1" t="s">
        <v>278</v>
      </c>
      <c r="B272" s="1" t="s">
        <v>165</v>
      </c>
      <c r="C272" s="1" t="s">
        <v>6</v>
      </c>
      <c r="D272" s="1">
        <v>324</v>
      </c>
    </row>
    <row r="273" spans="1:4" ht="14.5">
      <c r="A273" s="1" t="s">
        <v>279</v>
      </c>
      <c r="B273" s="1" t="s">
        <v>165</v>
      </c>
      <c r="C273" s="1" t="s">
        <v>6</v>
      </c>
      <c r="D273" s="1">
        <v>325</v>
      </c>
    </row>
    <row r="274" spans="1:4" ht="14.5">
      <c r="A274" s="1" t="s">
        <v>280</v>
      </c>
      <c r="B274" s="1" t="s">
        <v>165</v>
      </c>
      <c r="C274" s="1" t="s">
        <v>11</v>
      </c>
      <c r="D274" s="1">
        <v>327</v>
      </c>
    </row>
    <row r="275" spans="1:4" ht="14.5">
      <c r="A275" s="1" t="s">
        <v>281</v>
      </c>
      <c r="B275" s="1" t="s">
        <v>165</v>
      </c>
      <c r="C275" s="1" t="s">
        <v>11</v>
      </c>
      <c r="D275" s="1">
        <v>333</v>
      </c>
    </row>
    <row r="276" spans="1:4" ht="14.5">
      <c r="A276" s="1" t="s">
        <v>282</v>
      </c>
      <c r="B276" s="1" t="s">
        <v>165</v>
      </c>
      <c r="C276" s="1" t="s">
        <v>11</v>
      </c>
      <c r="D276" s="1">
        <v>337</v>
      </c>
    </row>
    <row r="277" spans="1:4" ht="14.5">
      <c r="A277" s="1" t="s">
        <v>283</v>
      </c>
      <c r="B277" s="1" t="s">
        <v>165</v>
      </c>
      <c r="C277" s="1" t="s">
        <v>11</v>
      </c>
      <c r="D277" s="1">
        <v>342</v>
      </c>
    </row>
    <row r="278" spans="1:4" ht="14.5">
      <c r="A278" s="1" t="s">
        <v>284</v>
      </c>
      <c r="B278" s="1" t="s">
        <v>165</v>
      </c>
      <c r="C278" s="1" t="s">
        <v>13</v>
      </c>
      <c r="D278" s="1">
        <v>347</v>
      </c>
    </row>
    <row r="279" spans="1:4" ht="14.5">
      <c r="A279" s="1" t="s">
        <v>285</v>
      </c>
      <c r="B279" s="1" t="s">
        <v>165</v>
      </c>
      <c r="C279" s="1" t="s">
        <v>6</v>
      </c>
      <c r="D279" s="1">
        <v>352</v>
      </c>
    </row>
    <row r="280" spans="1:4" ht="14.5">
      <c r="A280" s="1" t="s">
        <v>286</v>
      </c>
      <c r="B280" s="1" t="s">
        <v>165</v>
      </c>
      <c r="C280" s="1" t="s">
        <v>11</v>
      </c>
      <c r="D280" s="1">
        <v>353</v>
      </c>
    </row>
    <row r="281" spans="1:4" ht="14.5">
      <c r="A281" s="1" t="s">
        <v>287</v>
      </c>
      <c r="B281" s="1" t="s">
        <v>165</v>
      </c>
      <c r="C281" s="1" t="s">
        <v>6</v>
      </c>
      <c r="D281" s="1">
        <v>354</v>
      </c>
    </row>
    <row r="282" spans="1:4" ht="14.5">
      <c r="A282" s="1" t="s">
        <v>288</v>
      </c>
      <c r="B282" s="1" t="s">
        <v>289</v>
      </c>
      <c r="C282" s="1" t="s">
        <v>13</v>
      </c>
      <c r="D282" s="1">
        <v>3</v>
      </c>
    </row>
    <row r="283" spans="1:4" ht="14.5">
      <c r="A283" s="1" t="s">
        <v>290</v>
      </c>
      <c r="B283" s="1" t="s">
        <v>289</v>
      </c>
      <c r="C283" s="1" t="s">
        <v>11</v>
      </c>
      <c r="D283" s="1">
        <v>4</v>
      </c>
    </row>
    <row r="284" spans="1:4" ht="14.5">
      <c r="A284" s="1" t="s">
        <v>291</v>
      </c>
      <c r="B284" s="1" t="s">
        <v>289</v>
      </c>
      <c r="C284" s="1" t="s">
        <v>6</v>
      </c>
      <c r="D284" s="1">
        <v>5</v>
      </c>
    </row>
    <row r="285" spans="1:4" ht="14.5">
      <c r="A285" s="1" t="s">
        <v>292</v>
      </c>
      <c r="B285" s="1" t="s">
        <v>289</v>
      </c>
      <c r="C285" s="1" t="s">
        <v>6</v>
      </c>
      <c r="D285" s="1">
        <v>12</v>
      </c>
    </row>
    <row r="286" spans="1:4" ht="14.5">
      <c r="A286" s="1" t="s">
        <v>293</v>
      </c>
      <c r="B286" s="1" t="s">
        <v>289</v>
      </c>
      <c r="C286" s="1" t="s">
        <v>13</v>
      </c>
      <c r="D286" s="1">
        <v>23</v>
      </c>
    </row>
    <row r="287" spans="1:4" ht="14.5">
      <c r="A287" s="1" t="s">
        <v>294</v>
      </c>
      <c r="B287" s="1" t="s">
        <v>289</v>
      </c>
      <c r="C287" s="1" t="s">
        <v>13</v>
      </c>
      <c r="D287" s="1">
        <v>27</v>
      </c>
    </row>
    <row r="288" spans="1:4" ht="14.5">
      <c r="A288" s="1" t="s">
        <v>295</v>
      </c>
      <c r="B288" s="1" t="s">
        <v>289</v>
      </c>
      <c r="C288" s="1" t="s">
        <v>11</v>
      </c>
      <c r="D288" s="1">
        <v>34</v>
      </c>
    </row>
    <row r="289" spans="1:4" ht="14.5">
      <c r="A289" s="1" t="s">
        <v>296</v>
      </c>
      <c r="B289" s="1" t="s">
        <v>289</v>
      </c>
      <c r="C289" s="1" t="s">
        <v>6</v>
      </c>
      <c r="D289" s="1">
        <v>35</v>
      </c>
    </row>
    <row r="290" spans="1:4" ht="14.5">
      <c r="A290" s="1" t="s">
        <v>297</v>
      </c>
      <c r="B290" s="1" t="s">
        <v>289</v>
      </c>
      <c r="C290" s="1" t="s">
        <v>13</v>
      </c>
      <c r="D290" s="1">
        <v>39</v>
      </c>
    </row>
    <row r="291" spans="1:4" ht="14.5">
      <c r="A291" s="1" t="s">
        <v>298</v>
      </c>
      <c r="B291" s="1" t="s">
        <v>289</v>
      </c>
      <c r="C291" s="1" t="s">
        <v>6</v>
      </c>
      <c r="D291" s="1">
        <v>44</v>
      </c>
    </row>
    <row r="292" spans="1:4" ht="14.5">
      <c r="A292" s="1" t="s">
        <v>299</v>
      </c>
      <c r="B292" s="1" t="s">
        <v>289</v>
      </c>
      <c r="C292" s="1" t="s">
        <v>13</v>
      </c>
      <c r="D292" s="1">
        <v>47</v>
      </c>
    </row>
    <row r="293" spans="1:4" ht="14.5">
      <c r="A293" s="1" t="s">
        <v>300</v>
      </c>
      <c r="B293" s="1" t="s">
        <v>289</v>
      </c>
      <c r="C293" s="1" t="s">
        <v>11</v>
      </c>
      <c r="D293" s="1">
        <v>56</v>
      </c>
    </row>
    <row r="294" spans="1:4" ht="14.5">
      <c r="A294" s="1" t="s">
        <v>301</v>
      </c>
      <c r="B294" s="1" t="s">
        <v>289</v>
      </c>
      <c r="C294" s="1" t="s">
        <v>11</v>
      </c>
      <c r="D294" s="1">
        <v>64</v>
      </c>
    </row>
    <row r="295" spans="1:4" ht="14.5">
      <c r="A295" s="1" t="s">
        <v>302</v>
      </c>
      <c r="B295" s="1" t="s">
        <v>289</v>
      </c>
      <c r="C295" s="1" t="s">
        <v>13</v>
      </c>
      <c r="D295" s="1">
        <v>70</v>
      </c>
    </row>
    <row r="296" spans="1:4" ht="14.5">
      <c r="A296" s="1" t="s">
        <v>303</v>
      </c>
      <c r="B296" s="1" t="s">
        <v>289</v>
      </c>
      <c r="C296" s="1" t="s">
        <v>13</v>
      </c>
      <c r="D296" s="1">
        <v>88</v>
      </c>
    </row>
    <row r="297" spans="1:4" ht="14.5">
      <c r="A297" s="1" t="s">
        <v>304</v>
      </c>
      <c r="B297" s="1" t="s">
        <v>289</v>
      </c>
      <c r="C297" s="1" t="s">
        <v>13</v>
      </c>
      <c r="D297" s="1">
        <v>101</v>
      </c>
    </row>
    <row r="298" spans="1:4" ht="14.5">
      <c r="A298" s="1" t="s">
        <v>305</v>
      </c>
      <c r="B298" s="1" t="s">
        <v>289</v>
      </c>
      <c r="C298" s="1" t="s">
        <v>6</v>
      </c>
      <c r="D298" s="1">
        <v>103</v>
      </c>
    </row>
    <row r="299" spans="1:4" ht="14.5">
      <c r="A299" s="1" t="s">
        <v>306</v>
      </c>
      <c r="B299" s="1" t="s">
        <v>289</v>
      </c>
      <c r="C299" s="1" t="s">
        <v>6</v>
      </c>
      <c r="D299" s="1">
        <v>107</v>
      </c>
    </row>
    <row r="300" spans="1:4" ht="14.5">
      <c r="A300" s="1" t="s">
        <v>307</v>
      </c>
      <c r="B300" s="1" t="s">
        <v>289</v>
      </c>
      <c r="C300" s="1" t="s">
        <v>6</v>
      </c>
      <c r="D300" s="1">
        <v>110</v>
      </c>
    </row>
    <row r="301" spans="1:4" ht="14.5">
      <c r="A301" s="1" t="s">
        <v>308</v>
      </c>
      <c r="B301" s="1" t="s">
        <v>289</v>
      </c>
      <c r="C301" s="1" t="s">
        <v>13</v>
      </c>
      <c r="D301" s="1">
        <v>111</v>
      </c>
    </row>
    <row r="302" spans="1:4" ht="14.5">
      <c r="A302" s="1" t="s">
        <v>309</v>
      </c>
      <c r="B302" s="1" t="s">
        <v>289</v>
      </c>
      <c r="C302" s="1" t="s">
        <v>6</v>
      </c>
      <c r="D302" s="1">
        <v>113</v>
      </c>
    </row>
    <row r="303" spans="1:4" ht="14.5">
      <c r="A303" s="1" t="s">
        <v>310</v>
      </c>
      <c r="B303" s="1" t="s">
        <v>289</v>
      </c>
      <c r="C303" s="1" t="s">
        <v>6</v>
      </c>
      <c r="D303" s="1">
        <v>114</v>
      </c>
    </row>
    <row r="304" spans="1:4" ht="14.5">
      <c r="A304" s="1" t="s">
        <v>311</v>
      </c>
      <c r="B304" s="1" t="s">
        <v>289</v>
      </c>
      <c r="C304" s="1" t="s">
        <v>13</v>
      </c>
      <c r="D304" s="1">
        <v>115</v>
      </c>
    </row>
    <row r="305" spans="1:4" ht="14.5">
      <c r="A305" s="1" t="s">
        <v>312</v>
      </c>
      <c r="B305" s="1" t="s">
        <v>289</v>
      </c>
      <c r="C305" s="1" t="s">
        <v>11</v>
      </c>
      <c r="D305" s="1">
        <v>119</v>
      </c>
    </row>
    <row r="306" spans="1:4" ht="14.5">
      <c r="A306" s="1" t="s">
        <v>313</v>
      </c>
      <c r="B306" s="1" t="s">
        <v>289</v>
      </c>
      <c r="C306" s="1" t="s">
        <v>13</v>
      </c>
      <c r="D306" s="1">
        <v>120</v>
      </c>
    </row>
    <row r="307" spans="1:4" ht="14.5">
      <c r="A307" s="1" t="s">
        <v>314</v>
      </c>
      <c r="B307" s="1" t="s">
        <v>289</v>
      </c>
      <c r="C307" s="1" t="s">
        <v>11</v>
      </c>
      <c r="D307" s="1">
        <v>124</v>
      </c>
    </row>
    <row r="308" spans="1:4" ht="14.5">
      <c r="A308" s="1" t="s">
        <v>315</v>
      </c>
      <c r="B308" s="1" t="s">
        <v>289</v>
      </c>
      <c r="C308" s="1" t="s">
        <v>13</v>
      </c>
      <c r="D308" s="1">
        <v>126</v>
      </c>
    </row>
    <row r="309" spans="1:4" ht="14.5">
      <c r="A309" s="1" t="s">
        <v>316</v>
      </c>
      <c r="B309" s="1" t="s">
        <v>289</v>
      </c>
      <c r="C309" s="1" t="s">
        <v>6</v>
      </c>
      <c r="D309" s="1">
        <v>128</v>
      </c>
    </row>
    <row r="310" spans="1:4" ht="14.5">
      <c r="A310" s="1" t="s">
        <v>317</v>
      </c>
      <c r="B310" s="1" t="s">
        <v>289</v>
      </c>
      <c r="C310" s="1" t="s">
        <v>11</v>
      </c>
      <c r="D310" s="1">
        <v>135</v>
      </c>
    </row>
    <row r="311" spans="1:4" ht="14.5">
      <c r="A311" s="1" t="s">
        <v>318</v>
      </c>
      <c r="B311" s="1" t="s">
        <v>289</v>
      </c>
      <c r="C311" s="1" t="s">
        <v>13</v>
      </c>
      <c r="D311" s="1">
        <v>159</v>
      </c>
    </row>
    <row r="312" spans="1:4" ht="14.5">
      <c r="A312" s="1" t="s">
        <v>267</v>
      </c>
      <c r="B312" s="1" t="s">
        <v>289</v>
      </c>
      <c r="C312" s="1" t="s">
        <v>13</v>
      </c>
      <c r="D312" s="1">
        <v>161</v>
      </c>
    </row>
    <row r="313" spans="1:4" ht="14.5">
      <c r="A313" s="1" t="s">
        <v>319</v>
      </c>
      <c r="B313" s="1" t="s">
        <v>289</v>
      </c>
      <c r="C313" s="1" t="s">
        <v>11</v>
      </c>
      <c r="D313" s="1">
        <v>165</v>
      </c>
    </row>
    <row r="314" spans="1:4" ht="14.5">
      <c r="A314" s="1" t="s">
        <v>320</v>
      </c>
      <c r="B314" s="1" t="s">
        <v>289</v>
      </c>
      <c r="C314" s="1" t="s">
        <v>6</v>
      </c>
      <c r="D314" s="1">
        <v>167</v>
      </c>
    </row>
    <row r="315" spans="1:4" ht="14.5">
      <c r="A315" s="1" t="s">
        <v>321</v>
      </c>
      <c r="B315" s="1" t="s">
        <v>289</v>
      </c>
      <c r="C315" s="1" t="s">
        <v>6</v>
      </c>
      <c r="D315" s="1">
        <v>168</v>
      </c>
    </row>
    <row r="316" spans="1:4" ht="14.5">
      <c r="A316" s="1" t="s">
        <v>322</v>
      </c>
      <c r="B316" s="1" t="s">
        <v>289</v>
      </c>
      <c r="C316" s="1" t="s">
        <v>13</v>
      </c>
      <c r="D316" s="1">
        <v>174</v>
      </c>
    </row>
    <row r="317" spans="1:4" ht="14.5">
      <c r="A317" s="1" t="s">
        <v>323</v>
      </c>
      <c r="B317" s="1" t="s">
        <v>289</v>
      </c>
      <c r="C317" s="1" t="s">
        <v>13</v>
      </c>
      <c r="D317" s="1">
        <v>175</v>
      </c>
    </row>
    <row r="318" spans="1:4" ht="14.5">
      <c r="A318" s="1" t="s">
        <v>324</v>
      </c>
      <c r="B318" s="1" t="s">
        <v>289</v>
      </c>
      <c r="C318" s="1" t="s">
        <v>13</v>
      </c>
      <c r="D318" s="1">
        <v>178</v>
      </c>
    </row>
    <row r="319" spans="1:4" ht="14.5">
      <c r="A319" s="1" t="s">
        <v>325</v>
      </c>
      <c r="B319" s="1" t="s">
        <v>289</v>
      </c>
      <c r="C319" s="1" t="s">
        <v>6</v>
      </c>
      <c r="D319" s="1">
        <v>193</v>
      </c>
    </row>
    <row r="320" spans="1:4" ht="14.5">
      <c r="A320" s="1" t="s">
        <v>326</v>
      </c>
      <c r="B320" s="1" t="s">
        <v>289</v>
      </c>
      <c r="C320" s="1" t="s">
        <v>13</v>
      </c>
      <c r="D320" s="1">
        <v>211</v>
      </c>
    </row>
    <row r="321" spans="1:4" ht="14.5">
      <c r="A321" s="1" t="s">
        <v>327</v>
      </c>
      <c r="B321" s="1" t="s">
        <v>289</v>
      </c>
      <c r="C321" s="1" t="s">
        <v>6</v>
      </c>
      <c r="D321" s="1">
        <v>213</v>
      </c>
    </row>
    <row r="322" spans="1:4" ht="14.5">
      <c r="A322" s="1" t="s">
        <v>328</v>
      </c>
      <c r="B322" s="1" t="s">
        <v>289</v>
      </c>
      <c r="C322" s="1" t="s">
        <v>11</v>
      </c>
      <c r="D322" s="1">
        <v>214</v>
      </c>
    </row>
    <row r="323" spans="1:4" ht="14.5">
      <c r="A323" s="1" t="s">
        <v>329</v>
      </c>
      <c r="B323" s="1" t="s">
        <v>289</v>
      </c>
      <c r="C323" s="1" t="s">
        <v>13</v>
      </c>
      <c r="D323" s="1">
        <v>215</v>
      </c>
    </row>
    <row r="324" spans="1:4" ht="14.5">
      <c r="A324" s="1" t="s">
        <v>330</v>
      </c>
      <c r="B324" s="1" t="s">
        <v>289</v>
      </c>
      <c r="C324" s="1" t="s">
        <v>13</v>
      </c>
      <c r="D324" s="1">
        <v>232</v>
      </c>
    </row>
    <row r="325" spans="1:4" ht="14.5">
      <c r="A325" s="1" t="s">
        <v>331</v>
      </c>
      <c r="B325" s="1" t="s">
        <v>289</v>
      </c>
      <c r="C325" s="1" t="s">
        <v>6</v>
      </c>
      <c r="D325" s="1">
        <v>233</v>
      </c>
    </row>
    <row r="326" spans="1:4" ht="14.5">
      <c r="A326" s="1" t="s">
        <v>332</v>
      </c>
      <c r="B326" s="1" t="s">
        <v>289</v>
      </c>
      <c r="C326" s="1" t="s">
        <v>6</v>
      </c>
      <c r="D326" s="1">
        <v>240</v>
      </c>
    </row>
    <row r="327" spans="1:4" ht="14.5">
      <c r="A327" s="1" t="s">
        <v>333</v>
      </c>
      <c r="B327" s="1" t="s">
        <v>289</v>
      </c>
      <c r="C327" s="1" t="s">
        <v>11</v>
      </c>
      <c r="D327" s="1">
        <v>244</v>
      </c>
    </row>
    <row r="328" spans="1:4" ht="14.5">
      <c r="A328" s="1" t="s">
        <v>334</v>
      </c>
      <c r="B328" s="1" t="s">
        <v>289</v>
      </c>
      <c r="C328" s="1" t="s">
        <v>13</v>
      </c>
      <c r="D328" s="1">
        <v>253</v>
      </c>
    </row>
    <row r="329" spans="1:4" ht="14.5">
      <c r="A329" s="1" t="s">
        <v>335</v>
      </c>
      <c r="B329" s="1" t="s">
        <v>289</v>
      </c>
      <c r="C329" s="1" t="s">
        <v>13</v>
      </c>
      <c r="D329" s="1">
        <v>254</v>
      </c>
    </row>
    <row r="330" spans="1:4" ht="14.5">
      <c r="A330" s="1" t="s">
        <v>336</v>
      </c>
      <c r="B330" s="1" t="s">
        <v>289</v>
      </c>
      <c r="C330" s="1" t="s">
        <v>11</v>
      </c>
      <c r="D330" s="1">
        <v>258</v>
      </c>
    </row>
    <row r="331" spans="1:4" ht="14.5">
      <c r="A331" s="1" t="s">
        <v>337</v>
      </c>
      <c r="B331" s="1" t="s">
        <v>289</v>
      </c>
      <c r="C331" s="1" t="s">
        <v>13</v>
      </c>
      <c r="D331" s="1">
        <v>261</v>
      </c>
    </row>
    <row r="332" spans="1:4" ht="14.5">
      <c r="A332" s="1" t="s">
        <v>338</v>
      </c>
      <c r="B332" s="1" t="s">
        <v>289</v>
      </c>
      <c r="C332" s="1" t="s">
        <v>6</v>
      </c>
      <c r="D332" s="1">
        <v>262</v>
      </c>
    </row>
    <row r="333" spans="1:4" ht="14.5">
      <c r="A333" s="1" t="s">
        <v>339</v>
      </c>
      <c r="B333" s="1" t="s">
        <v>289</v>
      </c>
      <c r="C333" s="1" t="s">
        <v>6</v>
      </c>
      <c r="D333" s="1">
        <v>263</v>
      </c>
    </row>
    <row r="334" spans="1:4" ht="14.5">
      <c r="A334" s="1" t="s">
        <v>340</v>
      </c>
      <c r="B334" s="1" t="s">
        <v>289</v>
      </c>
      <c r="C334" s="1" t="s">
        <v>13</v>
      </c>
      <c r="D334" s="1">
        <v>264</v>
      </c>
    </row>
    <row r="335" spans="1:4" ht="14.5">
      <c r="A335" s="1" t="s">
        <v>341</v>
      </c>
      <c r="B335" s="1" t="s">
        <v>289</v>
      </c>
      <c r="C335" s="1" t="s">
        <v>6</v>
      </c>
      <c r="D335" s="1">
        <v>265</v>
      </c>
    </row>
    <row r="336" spans="1:4" ht="14.5">
      <c r="A336" s="1" t="s">
        <v>342</v>
      </c>
      <c r="B336" s="1" t="s">
        <v>289</v>
      </c>
      <c r="C336" s="1" t="s">
        <v>13</v>
      </c>
      <c r="D336" s="1">
        <v>275</v>
      </c>
    </row>
    <row r="337" spans="1:4" ht="14.5">
      <c r="A337" s="1" t="s">
        <v>343</v>
      </c>
      <c r="B337" s="1" t="s">
        <v>289</v>
      </c>
      <c r="C337" s="1" t="s">
        <v>13</v>
      </c>
      <c r="D337" s="1">
        <v>281</v>
      </c>
    </row>
    <row r="338" spans="1:4" ht="14.5">
      <c r="A338" s="1" t="s">
        <v>344</v>
      </c>
      <c r="B338" s="1" t="s">
        <v>289</v>
      </c>
      <c r="C338" s="1" t="s">
        <v>6</v>
      </c>
      <c r="D338" s="1">
        <v>284</v>
      </c>
    </row>
    <row r="339" spans="1:4" ht="14.5">
      <c r="A339" s="1" t="s">
        <v>345</v>
      </c>
      <c r="B339" s="1" t="s">
        <v>289</v>
      </c>
      <c r="C339" s="1" t="s">
        <v>6</v>
      </c>
      <c r="D339" s="1">
        <v>288</v>
      </c>
    </row>
    <row r="340" spans="1:4" ht="14.5">
      <c r="A340" s="1" t="s">
        <v>346</v>
      </c>
      <c r="B340" s="1" t="s">
        <v>289</v>
      </c>
      <c r="C340" s="1" t="s">
        <v>13</v>
      </c>
      <c r="D340" s="1">
        <v>290</v>
      </c>
    </row>
    <row r="341" spans="1:4" ht="14.5">
      <c r="A341" s="1" t="s">
        <v>347</v>
      </c>
      <c r="B341" s="1" t="s">
        <v>289</v>
      </c>
      <c r="C341" s="1" t="s">
        <v>11</v>
      </c>
      <c r="D341" s="1">
        <v>293</v>
      </c>
    </row>
    <row r="342" spans="1:4" ht="14.5">
      <c r="A342" s="1" t="s">
        <v>348</v>
      </c>
      <c r="B342" s="1" t="s">
        <v>289</v>
      </c>
      <c r="C342" s="1" t="s">
        <v>13</v>
      </c>
      <c r="D342" s="1">
        <v>301</v>
      </c>
    </row>
    <row r="343" spans="1:4" ht="14.5">
      <c r="A343" s="1" t="s">
        <v>349</v>
      </c>
      <c r="B343" s="1" t="s">
        <v>289</v>
      </c>
      <c r="C343" s="1" t="s">
        <v>6</v>
      </c>
      <c r="D343" s="1">
        <v>302</v>
      </c>
    </row>
    <row r="344" spans="1:4" ht="14.5">
      <c r="A344" s="1" t="s">
        <v>350</v>
      </c>
      <c r="B344" s="1" t="s">
        <v>289</v>
      </c>
      <c r="C344" s="1" t="s">
        <v>6</v>
      </c>
      <c r="D344" s="1">
        <v>313</v>
      </c>
    </row>
    <row r="345" spans="1:4" ht="14.5">
      <c r="A345" s="1" t="s">
        <v>351</v>
      </c>
      <c r="B345" s="1" t="s">
        <v>289</v>
      </c>
      <c r="C345" s="1" t="s">
        <v>11</v>
      </c>
      <c r="D345" s="1">
        <v>314</v>
      </c>
    </row>
    <row r="346" spans="1:4" ht="14.5">
      <c r="A346" s="1" t="s">
        <v>352</v>
      </c>
      <c r="B346" s="1" t="s">
        <v>289</v>
      </c>
      <c r="C346" s="1" t="s">
        <v>13</v>
      </c>
      <c r="D346" s="1">
        <v>323</v>
      </c>
    </row>
    <row r="347" spans="1:4" ht="14.5">
      <c r="A347" s="1" t="s">
        <v>353</v>
      </c>
      <c r="B347" s="1" t="s">
        <v>289</v>
      </c>
      <c r="C347" s="1" t="s">
        <v>13</v>
      </c>
      <c r="D347" s="1">
        <v>328</v>
      </c>
    </row>
    <row r="348" spans="1:4" ht="14.5">
      <c r="A348" s="1" t="s">
        <v>354</v>
      </c>
      <c r="B348" s="1" t="s">
        <v>289</v>
      </c>
      <c r="C348" s="1" t="s">
        <v>13</v>
      </c>
      <c r="D348" s="1">
        <v>329</v>
      </c>
    </row>
    <row r="349" spans="1:4" ht="14.5">
      <c r="A349" s="1" t="s">
        <v>355</v>
      </c>
      <c r="B349" s="1" t="s">
        <v>289</v>
      </c>
      <c r="C349" s="1" t="s">
        <v>11</v>
      </c>
      <c r="D349" s="1">
        <v>332</v>
      </c>
    </row>
    <row r="350" spans="1:4" ht="14.5">
      <c r="A350" s="1" t="s">
        <v>356</v>
      </c>
      <c r="B350" s="1" t="s">
        <v>289</v>
      </c>
      <c r="C350" s="1" t="s">
        <v>13</v>
      </c>
      <c r="D350" s="1">
        <v>334</v>
      </c>
    </row>
    <row r="351" spans="1:4" ht="14.5">
      <c r="A351" s="1" t="s">
        <v>286</v>
      </c>
      <c r="B351" s="1" t="s">
        <v>289</v>
      </c>
      <c r="C351" s="1" t="s">
        <v>13</v>
      </c>
      <c r="D351" s="1">
        <v>335</v>
      </c>
    </row>
    <row r="352" spans="1:4" ht="14.5">
      <c r="A352" s="1" t="s">
        <v>357</v>
      </c>
      <c r="B352" s="1" t="s">
        <v>289</v>
      </c>
      <c r="C352" s="1" t="s">
        <v>11</v>
      </c>
      <c r="D352" s="1">
        <v>336</v>
      </c>
    </row>
    <row r="353" spans="1:4" ht="14.5">
      <c r="A353" s="1" t="s">
        <v>358</v>
      </c>
      <c r="B353" s="1" t="s">
        <v>289</v>
      </c>
      <c r="C353" s="1" t="s">
        <v>6</v>
      </c>
      <c r="D353" s="1">
        <v>339</v>
      </c>
    </row>
    <row r="354" spans="1:4" ht="14.5">
      <c r="A354" s="1" t="s">
        <v>359</v>
      </c>
      <c r="B354" s="1" t="s">
        <v>289</v>
      </c>
      <c r="C354" s="1" t="s">
        <v>11</v>
      </c>
      <c r="D354" s="1">
        <v>340</v>
      </c>
    </row>
    <row r="355" spans="1:4" ht="14.5">
      <c r="A355" s="1" t="s">
        <v>360</v>
      </c>
      <c r="B355" s="1" t="s">
        <v>289</v>
      </c>
      <c r="C355" s="1" t="s">
        <v>11</v>
      </c>
      <c r="D355" s="1">
        <v>343</v>
      </c>
    </row>
    <row r="356" spans="1:4" ht="14.5">
      <c r="A356" s="1" t="s">
        <v>361</v>
      </c>
      <c r="B356" s="1" t="s">
        <v>289</v>
      </c>
      <c r="C356" s="1" t="s">
        <v>6</v>
      </c>
      <c r="D356" s="1">
        <v>345</v>
      </c>
    </row>
    <row r="357" spans="1:4" ht="14.5">
      <c r="A357" s="1" t="s">
        <v>362</v>
      </c>
      <c r="B357" s="1" t="s">
        <v>289</v>
      </c>
      <c r="C357" s="1" t="s">
        <v>13</v>
      </c>
      <c r="D357" s="1">
        <v>349</v>
      </c>
    </row>
    <row r="358" spans="1:4" ht="14.5">
      <c r="A358" s="1" t="s">
        <v>363</v>
      </c>
      <c r="B358" s="1" t="s">
        <v>289</v>
      </c>
      <c r="C358" s="1" t="s">
        <v>11</v>
      </c>
      <c r="D358" s="1">
        <v>355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35941-966A-43E4-9196-E9C5C0744601}">
  <dimension ref="A1:E487"/>
  <sheetViews>
    <sheetView workbookViewId="0">
      <selection activeCell="H14" sqref="H14"/>
    </sheetView>
  </sheetViews>
  <sheetFormatPr defaultRowHeight="13.5"/>
  <cols>
    <col min="1" max="1" width="16.4140625" customWidth="1"/>
    <col min="2" max="2" width="15.75" customWidth="1"/>
    <col min="3" max="3" width="7.25" customWidth="1"/>
    <col min="4" max="4" width="8" customWidth="1"/>
    <col min="5" max="5" width="16.75" customWidth="1"/>
  </cols>
  <sheetData>
    <row r="1" spans="1:5" ht="14.5">
      <c r="A1" s="1" t="s">
        <v>364</v>
      </c>
      <c r="B1" s="1" t="s">
        <v>365</v>
      </c>
      <c r="C1" s="1" t="s">
        <v>366</v>
      </c>
      <c r="D1" s="1" t="s">
        <v>367</v>
      </c>
      <c r="E1" s="1" t="s">
        <v>368</v>
      </c>
    </row>
    <row r="2" spans="1:5" ht="14.5">
      <c r="A2" s="1" t="s">
        <v>369</v>
      </c>
      <c r="B2" s="1">
        <v>1</v>
      </c>
      <c r="C2" s="1">
        <v>12</v>
      </c>
      <c r="D2" s="1">
        <v>1</v>
      </c>
      <c r="E2" s="1" t="s">
        <v>370</v>
      </c>
    </row>
    <row r="3" spans="1:5" ht="14.5">
      <c r="A3" s="1" t="s">
        <v>371</v>
      </c>
      <c r="B3" s="1">
        <v>2</v>
      </c>
      <c r="C3" s="1">
        <v>2</v>
      </c>
      <c r="D3" s="1">
        <v>1</v>
      </c>
      <c r="E3" s="1" t="s">
        <v>370</v>
      </c>
    </row>
    <row r="4" spans="1:5" ht="14.5">
      <c r="A4" s="1" t="s">
        <v>372</v>
      </c>
      <c r="B4" s="1">
        <v>3</v>
      </c>
      <c r="C4" s="1">
        <v>24</v>
      </c>
      <c r="D4" s="1">
        <v>1</v>
      </c>
      <c r="E4" s="1" t="s">
        <v>370</v>
      </c>
    </row>
    <row r="5" spans="1:5" ht="14.5">
      <c r="A5" s="1" t="s">
        <v>373</v>
      </c>
      <c r="B5" s="1">
        <v>4</v>
      </c>
      <c r="C5" s="1">
        <v>1</v>
      </c>
      <c r="D5" s="1">
        <v>1</v>
      </c>
      <c r="E5" s="1" t="s">
        <v>370</v>
      </c>
    </row>
    <row r="6" spans="1:5" ht="14.5">
      <c r="A6" s="1" t="s">
        <v>374</v>
      </c>
      <c r="B6" s="1">
        <v>5</v>
      </c>
      <c r="C6" s="1">
        <v>7</v>
      </c>
      <c r="D6" s="1">
        <v>1</v>
      </c>
      <c r="E6" s="1" t="s">
        <v>370</v>
      </c>
    </row>
    <row r="7" spans="1:5" ht="14.5">
      <c r="A7" s="1" t="s">
        <v>375</v>
      </c>
      <c r="B7" s="1">
        <v>6</v>
      </c>
      <c r="C7" s="1">
        <v>3</v>
      </c>
      <c r="D7" s="1">
        <v>1</v>
      </c>
      <c r="E7" s="1" t="s">
        <v>370</v>
      </c>
    </row>
    <row r="8" spans="1:5" ht="14.5">
      <c r="A8" s="1" t="s">
        <v>376</v>
      </c>
      <c r="B8" s="1">
        <v>7</v>
      </c>
      <c r="C8" s="1">
        <v>1</v>
      </c>
      <c r="D8" s="1">
        <v>1</v>
      </c>
      <c r="E8" s="1" t="s">
        <v>370</v>
      </c>
    </row>
    <row r="9" spans="1:5" ht="14.5">
      <c r="A9" s="1" t="s">
        <v>377</v>
      </c>
      <c r="B9" s="1">
        <v>8</v>
      </c>
      <c r="C9" s="1">
        <v>37</v>
      </c>
      <c r="D9" s="1">
        <v>1</v>
      </c>
      <c r="E9" s="1" t="s">
        <v>370</v>
      </c>
    </row>
    <row r="10" spans="1:5" ht="14.5">
      <c r="A10" s="1" t="s">
        <v>378</v>
      </c>
      <c r="B10" s="1">
        <v>9</v>
      </c>
      <c r="C10" s="1">
        <v>184</v>
      </c>
      <c r="D10" s="1">
        <v>2</v>
      </c>
      <c r="E10" s="1" t="s">
        <v>379</v>
      </c>
    </row>
    <row r="11" spans="1:5" ht="14.5">
      <c r="A11" s="1" t="s">
        <v>380</v>
      </c>
      <c r="B11" s="1">
        <v>10</v>
      </c>
      <c r="C11" s="1">
        <v>84</v>
      </c>
      <c r="D11" s="1">
        <v>1</v>
      </c>
      <c r="E11" s="1" t="s">
        <v>370</v>
      </c>
    </row>
    <row r="12" spans="1:5" ht="14.5">
      <c r="A12" s="1" t="s">
        <v>381</v>
      </c>
      <c r="B12" s="1">
        <v>11</v>
      </c>
      <c r="C12" s="1">
        <v>116</v>
      </c>
      <c r="D12" s="1">
        <v>1</v>
      </c>
      <c r="E12" s="1" t="s">
        <v>370</v>
      </c>
    </row>
    <row r="13" spans="1:5" ht="14.5">
      <c r="A13" s="1" t="s">
        <v>382</v>
      </c>
      <c r="B13" s="1">
        <v>12</v>
      </c>
      <c r="C13" s="1">
        <v>217</v>
      </c>
      <c r="D13" s="1">
        <v>2</v>
      </c>
      <c r="E13" s="1" t="s">
        <v>379</v>
      </c>
    </row>
    <row r="14" spans="1:5" ht="14.5">
      <c r="A14" s="1" t="s">
        <v>383</v>
      </c>
      <c r="B14" s="1">
        <v>13</v>
      </c>
      <c r="C14" s="1">
        <v>450</v>
      </c>
      <c r="D14" s="1">
        <v>3</v>
      </c>
      <c r="E14" s="1" t="s">
        <v>13</v>
      </c>
    </row>
    <row r="15" spans="1:5" ht="14.5">
      <c r="A15" s="1" t="s">
        <v>384</v>
      </c>
      <c r="B15" s="1">
        <v>14</v>
      </c>
      <c r="C15" s="1">
        <v>213</v>
      </c>
      <c r="D15" s="1">
        <v>2</v>
      </c>
      <c r="E15" s="1" t="s">
        <v>379</v>
      </c>
    </row>
    <row r="16" spans="1:5" ht="14.5">
      <c r="A16" s="1" t="s">
        <v>385</v>
      </c>
      <c r="B16" s="1">
        <v>15</v>
      </c>
      <c r="C16" s="1">
        <v>351</v>
      </c>
      <c r="D16" s="1">
        <v>3</v>
      </c>
      <c r="E16" s="1" t="s">
        <v>13</v>
      </c>
    </row>
    <row r="17" spans="1:5" ht="14.5">
      <c r="A17" s="1" t="s">
        <v>386</v>
      </c>
      <c r="B17" s="1">
        <v>16</v>
      </c>
      <c r="C17" s="1">
        <v>377</v>
      </c>
      <c r="D17" s="1">
        <v>3</v>
      </c>
      <c r="E17" s="1" t="s">
        <v>13</v>
      </c>
    </row>
    <row r="18" spans="1:5" ht="14.5">
      <c r="A18" s="1" t="s">
        <v>387</v>
      </c>
      <c r="B18" s="1">
        <v>17</v>
      </c>
      <c r="C18" s="1">
        <v>363</v>
      </c>
      <c r="D18" s="1">
        <v>3</v>
      </c>
      <c r="E18" s="1" t="s">
        <v>13</v>
      </c>
    </row>
    <row r="19" spans="1:5" ht="14.5">
      <c r="A19" s="1" t="s">
        <v>388</v>
      </c>
      <c r="B19" s="1">
        <v>18</v>
      </c>
      <c r="C19" s="1">
        <v>70</v>
      </c>
      <c r="D19" s="1">
        <v>1</v>
      </c>
      <c r="E19" s="1" t="s">
        <v>370</v>
      </c>
    </row>
    <row r="20" spans="1:5" ht="14.5">
      <c r="A20" s="1" t="s">
        <v>389</v>
      </c>
      <c r="B20" s="1">
        <v>19</v>
      </c>
      <c r="C20" s="1">
        <v>288</v>
      </c>
      <c r="D20" s="1">
        <v>2</v>
      </c>
      <c r="E20" s="1" t="s">
        <v>379</v>
      </c>
    </row>
    <row r="21" spans="1:5" ht="14.5">
      <c r="A21" s="1" t="s">
        <v>390</v>
      </c>
      <c r="B21" s="1">
        <v>20</v>
      </c>
      <c r="C21" s="1">
        <v>76</v>
      </c>
      <c r="D21" s="1">
        <v>1</v>
      </c>
      <c r="E21" s="1" t="s">
        <v>370</v>
      </c>
    </row>
    <row r="22" spans="1:5" ht="14.5">
      <c r="A22" s="1" t="s">
        <v>391</v>
      </c>
      <c r="B22" s="1">
        <v>21</v>
      </c>
      <c r="C22" s="1">
        <v>358</v>
      </c>
      <c r="D22" s="1">
        <v>3</v>
      </c>
      <c r="E22" s="1" t="s">
        <v>13</v>
      </c>
    </row>
    <row r="23" spans="1:5" ht="14.5">
      <c r="A23" s="1" t="s">
        <v>392</v>
      </c>
      <c r="B23" s="1">
        <v>22</v>
      </c>
      <c r="C23" s="1">
        <v>239</v>
      </c>
      <c r="D23" s="1">
        <v>2</v>
      </c>
      <c r="E23" s="1" t="s">
        <v>379</v>
      </c>
    </row>
    <row r="24" spans="1:5" ht="14.5">
      <c r="A24" s="1" t="s">
        <v>393</v>
      </c>
      <c r="B24" s="1">
        <v>23</v>
      </c>
      <c r="C24" s="1">
        <v>219</v>
      </c>
      <c r="D24" s="1">
        <v>2</v>
      </c>
      <c r="E24" s="1" t="s">
        <v>379</v>
      </c>
    </row>
    <row r="25" spans="1:5" ht="14.5">
      <c r="A25" s="1" t="s">
        <v>394</v>
      </c>
      <c r="B25" s="1">
        <v>24</v>
      </c>
      <c r="C25" s="1">
        <v>437</v>
      </c>
      <c r="D25" s="1">
        <v>3</v>
      </c>
      <c r="E25" s="1" t="s">
        <v>13</v>
      </c>
    </row>
    <row r="26" spans="1:5" ht="14.5">
      <c r="A26" s="1" t="s">
        <v>395</v>
      </c>
      <c r="B26" s="1">
        <v>25</v>
      </c>
      <c r="C26" s="1">
        <v>371</v>
      </c>
      <c r="D26" s="1">
        <v>3</v>
      </c>
      <c r="E26" s="1" t="s">
        <v>13</v>
      </c>
    </row>
    <row r="27" spans="1:5" ht="14.5">
      <c r="A27" s="1" t="s">
        <v>396</v>
      </c>
      <c r="B27" s="1">
        <v>26</v>
      </c>
      <c r="C27" s="1">
        <v>460</v>
      </c>
      <c r="D27" s="1">
        <v>3</v>
      </c>
      <c r="E27" s="1" t="s">
        <v>13</v>
      </c>
    </row>
    <row r="28" spans="1:5" ht="14.5">
      <c r="A28" s="1" t="s">
        <v>397</v>
      </c>
      <c r="B28" s="1">
        <v>27</v>
      </c>
      <c r="C28" s="1">
        <v>338</v>
      </c>
      <c r="D28" s="1">
        <v>3</v>
      </c>
      <c r="E28" s="1" t="s">
        <v>13</v>
      </c>
    </row>
    <row r="29" spans="1:5" ht="14.5">
      <c r="A29" s="1" t="s">
        <v>398</v>
      </c>
      <c r="B29" s="1">
        <v>28</v>
      </c>
      <c r="C29" s="1">
        <v>324</v>
      </c>
      <c r="D29" s="1">
        <v>3</v>
      </c>
      <c r="E29" s="1" t="s">
        <v>13</v>
      </c>
    </row>
    <row r="30" spans="1:5" ht="14.5">
      <c r="A30" s="1" t="s">
        <v>399</v>
      </c>
      <c r="B30" s="1">
        <v>29</v>
      </c>
      <c r="C30" s="1">
        <v>303</v>
      </c>
      <c r="D30" s="1">
        <v>2</v>
      </c>
      <c r="E30" s="1" t="s">
        <v>379</v>
      </c>
    </row>
    <row r="31" spans="1:5" ht="14.5">
      <c r="A31" s="1" t="s">
        <v>400</v>
      </c>
      <c r="B31" s="1">
        <v>30</v>
      </c>
      <c r="C31" s="1">
        <v>344</v>
      </c>
      <c r="D31" s="1">
        <v>3</v>
      </c>
      <c r="E31" s="1" t="s">
        <v>13</v>
      </c>
    </row>
    <row r="32" spans="1:5" ht="14.5">
      <c r="A32" s="1" t="s">
        <v>401</v>
      </c>
      <c r="B32" s="1">
        <v>31</v>
      </c>
      <c r="C32" s="1">
        <v>357</v>
      </c>
      <c r="D32" s="1">
        <v>3</v>
      </c>
      <c r="E32" s="1" t="s">
        <v>13</v>
      </c>
    </row>
    <row r="33" spans="1:5" ht="14.5">
      <c r="A33" s="1" t="s">
        <v>402</v>
      </c>
      <c r="B33" s="1">
        <v>32</v>
      </c>
      <c r="C33" s="1">
        <v>198</v>
      </c>
      <c r="D33" s="1">
        <v>2</v>
      </c>
      <c r="E33" s="1" t="s">
        <v>379</v>
      </c>
    </row>
    <row r="34" spans="1:5" ht="14.5">
      <c r="A34" s="1" t="s">
        <v>403</v>
      </c>
      <c r="B34" s="1">
        <v>33</v>
      </c>
      <c r="C34" s="1">
        <v>106</v>
      </c>
      <c r="D34" s="1">
        <v>1</v>
      </c>
      <c r="E34" s="1" t="s">
        <v>370</v>
      </c>
    </row>
    <row r="35" spans="1:5" ht="14.5">
      <c r="A35" s="1" t="s">
        <v>404</v>
      </c>
      <c r="B35" s="1">
        <v>34</v>
      </c>
      <c r="C35" s="1">
        <v>112</v>
      </c>
      <c r="D35" s="1">
        <v>1</v>
      </c>
      <c r="E35" s="1" t="s">
        <v>370</v>
      </c>
    </row>
    <row r="36" spans="1:5" ht="14.5">
      <c r="A36" s="1" t="s">
        <v>405</v>
      </c>
      <c r="B36" s="1">
        <v>35</v>
      </c>
      <c r="C36" s="1">
        <v>393</v>
      </c>
      <c r="D36" s="1">
        <v>3</v>
      </c>
      <c r="E36" s="1" t="s">
        <v>13</v>
      </c>
    </row>
    <row r="37" spans="1:5" ht="14.5">
      <c r="A37" s="1" t="s">
        <v>406</v>
      </c>
      <c r="B37" s="1">
        <v>36</v>
      </c>
      <c r="C37" s="1">
        <v>193</v>
      </c>
      <c r="D37" s="1">
        <v>2</v>
      </c>
      <c r="E37" s="1" t="s">
        <v>379</v>
      </c>
    </row>
    <row r="38" spans="1:5" ht="14.5">
      <c r="A38" s="1" t="s">
        <v>407</v>
      </c>
      <c r="B38" s="1">
        <v>37</v>
      </c>
      <c r="C38" s="1">
        <v>241</v>
      </c>
      <c r="D38" s="1">
        <v>2</v>
      </c>
      <c r="E38" s="1" t="s">
        <v>379</v>
      </c>
    </row>
    <row r="39" spans="1:5" ht="14.5">
      <c r="A39" s="1" t="s">
        <v>408</v>
      </c>
      <c r="B39" s="1">
        <v>38</v>
      </c>
      <c r="C39" s="1">
        <v>273</v>
      </c>
      <c r="D39" s="1">
        <v>2</v>
      </c>
      <c r="E39" s="1" t="s">
        <v>379</v>
      </c>
    </row>
    <row r="40" spans="1:5" ht="14.5">
      <c r="A40" s="1" t="s">
        <v>409</v>
      </c>
      <c r="B40" s="1">
        <v>39</v>
      </c>
      <c r="C40" s="1">
        <v>284</v>
      </c>
      <c r="D40" s="1">
        <v>2</v>
      </c>
      <c r="E40" s="1" t="s">
        <v>379</v>
      </c>
    </row>
    <row r="41" spans="1:5" ht="14.5">
      <c r="A41" s="1" t="s">
        <v>410</v>
      </c>
      <c r="B41" s="1">
        <v>40</v>
      </c>
      <c r="C41" s="1">
        <v>254</v>
      </c>
      <c r="D41" s="1">
        <v>2</v>
      </c>
      <c r="E41" s="1" t="s">
        <v>379</v>
      </c>
    </row>
    <row r="42" spans="1:5" ht="14.5">
      <c r="A42" s="1" t="s">
        <v>411</v>
      </c>
      <c r="B42" s="1">
        <v>41</v>
      </c>
      <c r="C42" s="1">
        <v>271</v>
      </c>
      <c r="D42" s="1">
        <v>2</v>
      </c>
      <c r="E42" s="1" t="s">
        <v>379</v>
      </c>
    </row>
    <row r="43" spans="1:5" ht="14.5">
      <c r="A43" s="1" t="s">
        <v>412</v>
      </c>
      <c r="B43" s="1">
        <v>42</v>
      </c>
      <c r="C43" s="1">
        <v>365</v>
      </c>
      <c r="D43" s="1">
        <v>3</v>
      </c>
      <c r="E43" s="1" t="s">
        <v>13</v>
      </c>
    </row>
    <row r="44" spans="1:5" ht="14.5">
      <c r="A44" s="1" t="s">
        <v>413</v>
      </c>
      <c r="B44" s="1">
        <v>43</v>
      </c>
      <c r="C44" s="1">
        <v>26</v>
      </c>
      <c r="D44" s="1">
        <v>1</v>
      </c>
      <c r="E44" s="1" t="s">
        <v>370</v>
      </c>
    </row>
    <row r="45" spans="1:5" ht="14.5">
      <c r="A45" s="1" t="s">
        <v>414</v>
      </c>
      <c r="B45" s="1">
        <v>44</v>
      </c>
      <c r="C45" s="1">
        <v>452</v>
      </c>
      <c r="D45" s="1">
        <v>3</v>
      </c>
      <c r="E45" s="1" t="s">
        <v>13</v>
      </c>
    </row>
    <row r="46" spans="1:5" ht="14.5">
      <c r="A46" s="1" t="s">
        <v>415</v>
      </c>
      <c r="B46" s="1">
        <v>45</v>
      </c>
      <c r="C46" s="1">
        <v>386</v>
      </c>
      <c r="D46" s="1">
        <v>3</v>
      </c>
      <c r="E46" s="1" t="s">
        <v>13</v>
      </c>
    </row>
    <row r="47" spans="1:5" ht="14.5">
      <c r="A47" s="1" t="s">
        <v>416</v>
      </c>
      <c r="B47" s="1">
        <v>46</v>
      </c>
      <c r="C47" s="1">
        <v>425</v>
      </c>
      <c r="D47" s="1">
        <v>3</v>
      </c>
      <c r="E47" s="1" t="s">
        <v>13</v>
      </c>
    </row>
    <row r="48" spans="1:5" ht="14.5">
      <c r="A48" s="1" t="s">
        <v>417</v>
      </c>
      <c r="B48" s="1">
        <v>47</v>
      </c>
      <c r="C48" s="1">
        <v>200</v>
      </c>
      <c r="D48" s="1">
        <v>2</v>
      </c>
      <c r="E48" s="1" t="s">
        <v>379</v>
      </c>
    </row>
    <row r="49" spans="1:5" ht="14.5">
      <c r="A49" s="1" t="s">
        <v>418</v>
      </c>
      <c r="B49" s="1">
        <v>48</v>
      </c>
      <c r="C49" s="1">
        <v>418</v>
      </c>
      <c r="D49" s="1">
        <v>3</v>
      </c>
      <c r="E49" s="1" t="s">
        <v>13</v>
      </c>
    </row>
    <row r="50" spans="1:5" ht="14.5">
      <c r="A50" s="1" t="s">
        <v>419</v>
      </c>
      <c r="B50" s="1">
        <v>49</v>
      </c>
      <c r="C50" s="1">
        <v>27</v>
      </c>
      <c r="D50" s="1">
        <v>1</v>
      </c>
      <c r="E50" s="1" t="s">
        <v>370</v>
      </c>
    </row>
    <row r="51" spans="1:5" ht="14.5">
      <c r="A51" s="1" t="s">
        <v>420</v>
      </c>
      <c r="B51" s="1">
        <v>50</v>
      </c>
      <c r="C51" s="1">
        <v>469</v>
      </c>
      <c r="D51" s="1">
        <v>3</v>
      </c>
      <c r="E51" s="1" t="s">
        <v>13</v>
      </c>
    </row>
    <row r="52" spans="1:5" ht="14.5">
      <c r="A52" s="1" t="s">
        <v>421</v>
      </c>
      <c r="B52" s="1">
        <v>51</v>
      </c>
      <c r="C52" s="1">
        <v>4</v>
      </c>
      <c r="D52" s="1">
        <v>1</v>
      </c>
      <c r="E52" s="1" t="s">
        <v>370</v>
      </c>
    </row>
    <row r="53" spans="1:5" ht="14.5">
      <c r="A53" s="1" t="s">
        <v>422</v>
      </c>
      <c r="B53" s="1">
        <v>52</v>
      </c>
      <c r="C53" s="1">
        <v>463</v>
      </c>
      <c r="D53" s="1">
        <v>3</v>
      </c>
      <c r="E53" s="1" t="s">
        <v>13</v>
      </c>
    </row>
    <row r="54" spans="1:5" ht="14.5">
      <c r="A54" s="1" t="s">
        <v>423</v>
      </c>
      <c r="B54" s="1">
        <v>53</v>
      </c>
      <c r="C54" s="1">
        <v>141</v>
      </c>
      <c r="D54" s="1">
        <v>1</v>
      </c>
      <c r="E54" s="1" t="s">
        <v>370</v>
      </c>
    </row>
    <row r="55" spans="1:5" ht="14.5">
      <c r="A55" s="1" t="s">
        <v>424</v>
      </c>
      <c r="B55" s="1">
        <v>54</v>
      </c>
      <c r="C55" s="1">
        <v>341</v>
      </c>
      <c r="D55" s="1">
        <v>3</v>
      </c>
      <c r="E55" s="1" t="s">
        <v>13</v>
      </c>
    </row>
    <row r="56" spans="1:5" ht="14.5">
      <c r="A56" s="1" t="s">
        <v>425</v>
      </c>
      <c r="B56" s="1">
        <v>55</v>
      </c>
      <c r="C56" s="1">
        <v>145</v>
      </c>
      <c r="D56" s="1">
        <v>1</v>
      </c>
      <c r="E56" s="1" t="s">
        <v>370</v>
      </c>
    </row>
    <row r="57" spans="1:5" ht="14.5">
      <c r="A57" s="1" t="s">
        <v>426</v>
      </c>
      <c r="B57" s="1">
        <v>56</v>
      </c>
      <c r="C57" s="1">
        <v>354</v>
      </c>
      <c r="D57" s="1">
        <v>3</v>
      </c>
      <c r="E57" s="1" t="s">
        <v>13</v>
      </c>
    </row>
    <row r="58" spans="1:5" ht="14.5">
      <c r="A58" s="1" t="s">
        <v>427</v>
      </c>
      <c r="B58" s="1">
        <v>57</v>
      </c>
      <c r="C58" s="1">
        <v>17</v>
      </c>
      <c r="D58" s="1">
        <v>1</v>
      </c>
      <c r="E58" s="1" t="s">
        <v>370</v>
      </c>
    </row>
    <row r="59" spans="1:5" ht="14.5">
      <c r="A59" s="1" t="s">
        <v>428</v>
      </c>
      <c r="B59" s="1">
        <v>58</v>
      </c>
      <c r="C59" s="1">
        <v>227</v>
      </c>
      <c r="D59" s="1">
        <v>2</v>
      </c>
      <c r="E59" s="1" t="s">
        <v>379</v>
      </c>
    </row>
    <row r="60" spans="1:5" ht="14.5">
      <c r="A60" s="1" t="s">
        <v>429</v>
      </c>
      <c r="B60" s="1">
        <v>59</v>
      </c>
      <c r="C60" s="1">
        <v>171</v>
      </c>
      <c r="D60" s="1">
        <v>2</v>
      </c>
      <c r="E60" s="1" t="s">
        <v>379</v>
      </c>
    </row>
    <row r="61" spans="1:5" ht="14.5">
      <c r="A61" s="1" t="s">
        <v>430</v>
      </c>
      <c r="B61" s="1">
        <v>60</v>
      </c>
      <c r="C61" s="1">
        <v>82</v>
      </c>
      <c r="D61" s="1">
        <v>1</v>
      </c>
      <c r="E61" s="1" t="s">
        <v>370</v>
      </c>
    </row>
    <row r="62" spans="1:5" ht="14.5">
      <c r="A62" s="1" t="s">
        <v>431</v>
      </c>
      <c r="B62" s="1">
        <v>61</v>
      </c>
      <c r="C62" s="1">
        <v>423</v>
      </c>
      <c r="D62" s="1">
        <v>3</v>
      </c>
      <c r="E62" s="1" t="s">
        <v>13</v>
      </c>
    </row>
    <row r="63" spans="1:5" ht="14.5">
      <c r="A63" s="1" t="s">
        <v>432</v>
      </c>
      <c r="B63" s="1">
        <v>62</v>
      </c>
      <c r="C63" s="1">
        <v>390</v>
      </c>
      <c r="D63" s="1">
        <v>3</v>
      </c>
      <c r="E63" s="1" t="s">
        <v>13</v>
      </c>
    </row>
    <row r="64" spans="1:5" ht="14.5">
      <c r="A64" s="1" t="s">
        <v>433</v>
      </c>
      <c r="B64" s="1">
        <v>63</v>
      </c>
      <c r="C64" s="1">
        <v>306</v>
      </c>
      <c r="D64" s="1">
        <v>2</v>
      </c>
      <c r="E64" s="1" t="s">
        <v>379</v>
      </c>
    </row>
    <row r="65" spans="1:5" ht="14.5">
      <c r="A65" s="1" t="s">
        <v>434</v>
      </c>
      <c r="B65" s="1">
        <v>64</v>
      </c>
      <c r="C65" s="1">
        <v>329</v>
      </c>
      <c r="D65" s="1">
        <v>3</v>
      </c>
      <c r="E65" s="1" t="s">
        <v>13</v>
      </c>
    </row>
    <row r="66" spans="1:5" ht="14.5">
      <c r="A66" s="1" t="s">
        <v>435</v>
      </c>
      <c r="B66" s="1">
        <v>65</v>
      </c>
      <c r="C66" s="1">
        <v>269</v>
      </c>
      <c r="D66" s="1">
        <v>2</v>
      </c>
      <c r="E66" s="1" t="s">
        <v>379</v>
      </c>
    </row>
    <row r="67" spans="1:5" ht="14.5">
      <c r="A67" s="1" t="s">
        <v>436</v>
      </c>
      <c r="B67" s="1">
        <v>66</v>
      </c>
      <c r="C67" s="1">
        <v>182</v>
      </c>
      <c r="D67" s="1">
        <v>2</v>
      </c>
      <c r="E67" s="1" t="s">
        <v>379</v>
      </c>
    </row>
    <row r="68" spans="1:5" ht="14.5">
      <c r="A68" s="1" t="s">
        <v>437</v>
      </c>
      <c r="B68" s="1">
        <v>67</v>
      </c>
      <c r="C68" s="1">
        <v>113</v>
      </c>
      <c r="D68" s="1">
        <v>1</v>
      </c>
      <c r="E68" s="1" t="s">
        <v>370</v>
      </c>
    </row>
    <row r="69" spans="1:5" ht="14.5">
      <c r="A69" s="1" t="s">
        <v>438</v>
      </c>
      <c r="B69" s="1">
        <v>68</v>
      </c>
      <c r="C69" s="1">
        <v>80</v>
      </c>
      <c r="D69" s="1">
        <v>1</v>
      </c>
      <c r="E69" s="1" t="s">
        <v>370</v>
      </c>
    </row>
    <row r="70" spans="1:5" ht="14.5">
      <c r="A70" s="1" t="s">
        <v>439</v>
      </c>
      <c r="B70" s="1">
        <v>69</v>
      </c>
      <c r="C70" s="1">
        <v>372</v>
      </c>
      <c r="D70" s="1">
        <v>3</v>
      </c>
      <c r="E70" s="1" t="s">
        <v>13</v>
      </c>
    </row>
    <row r="71" spans="1:5" ht="14.5">
      <c r="A71" s="1" t="s">
        <v>440</v>
      </c>
      <c r="B71" s="1">
        <v>70</v>
      </c>
      <c r="C71" s="1">
        <v>179</v>
      </c>
      <c r="D71" s="1">
        <v>2</v>
      </c>
      <c r="E71" s="1" t="s">
        <v>379</v>
      </c>
    </row>
    <row r="72" spans="1:5" ht="14.5">
      <c r="A72" s="1" t="s">
        <v>441</v>
      </c>
      <c r="B72" s="1">
        <v>71</v>
      </c>
      <c r="C72" s="1">
        <v>433</v>
      </c>
      <c r="D72" s="1">
        <v>3</v>
      </c>
      <c r="E72" s="1" t="s">
        <v>13</v>
      </c>
    </row>
    <row r="73" spans="1:5" ht="14.5">
      <c r="A73" s="1" t="s">
        <v>442</v>
      </c>
      <c r="B73" s="1">
        <v>72</v>
      </c>
      <c r="C73" s="1">
        <v>125</v>
      </c>
      <c r="D73" s="1">
        <v>1</v>
      </c>
      <c r="E73" s="1" t="s">
        <v>370</v>
      </c>
    </row>
    <row r="74" spans="1:5" ht="14.5">
      <c r="A74" s="1" t="s">
        <v>443</v>
      </c>
      <c r="B74" s="1">
        <v>73</v>
      </c>
      <c r="C74" s="1">
        <v>121</v>
      </c>
      <c r="D74" s="1">
        <v>1</v>
      </c>
      <c r="E74" s="1" t="s">
        <v>370</v>
      </c>
    </row>
    <row r="75" spans="1:5" ht="14.5">
      <c r="A75" s="1" t="s">
        <v>444</v>
      </c>
      <c r="B75" s="1">
        <v>74</v>
      </c>
      <c r="C75" s="1">
        <v>167</v>
      </c>
      <c r="D75" s="1">
        <v>2</v>
      </c>
      <c r="E75" s="1" t="s">
        <v>379</v>
      </c>
    </row>
    <row r="76" spans="1:5" ht="14.5">
      <c r="A76" s="1" t="s">
        <v>445</v>
      </c>
      <c r="B76" s="1">
        <v>75</v>
      </c>
      <c r="C76" s="1">
        <v>349</v>
      </c>
      <c r="D76" s="1">
        <v>3</v>
      </c>
      <c r="E76" s="1" t="s">
        <v>13</v>
      </c>
    </row>
    <row r="77" spans="1:5" ht="14.5">
      <c r="A77" s="1" t="s">
        <v>446</v>
      </c>
      <c r="B77" s="1">
        <v>76</v>
      </c>
      <c r="C77" s="1">
        <v>290</v>
      </c>
      <c r="D77" s="1">
        <v>2</v>
      </c>
      <c r="E77" s="1" t="s">
        <v>379</v>
      </c>
    </row>
    <row r="78" spans="1:5" ht="14.5">
      <c r="A78" s="1" t="s">
        <v>447</v>
      </c>
      <c r="B78" s="1">
        <v>77</v>
      </c>
      <c r="C78" s="1">
        <v>309</v>
      </c>
      <c r="D78" s="1">
        <v>2</v>
      </c>
      <c r="E78" s="1" t="s">
        <v>379</v>
      </c>
    </row>
    <row r="79" spans="1:5" ht="14.5">
      <c r="A79" s="1" t="s">
        <v>448</v>
      </c>
      <c r="B79" s="1">
        <v>78</v>
      </c>
      <c r="C79" s="1">
        <v>40</v>
      </c>
      <c r="D79" s="1">
        <v>1</v>
      </c>
      <c r="E79" s="1" t="s">
        <v>370</v>
      </c>
    </row>
    <row r="80" spans="1:5" ht="14.5">
      <c r="A80" s="1" t="s">
        <v>449</v>
      </c>
      <c r="B80" s="1">
        <v>79</v>
      </c>
      <c r="C80" s="1">
        <v>286</v>
      </c>
      <c r="D80" s="1">
        <v>2</v>
      </c>
      <c r="E80" s="1" t="s">
        <v>379</v>
      </c>
    </row>
    <row r="81" spans="1:5" ht="14.5">
      <c r="A81" s="1" t="s">
        <v>450</v>
      </c>
      <c r="B81" s="1">
        <v>80</v>
      </c>
      <c r="C81" s="1">
        <v>155</v>
      </c>
      <c r="D81" s="1">
        <v>1</v>
      </c>
      <c r="E81" s="1" t="s">
        <v>370</v>
      </c>
    </row>
    <row r="82" spans="1:5" ht="14.5">
      <c r="A82" s="1" t="s">
        <v>451</v>
      </c>
      <c r="B82" s="1">
        <v>81</v>
      </c>
      <c r="C82" s="1">
        <v>183</v>
      </c>
      <c r="D82" s="1">
        <v>2</v>
      </c>
      <c r="E82" s="1" t="s">
        <v>379</v>
      </c>
    </row>
    <row r="83" spans="1:5" ht="14.5">
      <c r="A83" s="1" t="s">
        <v>452</v>
      </c>
      <c r="B83" s="1">
        <v>82</v>
      </c>
      <c r="C83" s="1">
        <v>126</v>
      </c>
      <c r="D83" s="1">
        <v>1</v>
      </c>
      <c r="E83" s="1" t="s">
        <v>370</v>
      </c>
    </row>
    <row r="84" spans="1:5" ht="14.5">
      <c r="A84" s="1" t="s">
        <v>453</v>
      </c>
      <c r="B84" s="1">
        <v>83</v>
      </c>
      <c r="C84" s="1">
        <v>204</v>
      </c>
      <c r="D84" s="1">
        <v>2</v>
      </c>
      <c r="E84" s="1" t="s">
        <v>379</v>
      </c>
    </row>
    <row r="85" spans="1:5" ht="14.5">
      <c r="A85" s="1" t="s">
        <v>454</v>
      </c>
      <c r="B85" s="1">
        <v>84</v>
      </c>
      <c r="C85" s="1">
        <v>33</v>
      </c>
      <c r="D85" s="1">
        <v>1</v>
      </c>
      <c r="E85" s="1" t="s">
        <v>370</v>
      </c>
    </row>
    <row r="86" spans="1:5" ht="14.5">
      <c r="A86" s="1" t="s">
        <v>455</v>
      </c>
      <c r="B86" s="1">
        <v>85</v>
      </c>
      <c r="C86" s="1">
        <v>209</v>
      </c>
      <c r="D86" s="1">
        <v>2</v>
      </c>
      <c r="E86" s="1" t="s">
        <v>379</v>
      </c>
    </row>
    <row r="87" spans="1:5" ht="14.5">
      <c r="A87" s="1" t="s">
        <v>456</v>
      </c>
      <c r="B87" s="1">
        <v>86</v>
      </c>
      <c r="C87" s="1">
        <v>181</v>
      </c>
      <c r="D87" s="1">
        <v>2</v>
      </c>
      <c r="E87" s="1" t="s">
        <v>379</v>
      </c>
    </row>
    <row r="88" spans="1:5" ht="14.5">
      <c r="A88" s="1" t="s">
        <v>457</v>
      </c>
      <c r="B88" s="1">
        <v>87</v>
      </c>
      <c r="C88" s="1">
        <v>52</v>
      </c>
      <c r="D88" s="1">
        <v>1</v>
      </c>
      <c r="E88" s="1" t="s">
        <v>370</v>
      </c>
    </row>
    <row r="89" spans="1:5" ht="14.5">
      <c r="A89" s="1" t="s">
        <v>458</v>
      </c>
      <c r="B89" s="1">
        <v>88</v>
      </c>
      <c r="C89" s="1">
        <v>397</v>
      </c>
      <c r="D89" s="1">
        <v>3</v>
      </c>
      <c r="E89" s="1" t="s">
        <v>13</v>
      </c>
    </row>
    <row r="90" spans="1:5" ht="14.5">
      <c r="A90" s="1" t="s">
        <v>459</v>
      </c>
      <c r="B90" s="1">
        <v>89</v>
      </c>
      <c r="C90" s="1">
        <v>396</v>
      </c>
      <c r="D90" s="1">
        <v>3</v>
      </c>
      <c r="E90" s="1" t="s">
        <v>13</v>
      </c>
    </row>
    <row r="91" spans="1:5" ht="14.5">
      <c r="A91" s="1" t="s">
        <v>460</v>
      </c>
      <c r="B91" s="1">
        <v>90</v>
      </c>
      <c r="C91" s="1">
        <v>361</v>
      </c>
      <c r="D91" s="1">
        <v>3</v>
      </c>
      <c r="E91" s="1" t="s">
        <v>13</v>
      </c>
    </row>
    <row r="92" spans="1:5" ht="14.5">
      <c r="A92" s="1" t="s">
        <v>461</v>
      </c>
      <c r="B92" s="1">
        <v>91</v>
      </c>
      <c r="C92" s="1">
        <v>71</v>
      </c>
      <c r="D92" s="1">
        <v>1</v>
      </c>
      <c r="E92" s="1" t="s">
        <v>370</v>
      </c>
    </row>
    <row r="93" spans="1:5" ht="14.5">
      <c r="A93" s="1" t="s">
        <v>462</v>
      </c>
      <c r="B93" s="1">
        <v>92</v>
      </c>
      <c r="C93" s="1">
        <v>234</v>
      </c>
      <c r="D93" s="1">
        <v>2</v>
      </c>
      <c r="E93" s="1" t="s">
        <v>379</v>
      </c>
    </row>
    <row r="94" spans="1:5" ht="14.5">
      <c r="A94" s="1" t="s">
        <v>463</v>
      </c>
      <c r="B94" s="1">
        <v>93</v>
      </c>
      <c r="C94" s="1">
        <v>166</v>
      </c>
      <c r="D94" s="1">
        <v>2</v>
      </c>
      <c r="E94" s="1" t="s">
        <v>379</v>
      </c>
    </row>
    <row r="95" spans="1:5" ht="14.5">
      <c r="A95" s="1" t="s">
        <v>464</v>
      </c>
      <c r="B95" s="1">
        <v>94</v>
      </c>
      <c r="C95" s="1">
        <v>436</v>
      </c>
      <c r="D95" s="1">
        <v>3</v>
      </c>
      <c r="E95" s="1" t="s">
        <v>13</v>
      </c>
    </row>
    <row r="96" spans="1:5" ht="14.5">
      <c r="A96" s="1" t="s">
        <v>465</v>
      </c>
      <c r="B96" s="1">
        <v>95</v>
      </c>
      <c r="C96" s="1">
        <v>475</v>
      </c>
      <c r="D96" s="1">
        <v>3</v>
      </c>
      <c r="E96" s="1" t="s">
        <v>13</v>
      </c>
    </row>
    <row r="97" spans="1:5" ht="14.5">
      <c r="A97" s="1" t="s">
        <v>466</v>
      </c>
      <c r="B97" s="1">
        <v>96</v>
      </c>
      <c r="C97" s="1">
        <v>267</v>
      </c>
      <c r="D97" s="1">
        <v>2</v>
      </c>
      <c r="E97" s="1" t="s">
        <v>379</v>
      </c>
    </row>
    <row r="98" spans="1:5" ht="14.5">
      <c r="A98" s="1" t="s">
        <v>467</v>
      </c>
      <c r="B98" s="1">
        <v>97</v>
      </c>
      <c r="C98" s="1">
        <v>472</v>
      </c>
      <c r="D98" s="1">
        <v>3</v>
      </c>
      <c r="E98" s="1" t="s">
        <v>13</v>
      </c>
    </row>
    <row r="99" spans="1:5" ht="14.5">
      <c r="A99" s="1" t="s">
        <v>468</v>
      </c>
      <c r="B99" s="1">
        <v>98</v>
      </c>
      <c r="C99" s="1">
        <v>158</v>
      </c>
      <c r="D99" s="1">
        <v>1</v>
      </c>
      <c r="E99" s="1" t="s">
        <v>370</v>
      </c>
    </row>
    <row r="100" spans="1:5" ht="14.5">
      <c r="A100" s="1" t="s">
        <v>469</v>
      </c>
      <c r="B100" s="1">
        <v>99</v>
      </c>
      <c r="C100" s="1">
        <v>305</v>
      </c>
      <c r="D100" s="1">
        <v>2</v>
      </c>
      <c r="E100" s="1" t="s">
        <v>379</v>
      </c>
    </row>
    <row r="101" spans="1:5" ht="14.5">
      <c r="A101" s="1" t="s">
        <v>470</v>
      </c>
      <c r="B101" s="1">
        <v>100</v>
      </c>
      <c r="C101" s="1">
        <v>387</v>
      </c>
      <c r="D101" s="1">
        <v>3</v>
      </c>
      <c r="E101" s="1" t="s">
        <v>13</v>
      </c>
    </row>
    <row r="102" spans="1:5" ht="14.5">
      <c r="A102" s="1" t="s">
        <v>471</v>
      </c>
      <c r="B102" s="1">
        <v>101</v>
      </c>
      <c r="C102" s="1">
        <v>77</v>
      </c>
      <c r="D102" s="1">
        <v>1</v>
      </c>
      <c r="E102" s="1" t="s">
        <v>370</v>
      </c>
    </row>
    <row r="103" spans="1:5" ht="14.5">
      <c r="A103" s="1" t="s">
        <v>472</v>
      </c>
      <c r="B103" s="1">
        <v>102</v>
      </c>
      <c r="C103" s="1">
        <v>308</v>
      </c>
      <c r="D103" s="1">
        <v>2</v>
      </c>
      <c r="E103" s="1" t="s">
        <v>379</v>
      </c>
    </row>
    <row r="104" spans="1:5" ht="14.5">
      <c r="A104" s="1" t="s">
        <v>473</v>
      </c>
      <c r="B104" s="1">
        <v>103</v>
      </c>
      <c r="C104" s="1">
        <v>85</v>
      </c>
      <c r="D104" s="1">
        <v>1</v>
      </c>
      <c r="E104" s="1" t="s">
        <v>370</v>
      </c>
    </row>
    <row r="105" spans="1:5" ht="14.5">
      <c r="A105" s="1" t="s">
        <v>474</v>
      </c>
      <c r="B105" s="1">
        <v>104</v>
      </c>
      <c r="C105" s="1">
        <v>246</v>
      </c>
      <c r="D105" s="1">
        <v>2</v>
      </c>
      <c r="E105" s="1" t="s">
        <v>379</v>
      </c>
    </row>
    <row r="106" spans="1:5" ht="14.5">
      <c r="A106" s="1" t="s">
        <v>475</v>
      </c>
      <c r="B106" s="1">
        <v>105</v>
      </c>
      <c r="C106" s="1">
        <v>369</v>
      </c>
      <c r="D106" s="1">
        <v>3</v>
      </c>
      <c r="E106" s="1" t="s">
        <v>13</v>
      </c>
    </row>
    <row r="107" spans="1:5" ht="14.5">
      <c r="A107" s="1" t="s">
        <v>476</v>
      </c>
      <c r="B107" s="1">
        <v>106</v>
      </c>
      <c r="C107" s="1">
        <v>289</v>
      </c>
      <c r="D107" s="1">
        <v>2</v>
      </c>
      <c r="E107" s="1" t="s">
        <v>379</v>
      </c>
    </row>
    <row r="108" spans="1:5" ht="14.5">
      <c r="A108" s="1" t="s">
        <v>477</v>
      </c>
      <c r="B108" s="1">
        <v>107</v>
      </c>
      <c r="C108" s="1">
        <v>333</v>
      </c>
      <c r="D108" s="1">
        <v>3</v>
      </c>
      <c r="E108" s="1" t="s">
        <v>13</v>
      </c>
    </row>
    <row r="109" spans="1:5" ht="14.5">
      <c r="A109" s="1" t="s">
        <v>478</v>
      </c>
      <c r="B109" s="1">
        <v>108</v>
      </c>
      <c r="C109" s="1">
        <v>481</v>
      </c>
      <c r="D109" s="1">
        <v>3</v>
      </c>
      <c r="E109" s="1" t="s">
        <v>13</v>
      </c>
    </row>
    <row r="110" spans="1:5" ht="14.5">
      <c r="A110" s="1" t="s">
        <v>479</v>
      </c>
      <c r="B110" s="1">
        <v>109</v>
      </c>
      <c r="C110" s="1">
        <v>439</v>
      </c>
      <c r="D110" s="1">
        <v>3</v>
      </c>
      <c r="E110" s="1" t="s">
        <v>13</v>
      </c>
    </row>
    <row r="111" spans="1:5" ht="14.5">
      <c r="A111" s="1" t="s">
        <v>480</v>
      </c>
      <c r="B111" s="1">
        <v>110</v>
      </c>
      <c r="C111" s="1">
        <v>331</v>
      </c>
      <c r="D111" s="1">
        <v>3</v>
      </c>
      <c r="E111" s="1" t="s">
        <v>13</v>
      </c>
    </row>
    <row r="112" spans="1:5" ht="14.5">
      <c r="A112" s="1" t="s">
        <v>481</v>
      </c>
      <c r="B112" s="1">
        <v>111</v>
      </c>
      <c r="C112" s="1">
        <v>409</v>
      </c>
      <c r="D112" s="1">
        <v>3</v>
      </c>
      <c r="E112" s="1" t="s">
        <v>13</v>
      </c>
    </row>
    <row r="113" spans="1:5" ht="14.5">
      <c r="A113" s="1" t="s">
        <v>482</v>
      </c>
      <c r="B113" s="1">
        <v>112</v>
      </c>
      <c r="C113" s="1">
        <v>38</v>
      </c>
      <c r="D113" s="1">
        <v>1</v>
      </c>
      <c r="E113" s="1" t="s">
        <v>370</v>
      </c>
    </row>
    <row r="114" spans="1:5" ht="14.5">
      <c r="A114" s="1" t="s">
        <v>483</v>
      </c>
      <c r="B114" s="1">
        <v>113</v>
      </c>
      <c r="C114" s="1">
        <v>101</v>
      </c>
      <c r="D114" s="1">
        <v>1</v>
      </c>
      <c r="E114" s="1" t="s">
        <v>370</v>
      </c>
    </row>
    <row r="115" spans="1:5" ht="14.5">
      <c r="A115" s="1" t="s">
        <v>484</v>
      </c>
      <c r="B115" s="1">
        <v>114</v>
      </c>
      <c r="C115" s="1">
        <v>404</v>
      </c>
      <c r="D115" s="1">
        <v>3</v>
      </c>
      <c r="E115" s="1" t="s">
        <v>13</v>
      </c>
    </row>
    <row r="116" spans="1:5" ht="14.5">
      <c r="A116" s="1" t="s">
        <v>485</v>
      </c>
      <c r="B116" s="1">
        <v>115</v>
      </c>
      <c r="C116" s="1">
        <v>467</v>
      </c>
      <c r="D116" s="1">
        <v>3</v>
      </c>
      <c r="E116" s="1" t="s">
        <v>13</v>
      </c>
    </row>
    <row r="117" spans="1:5" ht="14.5">
      <c r="A117" s="1" t="s">
        <v>486</v>
      </c>
      <c r="B117" s="1">
        <v>116</v>
      </c>
      <c r="C117" s="1">
        <v>297</v>
      </c>
      <c r="D117" s="1">
        <v>2</v>
      </c>
      <c r="E117" s="1" t="s">
        <v>379</v>
      </c>
    </row>
    <row r="118" spans="1:5" ht="14.5">
      <c r="A118" s="1" t="s">
        <v>487</v>
      </c>
      <c r="B118" s="1">
        <v>117</v>
      </c>
      <c r="C118" s="1">
        <v>402</v>
      </c>
      <c r="D118" s="1">
        <v>3</v>
      </c>
      <c r="E118" s="1" t="s">
        <v>13</v>
      </c>
    </row>
    <row r="119" spans="1:5" ht="14.5">
      <c r="A119" s="1" t="s">
        <v>488</v>
      </c>
      <c r="B119" s="1">
        <v>118</v>
      </c>
      <c r="C119" s="1">
        <v>395</v>
      </c>
      <c r="D119" s="1">
        <v>3</v>
      </c>
      <c r="E119" s="1" t="s">
        <v>13</v>
      </c>
    </row>
    <row r="120" spans="1:5" ht="14.5">
      <c r="A120" s="1" t="s">
        <v>489</v>
      </c>
      <c r="B120" s="1">
        <v>119</v>
      </c>
      <c r="C120" s="1">
        <v>157</v>
      </c>
      <c r="D120" s="1">
        <v>1</v>
      </c>
      <c r="E120" s="1" t="s">
        <v>370</v>
      </c>
    </row>
    <row r="121" spans="1:5" ht="14.5">
      <c r="A121" s="1" t="s">
        <v>490</v>
      </c>
      <c r="B121" s="1">
        <v>120</v>
      </c>
      <c r="C121" s="1">
        <v>478</v>
      </c>
      <c r="D121" s="1">
        <v>3</v>
      </c>
      <c r="E121" s="1" t="s">
        <v>13</v>
      </c>
    </row>
    <row r="122" spans="1:5" ht="14.5">
      <c r="A122" s="1" t="s">
        <v>491</v>
      </c>
      <c r="B122" s="1">
        <v>121</v>
      </c>
      <c r="C122" s="1">
        <v>28</v>
      </c>
      <c r="D122" s="1">
        <v>1</v>
      </c>
      <c r="E122" s="1" t="s">
        <v>370</v>
      </c>
    </row>
    <row r="123" spans="1:5" ht="14.5">
      <c r="A123" s="1" t="s">
        <v>492</v>
      </c>
      <c r="B123" s="1">
        <v>122</v>
      </c>
      <c r="C123" s="1">
        <v>203</v>
      </c>
      <c r="D123" s="1">
        <v>2</v>
      </c>
      <c r="E123" s="1" t="s">
        <v>379</v>
      </c>
    </row>
    <row r="124" spans="1:5" ht="14.5">
      <c r="A124" s="1" t="s">
        <v>493</v>
      </c>
      <c r="B124" s="1">
        <v>123</v>
      </c>
      <c r="C124" s="1">
        <v>93</v>
      </c>
      <c r="D124" s="1">
        <v>1</v>
      </c>
      <c r="E124" s="1" t="s">
        <v>370</v>
      </c>
    </row>
    <row r="125" spans="1:5" ht="14.5">
      <c r="A125" s="1" t="s">
        <v>494</v>
      </c>
      <c r="B125" s="1">
        <v>124</v>
      </c>
      <c r="C125" s="1">
        <v>197</v>
      </c>
      <c r="D125" s="1">
        <v>2</v>
      </c>
      <c r="E125" s="1" t="s">
        <v>379</v>
      </c>
    </row>
    <row r="126" spans="1:5" ht="14.5">
      <c r="A126" s="1" t="s">
        <v>495</v>
      </c>
      <c r="B126" s="1">
        <v>125</v>
      </c>
      <c r="C126" s="1">
        <v>346</v>
      </c>
      <c r="D126" s="1">
        <v>3</v>
      </c>
      <c r="E126" s="1" t="s">
        <v>13</v>
      </c>
    </row>
    <row r="127" spans="1:5" ht="14.5">
      <c r="A127" s="1" t="s">
        <v>496</v>
      </c>
      <c r="B127" s="1">
        <v>126</v>
      </c>
      <c r="C127" s="1">
        <v>95</v>
      </c>
      <c r="D127" s="1">
        <v>1</v>
      </c>
      <c r="E127" s="1" t="s">
        <v>370</v>
      </c>
    </row>
    <row r="128" spans="1:5" ht="14.5">
      <c r="A128" s="1" t="s">
        <v>497</v>
      </c>
      <c r="B128" s="1">
        <v>127</v>
      </c>
      <c r="C128" s="1">
        <v>100</v>
      </c>
      <c r="D128" s="1">
        <v>1</v>
      </c>
      <c r="E128" s="1" t="s">
        <v>370</v>
      </c>
    </row>
    <row r="129" spans="1:5" ht="14.5">
      <c r="A129" s="1" t="s">
        <v>498</v>
      </c>
      <c r="B129" s="1">
        <v>128</v>
      </c>
      <c r="C129" s="1">
        <v>446</v>
      </c>
      <c r="D129" s="1">
        <v>3</v>
      </c>
      <c r="E129" s="1" t="s">
        <v>13</v>
      </c>
    </row>
    <row r="130" spans="1:5" ht="14.5">
      <c r="A130" s="1" t="s">
        <v>499</v>
      </c>
      <c r="B130" s="1">
        <v>129</v>
      </c>
      <c r="C130" s="1">
        <v>163</v>
      </c>
      <c r="D130" s="1">
        <v>2</v>
      </c>
      <c r="E130" s="1" t="s">
        <v>379</v>
      </c>
    </row>
    <row r="131" spans="1:5" ht="14.5">
      <c r="A131" s="1" t="s">
        <v>500</v>
      </c>
      <c r="B131" s="1">
        <v>130</v>
      </c>
      <c r="C131" s="1">
        <v>105</v>
      </c>
      <c r="D131" s="1">
        <v>1</v>
      </c>
      <c r="E131" s="1" t="s">
        <v>370</v>
      </c>
    </row>
    <row r="132" spans="1:5" ht="14.5">
      <c r="A132" s="1" t="s">
        <v>501</v>
      </c>
      <c r="B132" s="1">
        <v>131</v>
      </c>
      <c r="C132" s="1">
        <v>453</v>
      </c>
      <c r="D132" s="1">
        <v>3</v>
      </c>
      <c r="E132" s="1" t="s">
        <v>13</v>
      </c>
    </row>
    <row r="133" spans="1:5" ht="14.5">
      <c r="A133" s="1" t="s">
        <v>502</v>
      </c>
      <c r="B133" s="1">
        <v>132</v>
      </c>
      <c r="C133" s="1">
        <v>368</v>
      </c>
      <c r="D133" s="1">
        <v>3</v>
      </c>
      <c r="E133" s="1" t="s">
        <v>13</v>
      </c>
    </row>
    <row r="134" spans="1:5" ht="14.5">
      <c r="A134" s="1" t="s">
        <v>503</v>
      </c>
      <c r="B134" s="1">
        <v>133</v>
      </c>
      <c r="C134" s="1">
        <v>128</v>
      </c>
      <c r="D134" s="1">
        <v>1</v>
      </c>
      <c r="E134" s="1" t="s">
        <v>370</v>
      </c>
    </row>
    <row r="135" spans="1:5" ht="14.5">
      <c r="A135" s="1" t="s">
        <v>504</v>
      </c>
      <c r="B135" s="1">
        <v>134</v>
      </c>
      <c r="C135" s="1">
        <v>201</v>
      </c>
      <c r="D135" s="1">
        <v>2</v>
      </c>
      <c r="E135" s="1" t="s">
        <v>379</v>
      </c>
    </row>
    <row r="136" spans="1:5" ht="14.5">
      <c r="A136" s="1" t="s">
        <v>505</v>
      </c>
      <c r="B136" s="1">
        <v>135</v>
      </c>
      <c r="C136" s="1">
        <v>448</v>
      </c>
      <c r="D136" s="1">
        <v>3</v>
      </c>
      <c r="E136" s="1" t="s">
        <v>13</v>
      </c>
    </row>
    <row r="137" spans="1:5" ht="14.5">
      <c r="A137" s="1" t="s">
        <v>506</v>
      </c>
      <c r="B137" s="1">
        <v>136</v>
      </c>
      <c r="C137" s="1">
        <v>152</v>
      </c>
      <c r="D137" s="1">
        <v>1</v>
      </c>
      <c r="E137" s="1" t="s">
        <v>370</v>
      </c>
    </row>
    <row r="138" spans="1:5" ht="14.5">
      <c r="A138" s="1" t="s">
        <v>507</v>
      </c>
      <c r="B138" s="1">
        <v>137</v>
      </c>
      <c r="C138" s="1">
        <v>381</v>
      </c>
      <c r="D138" s="1">
        <v>3</v>
      </c>
      <c r="E138" s="1" t="s">
        <v>13</v>
      </c>
    </row>
    <row r="139" spans="1:5" ht="14.5">
      <c r="A139" s="1" t="s">
        <v>508</v>
      </c>
      <c r="B139" s="1">
        <v>138</v>
      </c>
      <c r="C139" s="1">
        <v>401</v>
      </c>
      <c r="D139" s="1">
        <v>3</v>
      </c>
      <c r="E139" s="1" t="s">
        <v>13</v>
      </c>
    </row>
    <row r="140" spans="1:5" ht="14.5">
      <c r="A140" s="1" t="s">
        <v>509</v>
      </c>
      <c r="B140" s="1">
        <v>139</v>
      </c>
      <c r="C140" s="1">
        <v>164</v>
      </c>
      <c r="D140" s="1">
        <v>2</v>
      </c>
      <c r="E140" s="1" t="s">
        <v>379</v>
      </c>
    </row>
    <row r="141" spans="1:5" ht="14.5">
      <c r="A141" s="1" t="s">
        <v>510</v>
      </c>
      <c r="B141" s="1">
        <v>140</v>
      </c>
      <c r="C141" s="1">
        <v>54</v>
      </c>
      <c r="D141" s="1">
        <v>1</v>
      </c>
      <c r="E141" s="1" t="s">
        <v>370</v>
      </c>
    </row>
    <row r="142" spans="1:5" ht="14.5">
      <c r="A142" s="1" t="s">
        <v>511</v>
      </c>
      <c r="B142" s="1">
        <v>141</v>
      </c>
      <c r="C142" s="1">
        <v>310</v>
      </c>
      <c r="D142" s="1">
        <v>2</v>
      </c>
      <c r="E142" s="1" t="s">
        <v>379</v>
      </c>
    </row>
    <row r="143" spans="1:5" ht="14.5">
      <c r="A143" s="1" t="s">
        <v>512</v>
      </c>
      <c r="B143" s="1">
        <v>142</v>
      </c>
      <c r="C143" s="1">
        <v>316</v>
      </c>
      <c r="D143" s="1">
        <v>2</v>
      </c>
      <c r="E143" s="1" t="s">
        <v>379</v>
      </c>
    </row>
    <row r="144" spans="1:5" ht="14.5">
      <c r="A144" s="1" t="s">
        <v>513</v>
      </c>
      <c r="B144" s="1">
        <v>143</v>
      </c>
      <c r="C144" s="1">
        <v>292</v>
      </c>
      <c r="D144" s="1">
        <v>2</v>
      </c>
      <c r="E144" s="1" t="s">
        <v>379</v>
      </c>
    </row>
    <row r="145" spans="1:5" ht="14.5">
      <c r="A145" s="1" t="s">
        <v>514</v>
      </c>
      <c r="B145" s="1">
        <v>144</v>
      </c>
      <c r="C145" s="1">
        <v>39</v>
      </c>
      <c r="D145" s="1">
        <v>1</v>
      </c>
      <c r="E145" s="1" t="s">
        <v>370</v>
      </c>
    </row>
    <row r="146" spans="1:5" ht="14.5">
      <c r="A146" s="1" t="s">
        <v>515</v>
      </c>
      <c r="B146" s="1">
        <v>145</v>
      </c>
      <c r="C146" s="1">
        <v>281</v>
      </c>
      <c r="D146" s="1">
        <v>2</v>
      </c>
      <c r="E146" s="1" t="s">
        <v>379</v>
      </c>
    </row>
    <row r="147" spans="1:5" ht="14.5">
      <c r="A147" s="1" t="s">
        <v>516</v>
      </c>
      <c r="B147" s="1">
        <v>146</v>
      </c>
      <c r="C147" s="1">
        <v>291</v>
      </c>
      <c r="D147" s="1">
        <v>2</v>
      </c>
      <c r="E147" s="1" t="s">
        <v>379</v>
      </c>
    </row>
    <row r="148" spans="1:5" ht="14.5">
      <c r="A148" s="1" t="s">
        <v>517</v>
      </c>
      <c r="B148" s="1">
        <v>147</v>
      </c>
      <c r="C148" s="1">
        <v>221</v>
      </c>
      <c r="D148" s="1">
        <v>2</v>
      </c>
      <c r="E148" s="1" t="s">
        <v>379</v>
      </c>
    </row>
    <row r="149" spans="1:5" ht="14.5">
      <c r="A149" s="1" t="s">
        <v>518</v>
      </c>
      <c r="B149" s="1">
        <v>148</v>
      </c>
      <c r="C149" s="1">
        <v>143</v>
      </c>
      <c r="D149" s="1">
        <v>1</v>
      </c>
      <c r="E149" s="1" t="s">
        <v>370</v>
      </c>
    </row>
    <row r="150" spans="1:5" ht="14.5">
      <c r="A150" s="1" t="s">
        <v>519</v>
      </c>
      <c r="B150" s="1">
        <v>149</v>
      </c>
      <c r="C150" s="1">
        <v>441</v>
      </c>
      <c r="D150" s="1">
        <v>3</v>
      </c>
      <c r="E150" s="1" t="s">
        <v>13</v>
      </c>
    </row>
    <row r="151" spans="1:5" ht="14.5">
      <c r="A151" s="1" t="s">
        <v>520</v>
      </c>
      <c r="B151" s="1">
        <v>150</v>
      </c>
      <c r="C151" s="1">
        <v>307</v>
      </c>
      <c r="D151" s="1">
        <v>2</v>
      </c>
      <c r="E151" s="1" t="s">
        <v>379</v>
      </c>
    </row>
    <row r="152" spans="1:5" ht="14.5">
      <c r="A152" s="1" t="s">
        <v>521</v>
      </c>
      <c r="B152" s="1">
        <v>151</v>
      </c>
      <c r="C152" s="1">
        <v>176</v>
      </c>
      <c r="D152" s="1">
        <v>2</v>
      </c>
      <c r="E152" s="1" t="s">
        <v>379</v>
      </c>
    </row>
    <row r="153" spans="1:5" ht="14.5">
      <c r="A153" s="1" t="s">
        <v>522</v>
      </c>
      <c r="B153" s="1">
        <v>152</v>
      </c>
      <c r="C153" s="1">
        <v>146</v>
      </c>
      <c r="D153" s="1">
        <v>1</v>
      </c>
      <c r="E153" s="1" t="s">
        <v>370</v>
      </c>
    </row>
    <row r="154" spans="1:5" ht="14.5">
      <c r="A154" s="1" t="s">
        <v>523</v>
      </c>
      <c r="B154" s="1">
        <v>153</v>
      </c>
      <c r="C154" s="1">
        <v>328</v>
      </c>
      <c r="D154" s="1">
        <v>3</v>
      </c>
      <c r="E154" s="1" t="s">
        <v>13</v>
      </c>
    </row>
    <row r="155" spans="1:5" ht="14.5">
      <c r="A155" s="1" t="s">
        <v>524</v>
      </c>
      <c r="B155" s="1">
        <v>154</v>
      </c>
      <c r="C155" s="1">
        <v>229</v>
      </c>
      <c r="D155" s="1">
        <v>2</v>
      </c>
      <c r="E155" s="1" t="s">
        <v>379</v>
      </c>
    </row>
    <row r="156" spans="1:5" ht="14.5">
      <c r="A156" s="1" t="s">
        <v>525</v>
      </c>
      <c r="B156" s="1">
        <v>155</v>
      </c>
      <c r="C156" s="1">
        <v>83</v>
      </c>
      <c r="D156" s="1">
        <v>1</v>
      </c>
      <c r="E156" s="1" t="s">
        <v>370</v>
      </c>
    </row>
    <row r="157" spans="1:5" ht="14.5">
      <c r="A157" s="1" t="s">
        <v>526</v>
      </c>
      <c r="B157" s="1">
        <v>156</v>
      </c>
      <c r="C157" s="1">
        <v>477</v>
      </c>
      <c r="D157" s="1">
        <v>3</v>
      </c>
      <c r="E157" s="1" t="s">
        <v>13</v>
      </c>
    </row>
    <row r="158" spans="1:5" ht="14.5">
      <c r="A158" s="1" t="s">
        <v>527</v>
      </c>
      <c r="B158" s="1">
        <v>157</v>
      </c>
      <c r="C158" s="1">
        <v>403</v>
      </c>
      <c r="D158" s="1">
        <v>3</v>
      </c>
      <c r="E158" s="1" t="s">
        <v>13</v>
      </c>
    </row>
    <row r="159" spans="1:5" ht="14.5">
      <c r="A159" s="1" t="s">
        <v>528</v>
      </c>
      <c r="B159" s="1">
        <v>158</v>
      </c>
      <c r="C159" s="1">
        <v>175</v>
      </c>
      <c r="D159" s="1">
        <v>2</v>
      </c>
      <c r="E159" s="1" t="s">
        <v>379</v>
      </c>
    </row>
    <row r="160" spans="1:5" ht="14.5">
      <c r="A160" s="1" t="s">
        <v>529</v>
      </c>
      <c r="B160" s="1">
        <v>159</v>
      </c>
      <c r="C160" s="1">
        <v>65</v>
      </c>
      <c r="D160" s="1">
        <v>1</v>
      </c>
      <c r="E160" s="1" t="s">
        <v>370</v>
      </c>
    </row>
    <row r="161" spans="1:5" ht="14.5">
      <c r="A161" s="1" t="s">
        <v>530</v>
      </c>
      <c r="B161" s="1">
        <v>160</v>
      </c>
      <c r="C161" s="1">
        <v>434</v>
      </c>
      <c r="D161" s="1">
        <v>3</v>
      </c>
      <c r="E161" s="1" t="s">
        <v>13</v>
      </c>
    </row>
    <row r="162" spans="1:5" ht="14.5">
      <c r="A162" s="1" t="s">
        <v>531</v>
      </c>
      <c r="B162" s="1">
        <v>161</v>
      </c>
      <c r="C162" s="1">
        <v>347</v>
      </c>
      <c r="D162" s="1">
        <v>3</v>
      </c>
      <c r="E162" s="1" t="s">
        <v>13</v>
      </c>
    </row>
    <row r="163" spans="1:5" ht="14.5">
      <c r="A163" s="1" t="s">
        <v>532</v>
      </c>
      <c r="B163" s="1">
        <v>162</v>
      </c>
      <c r="C163" s="1">
        <v>389</v>
      </c>
      <c r="D163" s="1">
        <v>3</v>
      </c>
      <c r="E163" s="1" t="s">
        <v>13</v>
      </c>
    </row>
    <row r="164" spans="1:5" ht="14.5">
      <c r="A164" s="1" t="s">
        <v>533</v>
      </c>
      <c r="B164" s="1">
        <v>163</v>
      </c>
      <c r="C164" s="1">
        <v>214</v>
      </c>
      <c r="D164" s="1">
        <v>2</v>
      </c>
      <c r="E164" s="1" t="s">
        <v>379</v>
      </c>
    </row>
    <row r="165" spans="1:5" ht="14.5">
      <c r="A165" s="1" t="s">
        <v>534</v>
      </c>
      <c r="B165" s="1">
        <v>164</v>
      </c>
      <c r="C165" s="1">
        <v>320</v>
      </c>
      <c r="D165" s="1">
        <v>2</v>
      </c>
      <c r="E165" s="1" t="s">
        <v>379</v>
      </c>
    </row>
    <row r="166" spans="1:5" ht="14.5">
      <c r="A166" s="1" t="s">
        <v>535</v>
      </c>
      <c r="B166" s="1">
        <v>165</v>
      </c>
      <c r="C166" s="1">
        <v>173</v>
      </c>
      <c r="D166" s="1">
        <v>2</v>
      </c>
      <c r="E166" s="1" t="s">
        <v>379</v>
      </c>
    </row>
    <row r="167" spans="1:5" ht="14.5">
      <c r="A167" s="1" t="s">
        <v>536</v>
      </c>
      <c r="B167" s="1">
        <v>166</v>
      </c>
      <c r="C167" s="1">
        <v>236</v>
      </c>
      <c r="D167" s="1">
        <v>2</v>
      </c>
      <c r="E167" s="1" t="s">
        <v>379</v>
      </c>
    </row>
    <row r="168" spans="1:5" ht="14.5">
      <c r="A168" s="1" t="s">
        <v>537</v>
      </c>
      <c r="B168" s="1">
        <v>167</v>
      </c>
      <c r="C168" s="1">
        <v>444</v>
      </c>
      <c r="D168" s="1">
        <v>3</v>
      </c>
      <c r="E168" s="1" t="s">
        <v>13</v>
      </c>
    </row>
    <row r="169" spans="1:5" ht="14.5">
      <c r="A169" s="1" t="s">
        <v>538</v>
      </c>
      <c r="B169" s="1">
        <v>168</v>
      </c>
      <c r="C169" s="1">
        <v>60</v>
      </c>
      <c r="D169" s="1">
        <v>1</v>
      </c>
      <c r="E169" s="1" t="s">
        <v>370</v>
      </c>
    </row>
    <row r="170" spans="1:5" ht="14.5">
      <c r="A170" s="1" t="s">
        <v>539</v>
      </c>
      <c r="B170" s="1">
        <v>169</v>
      </c>
      <c r="C170" s="1">
        <v>42</v>
      </c>
      <c r="D170" s="1">
        <v>1</v>
      </c>
      <c r="E170" s="1" t="s">
        <v>370</v>
      </c>
    </row>
    <row r="171" spans="1:5" ht="14.5">
      <c r="A171" s="1" t="s">
        <v>540</v>
      </c>
      <c r="B171" s="1">
        <v>170</v>
      </c>
      <c r="C171" s="1">
        <v>330</v>
      </c>
      <c r="D171" s="1">
        <v>3</v>
      </c>
      <c r="E171" s="1" t="s">
        <v>13</v>
      </c>
    </row>
    <row r="172" spans="1:5" ht="14.5">
      <c r="A172" s="1" t="s">
        <v>541</v>
      </c>
      <c r="B172" s="1">
        <v>171</v>
      </c>
      <c r="C172" s="1">
        <v>32</v>
      </c>
      <c r="D172" s="1">
        <v>1</v>
      </c>
      <c r="E172" s="1" t="s">
        <v>370</v>
      </c>
    </row>
    <row r="173" spans="1:5" ht="14.5">
      <c r="A173" s="1" t="s">
        <v>542</v>
      </c>
      <c r="B173" s="1">
        <v>172</v>
      </c>
      <c r="C173" s="1">
        <v>73</v>
      </c>
      <c r="D173" s="1">
        <v>1</v>
      </c>
      <c r="E173" s="1" t="s">
        <v>370</v>
      </c>
    </row>
    <row r="174" spans="1:5" ht="14.5">
      <c r="A174" s="1" t="s">
        <v>543</v>
      </c>
      <c r="B174" s="1">
        <v>173</v>
      </c>
      <c r="C174" s="1">
        <v>360</v>
      </c>
      <c r="D174" s="1">
        <v>3</v>
      </c>
      <c r="E174" s="1" t="s">
        <v>13</v>
      </c>
    </row>
    <row r="175" spans="1:5" ht="14.5">
      <c r="A175" s="1" t="s">
        <v>544</v>
      </c>
      <c r="B175" s="1">
        <v>174</v>
      </c>
      <c r="C175" s="1">
        <v>323</v>
      </c>
      <c r="D175" s="1">
        <v>3</v>
      </c>
      <c r="E175" s="1" t="s">
        <v>13</v>
      </c>
    </row>
    <row r="176" spans="1:5" ht="14.5">
      <c r="A176" s="1" t="s">
        <v>545</v>
      </c>
      <c r="B176" s="1">
        <v>175</v>
      </c>
      <c r="C176" s="1">
        <v>168</v>
      </c>
      <c r="D176" s="1">
        <v>2</v>
      </c>
      <c r="E176" s="1" t="s">
        <v>379</v>
      </c>
    </row>
    <row r="177" spans="1:5" ht="14.5">
      <c r="A177" s="1" t="s">
        <v>546</v>
      </c>
      <c r="B177" s="1">
        <v>176</v>
      </c>
      <c r="C177" s="1">
        <v>8</v>
      </c>
      <c r="D177" s="1">
        <v>1</v>
      </c>
      <c r="E177" s="1" t="s">
        <v>370</v>
      </c>
    </row>
    <row r="178" spans="1:5" ht="14.5">
      <c r="A178" s="1" t="s">
        <v>547</v>
      </c>
      <c r="B178" s="1">
        <v>177</v>
      </c>
      <c r="C178" s="1">
        <v>35</v>
      </c>
      <c r="D178" s="1">
        <v>1</v>
      </c>
      <c r="E178" s="1" t="s">
        <v>370</v>
      </c>
    </row>
    <row r="179" spans="1:5" ht="14.5">
      <c r="A179" s="1" t="s">
        <v>548</v>
      </c>
      <c r="B179" s="1">
        <v>178</v>
      </c>
      <c r="C179" s="1">
        <v>364</v>
      </c>
      <c r="D179" s="1">
        <v>3</v>
      </c>
      <c r="E179" s="1" t="s">
        <v>13</v>
      </c>
    </row>
    <row r="180" spans="1:5" ht="14.5">
      <c r="A180" s="1" t="s">
        <v>549</v>
      </c>
      <c r="B180" s="1">
        <v>179</v>
      </c>
      <c r="C180" s="1">
        <v>110</v>
      </c>
      <c r="D180" s="1">
        <v>1</v>
      </c>
      <c r="E180" s="1" t="s">
        <v>370</v>
      </c>
    </row>
    <row r="181" spans="1:5" ht="14.5">
      <c r="A181" s="1" t="s">
        <v>550</v>
      </c>
      <c r="B181" s="1">
        <v>180</v>
      </c>
      <c r="C181" s="1">
        <v>66</v>
      </c>
      <c r="D181" s="1">
        <v>1</v>
      </c>
      <c r="E181" s="1" t="s">
        <v>370</v>
      </c>
    </row>
    <row r="182" spans="1:5" ht="14.5">
      <c r="A182" s="1" t="s">
        <v>551</v>
      </c>
      <c r="B182" s="1">
        <v>181</v>
      </c>
      <c r="C182" s="1">
        <v>138</v>
      </c>
      <c r="D182" s="1">
        <v>1</v>
      </c>
      <c r="E182" s="1" t="s">
        <v>370</v>
      </c>
    </row>
    <row r="183" spans="1:5" ht="14.5">
      <c r="A183" s="1" t="s">
        <v>552</v>
      </c>
      <c r="B183" s="1">
        <v>182</v>
      </c>
      <c r="C183" s="1">
        <v>136</v>
      </c>
      <c r="D183" s="1">
        <v>1</v>
      </c>
      <c r="E183" s="1" t="s">
        <v>370</v>
      </c>
    </row>
    <row r="184" spans="1:5" ht="14.5">
      <c r="A184" s="1" t="s">
        <v>553</v>
      </c>
      <c r="B184" s="1">
        <v>183</v>
      </c>
      <c r="C184" s="1">
        <v>162</v>
      </c>
      <c r="D184" s="1">
        <v>2</v>
      </c>
      <c r="E184" s="1" t="s">
        <v>379</v>
      </c>
    </row>
    <row r="185" spans="1:5" ht="14.5">
      <c r="A185" s="1" t="s">
        <v>554</v>
      </c>
      <c r="B185" s="1">
        <v>184</v>
      </c>
      <c r="C185" s="1">
        <v>149</v>
      </c>
      <c r="D185" s="1">
        <v>1</v>
      </c>
      <c r="E185" s="1" t="s">
        <v>370</v>
      </c>
    </row>
    <row r="186" spans="1:5" ht="14.5">
      <c r="A186" s="1" t="s">
        <v>555</v>
      </c>
      <c r="B186" s="1">
        <v>185</v>
      </c>
      <c r="C186" s="1">
        <v>43</v>
      </c>
      <c r="D186" s="1">
        <v>1</v>
      </c>
      <c r="E186" s="1" t="s">
        <v>370</v>
      </c>
    </row>
    <row r="187" spans="1:5" ht="14.5">
      <c r="A187" s="1" t="s">
        <v>556</v>
      </c>
      <c r="B187" s="1">
        <v>186</v>
      </c>
      <c r="C187" s="1">
        <v>81</v>
      </c>
      <c r="D187" s="1">
        <v>1</v>
      </c>
      <c r="E187" s="1" t="s">
        <v>370</v>
      </c>
    </row>
    <row r="188" spans="1:5" ht="14.5">
      <c r="A188" s="1" t="s">
        <v>557</v>
      </c>
      <c r="B188" s="1">
        <v>187</v>
      </c>
      <c r="C188" s="1">
        <v>207</v>
      </c>
      <c r="D188" s="1">
        <v>2</v>
      </c>
      <c r="E188" s="1" t="s">
        <v>379</v>
      </c>
    </row>
    <row r="189" spans="1:5" ht="14.5">
      <c r="A189" s="1" t="s">
        <v>558</v>
      </c>
      <c r="B189" s="1">
        <v>188</v>
      </c>
      <c r="C189" s="1">
        <v>205</v>
      </c>
      <c r="D189" s="1">
        <v>2</v>
      </c>
      <c r="E189" s="1" t="s">
        <v>379</v>
      </c>
    </row>
    <row r="190" spans="1:5" ht="14.5">
      <c r="A190" s="1" t="s">
        <v>559</v>
      </c>
      <c r="B190" s="1">
        <v>189</v>
      </c>
      <c r="C190" s="1">
        <v>153</v>
      </c>
      <c r="D190" s="1">
        <v>1</v>
      </c>
      <c r="E190" s="1" t="s">
        <v>370</v>
      </c>
    </row>
    <row r="191" spans="1:5" ht="14.5">
      <c r="A191" s="1" t="s">
        <v>560</v>
      </c>
      <c r="B191" s="1">
        <v>190</v>
      </c>
      <c r="C191" s="1">
        <v>225</v>
      </c>
      <c r="D191" s="1">
        <v>2</v>
      </c>
      <c r="E191" s="1" t="s">
        <v>379</v>
      </c>
    </row>
    <row r="192" spans="1:5" ht="14.5">
      <c r="A192" s="1" t="s">
        <v>561</v>
      </c>
      <c r="B192" s="1">
        <v>191</v>
      </c>
      <c r="C192" s="1">
        <v>244</v>
      </c>
      <c r="D192" s="1">
        <v>2</v>
      </c>
      <c r="E192" s="1" t="s">
        <v>379</v>
      </c>
    </row>
    <row r="193" spans="1:5" ht="14.5">
      <c r="A193" s="1" t="s">
        <v>562</v>
      </c>
      <c r="B193" s="1">
        <v>192</v>
      </c>
      <c r="C193" s="1">
        <v>247</v>
      </c>
      <c r="D193" s="1">
        <v>2</v>
      </c>
      <c r="E193" s="1" t="s">
        <v>379</v>
      </c>
    </row>
    <row r="194" spans="1:5" ht="14.5">
      <c r="A194" s="1" t="s">
        <v>563</v>
      </c>
      <c r="B194" s="1">
        <v>193</v>
      </c>
      <c r="C194" s="1">
        <v>11</v>
      </c>
      <c r="D194" s="1">
        <v>1</v>
      </c>
      <c r="E194" s="1" t="s">
        <v>370</v>
      </c>
    </row>
    <row r="195" spans="1:5" ht="14.5">
      <c r="A195" s="1" t="s">
        <v>564</v>
      </c>
      <c r="B195" s="1">
        <v>194</v>
      </c>
      <c r="C195" s="1">
        <v>75</v>
      </c>
      <c r="D195" s="1">
        <v>1</v>
      </c>
      <c r="E195" s="1" t="s">
        <v>370</v>
      </c>
    </row>
    <row r="196" spans="1:5" ht="14.5">
      <c r="A196" s="1" t="s">
        <v>565</v>
      </c>
      <c r="B196" s="1">
        <v>195</v>
      </c>
      <c r="C196" s="1">
        <v>91</v>
      </c>
      <c r="D196" s="1">
        <v>1</v>
      </c>
      <c r="E196" s="1" t="s">
        <v>370</v>
      </c>
    </row>
    <row r="197" spans="1:5" ht="14.5">
      <c r="A197" s="1" t="s">
        <v>566</v>
      </c>
      <c r="B197" s="1">
        <v>196</v>
      </c>
      <c r="C197" s="1">
        <v>438</v>
      </c>
      <c r="D197" s="1">
        <v>3</v>
      </c>
      <c r="E197" s="1" t="s">
        <v>13</v>
      </c>
    </row>
    <row r="198" spans="1:5" ht="14.5">
      <c r="A198" s="1" t="s">
        <v>567</v>
      </c>
      <c r="B198" s="1">
        <v>197</v>
      </c>
      <c r="C198" s="1">
        <v>89</v>
      </c>
      <c r="D198" s="1">
        <v>1</v>
      </c>
      <c r="E198" s="1" t="s">
        <v>370</v>
      </c>
    </row>
    <row r="199" spans="1:5" ht="14.5">
      <c r="A199" s="1" t="s">
        <v>568</v>
      </c>
      <c r="B199" s="1">
        <v>198</v>
      </c>
      <c r="C199" s="1">
        <v>376</v>
      </c>
      <c r="D199" s="1">
        <v>3</v>
      </c>
      <c r="E199" s="1" t="s">
        <v>13</v>
      </c>
    </row>
    <row r="200" spans="1:5" ht="14.5">
      <c r="A200" s="1" t="s">
        <v>569</v>
      </c>
      <c r="B200" s="1">
        <v>199</v>
      </c>
      <c r="C200" s="1">
        <v>265</v>
      </c>
      <c r="D200" s="1">
        <v>2</v>
      </c>
      <c r="E200" s="1" t="s">
        <v>379</v>
      </c>
    </row>
    <row r="201" spans="1:5" ht="14.5">
      <c r="A201" s="1" t="s">
        <v>570</v>
      </c>
      <c r="B201" s="1">
        <v>200</v>
      </c>
      <c r="C201" s="1">
        <v>428</v>
      </c>
      <c r="D201" s="1">
        <v>3</v>
      </c>
      <c r="E201" s="1" t="s">
        <v>13</v>
      </c>
    </row>
    <row r="202" spans="1:5" ht="14.5">
      <c r="A202" s="1" t="s">
        <v>571</v>
      </c>
      <c r="B202" s="1">
        <v>201</v>
      </c>
      <c r="C202" s="1">
        <v>321</v>
      </c>
      <c r="D202" s="1">
        <v>2</v>
      </c>
      <c r="E202" s="1" t="s">
        <v>379</v>
      </c>
    </row>
    <row r="203" spans="1:5" ht="14.5">
      <c r="A203" s="1" t="s">
        <v>572</v>
      </c>
      <c r="B203" s="1">
        <v>202</v>
      </c>
      <c r="C203" s="1">
        <v>224</v>
      </c>
      <c r="D203" s="1">
        <v>2</v>
      </c>
      <c r="E203" s="1" t="s">
        <v>379</v>
      </c>
    </row>
    <row r="204" spans="1:5" ht="14.5">
      <c r="A204" s="1" t="s">
        <v>573</v>
      </c>
      <c r="B204" s="1">
        <v>203</v>
      </c>
      <c r="C204" s="1">
        <v>235</v>
      </c>
      <c r="D204" s="1">
        <v>2</v>
      </c>
      <c r="E204" s="1" t="s">
        <v>379</v>
      </c>
    </row>
    <row r="205" spans="1:5" ht="14.5">
      <c r="A205" s="1" t="s">
        <v>574</v>
      </c>
      <c r="B205" s="1">
        <v>204</v>
      </c>
      <c r="C205" s="1">
        <v>420</v>
      </c>
      <c r="D205" s="1">
        <v>3</v>
      </c>
      <c r="E205" s="1" t="s">
        <v>13</v>
      </c>
    </row>
    <row r="206" spans="1:5" ht="14.5">
      <c r="A206" s="1" t="s">
        <v>575</v>
      </c>
      <c r="B206" s="1">
        <v>205</v>
      </c>
      <c r="C206" s="1">
        <v>233</v>
      </c>
      <c r="D206" s="1">
        <v>2</v>
      </c>
      <c r="E206" s="1" t="s">
        <v>379</v>
      </c>
    </row>
    <row r="207" spans="1:5" ht="14.5">
      <c r="A207" s="1" t="s">
        <v>576</v>
      </c>
      <c r="B207" s="1">
        <v>206</v>
      </c>
      <c r="C207" s="1">
        <v>5</v>
      </c>
      <c r="D207" s="1">
        <v>1</v>
      </c>
      <c r="E207" s="1" t="s">
        <v>370</v>
      </c>
    </row>
    <row r="208" spans="1:5" ht="14.5">
      <c r="A208" s="1" t="s">
        <v>577</v>
      </c>
      <c r="B208" s="1">
        <v>207</v>
      </c>
      <c r="C208" s="1">
        <v>123</v>
      </c>
      <c r="D208" s="1">
        <v>1</v>
      </c>
      <c r="E208" s="1" t="s">
        <v>370</v>
      </c>
    </row>
    <row r="209" spans="1:5" ht="14.5">
      <c r="A209" s="1" t="s">
        <v>578</v>
      </c>
      <c r="B209" s="1">
        <v>208</v>
      </c>
      <c r="C209" s="1">
        <v>313</v>
      </c>
      <c r="D209" s="1">
        <v>2</v>
      </c>
      <c r="E209" s="1" t="s">
        <v>379</v>
      </c>
    </row>
    <row r="210" spans="1:5" ht="14.5">
      <c r="A210" s="1" t="s">
        <v>579</v>
      </c>
      <c r="B210" s="1">
        <v>209</v>
      </c>
      <c r="C210" s="1">
        <v>279</v>
      </c>
      <c r="D210" s="1">
        <v>2</v>
      </c>
      <c r="E210" s="1" t="s">
        <v>379</v>
      </c>
    </row>
    <row r="211" spans="1:5" ht="14.5">
      <c r="A211" s="1" t="s">
        <v>580</v>
      </c>
      <c r="B211" s="1">
        <v>210</v>
      </c>
      <c r="C211" s="1">
        <v>384</v>
      </c>
      <c r="D211" s="1">
        <v>3</v>
      </c>
      <c r="E211" s="1" t="s">
        <v>13</v>
      </c>
    </row>
    <row r="212" spans="1:5" ht="14.5">
      <c r="A212" s="1" t="s">
        <v>581</v>
      </c>
      <c r="B212" s="1">
        <v>211</v>
      </c>
      <c r="C212" s="1">
        <v>22</v>
      </c>
      <c r="D212" s="1">
        <v>1</v>
      </c>
      <c r="E212" s="1" t="s">
        <v>370</v>
      </c>
    </row>
    <row r="213" spans="1:5" ht="14.5">
      <c r="A213" s="1" t="s">
        <v>582</v>
      </c>
      <c r="B213" s="1">
        <v>212</v>
      </c>
      <c r="C213" s="1">
        <v>300</v>
      </c>
      <c r="D213" s="1">
        <v>2</v>
      </c>
      <c r="E213" s="1" t="s">
        <v>379</v>
      </c>
    </row>
    <row r="214" spans="1:5" ht="14.5">
      <c r="A214" s="1" t="s">
        <v>583</v>
      </c>
      <c r="B214" s="1">
        <v>213</v>
      </c>
      <c r="C214" s="1">
        <v>413</v>
      </c>
      <c r="D214" s="1">
        <v>3</v>
      </c>
      <c r="E214" s="1" t="s">
        <v>13</v>
      </c>
    </row>
    <row r="215" spans="1:5" ht="14.5">
      <c r="A215" s="1" t="s">
        <v>584</v>
      </c>
      <c r="B215" s="1">
        <v>214</v>
      </c>
      <c r="C215" s="1">
        <v>64</v>
      </c>
      <c r="D215" s="1">
        <v>1</v>
      </c>
      <c r="E215" s="1" t="s">
        <v>370</v>
      </c>
    </row>
    <row r="216" spans="1:5" ht="14.5">
      <c r="A216" s="1" t="s">
        <v>585</v>
      </c>
      <c r="B216" s="1">
        <v>215</v>
      </c>
      <c r="C216" s="1">
        <v>151</v>
      </c>
      <c r="D216" s="1">
        <v>1</v>
      </c>
      <c r="E216" s="1" t="s">
        <v>370</v>
      </c>
    </row>
    <row r="217" spans="1:5" ht="14.5">
      <c r="A217" s="1" t="s">
        <v>586</v>
      </c>
      <c r="B217" s="1">
        <v>216</v>
      </c>
      <c r="C217" s="1">
        <v>388</v>
      </c>
      <c r="D217" s="1">
        <v>3</v>
      </c>
      <c r="E217" s="1" t="s">
        <v>13</v>
      </c>
    </row>
    <row r="218" spans="1:5" ht="14.5">
      <c r="A218" s="1" t="s">
        <v>587</v>
      </c>
      <c r="B218" s="1">
        <v>217</v>
      </c>
      <c r="C218" s="1">
        <v>456</v>
      </c>
      <c r="D218" s="1">
        <v>3</v>
      </c>
      <c r="E218" s="1" t="s">
        <v>13</v>
      </c>
    </row>
    <row r="219" spans="1:5" ht="14.5">
      <c r="A219" s="1" t="s">
        <v>588</v>
      </c>
      <c r="B219" s="1">
        <v>218</v>
      </c>
      <c r="C219" s="1">
        <v>352</v>
      </c>
      <c r="D219" s="1">
        <v>3</v>
      </c>
      <c r="E219" s="1" t="s">
        <v>13</v>
      </c>
    </row>
    <row r="220" spans="1:5" ht="14.5">
      <c r="A220" s="1" t="s">
        <v>589</v>
      </c>
      <c r="B220" s="1">
        <v>219</v>
      </c>
      <c r="C220" s="1">
        <v>280</v>
      </c>
      <c r="D220" s="1">
        <v>2</v>
      </c>
      <c r="E220" s="1" t="s">
        <v>379</v>
      </c>
    </row>
    <row r="221" spans="1:5" ht="14.5">
      <c r="A221" s="1" t="s">
        <v>590</v>
      </c>
      <c r="B221" s="1">
        <v>220</v>
      </c>
      <c r="C221" s="1">
        <v>98</v>
      </c>
      <c r="D221" s="1">
        <v>1</v>
      </c>
      <c r="E221" s="1" t="s">
        <v>370</v>
      </c>
    </row>
    <row r="222" spans="1:5" ht="14.5">
      <c r="A222" s="1" t="s">
        <v>591</v>
      </c>
      <c r="B222" s="1">
        <v>221</v>
      </c>
      <c r="C222" s="1">
        <v>459</v>
      </c>
      <c r="D222" s="1">
        <v>3</v>
      </c>
      <c r="E222" s="1" t="s">
        <v>13</v>
      </c>
    </row>
    <row r="223" spans="1:5" ht="14.5">
      <c r="A223" s="1" t="s">
        <v>592</v>
      </c>
      <c r="B223" s="1">
        <v>222</v>
      </c>
      <c r="C223" s="1">
        <v>385</v>
      </c>
      <c r="D223" s="1">
        <v>3</v>
      </c>
      <c r="E223" s="1" t="s">
        <v>13</v>
      </c>
    </row>
    <row r="224" spans="1:5" ht="14.5">
      <c r="A224" s="1" t="s">
        <v>593</v>
      </c>
      <c r="B224" s="1">
        <v>223</v>
      </c>
      <c r="C224" s="1">
        <v>426</v>
      </c>
      <c r="D224" s="1">
        <v>3</v>
      </c>
      <c r="E224" s="1" t="s">
        <v>13</v>
      </c>
    </row>
    <row r="225" spans="1:5" ht="14.5">
      <c r="A225" s="1" t="s">
        <v>594</v>
      </c>
      <c r="B225" s="1">
        <v>224</v>
      </c>
      <c r="C225" s="1">
        <v>451</v>
      </c>
      <c r="D225" s="1">
        <v>3</v>
      </c>
      <c r="E225" s="1" t="s">
        <v>13</v>
      </c>
    </row>
    <row r="226" spans="1:5" ht="14.5">
      <c r="A226" s="1" t="s">
        <v>595</v>
      </c>
      <c r="B226" s="1">
        <v>225</v>
      </c>
      <c r="C226" s="1">
        <v>442</v>
      </c>
      <c r="D226" s="1">
        <v>3</v>
      </c>
      <c r="E226" s="1" t="s">
        <v>13</v>
      </c>
    </row>
    <row r="227" spans="1:5" ht="14.5">
      <c r="A227" s="1" t="s">
        <v>596</v>
      </c>
      <c r="B227" s="1">
        <v>226</v>
      </c>
      <c r="C227" s="1">
        <v>419</v>
      </c>
      <c r="D227" s="1">
        <v>3</v>
      </c>
      <c r="E227" s="1" t="s">
        <v>13</v>
      </c>
    </row>
    <row r="228" spans="1:5" ht="14.5">
      <c r="A228" s="1" t="s">
        <v>597</v>
      </c>
      <c r="B228" s="1">
        <v>227</v>
      </c>
      <c r="C228" s="1">
        <v>108</v>
      </c>
      <c r="D228" s="1">
        <v>1</v>
      </c>
      <c r="E228" s="1" t="s">
        <v>370</v>
      </c>
    </row>
    <row r="229" spans="1:5" ht="14.5">
      <c r="A229" s="1" t="s">
        <v>598</v>
      </c>
      <c r="B229" s="1">
        <v>228</v>
      </c>
      <c r="C229" s="1">
        <v>21</v>
      </c>
      <c r="D229" s="1">
        <v>1</v>
      </c>
      <c r="E229" s="1" t="s">
        <v>370</v>
      </c>
    </row>
    <row r="230" spans="1:5" ht="14.5">
      <c r="A230" s="1" t="s">
        <v>599</v>
      </c>
      <c r="B230" s="1">
        <v>229</v>
      </c>
      <c r="C230" s="1">
        <v>251</v>
      </c>
      <c r="D230" s="1">
        <v>2</v>
      </c>
      <c r="E230" s="1" t="s">
        <v>379</v>
      </c>
    </row>
    <row r="231" spans="1:5" ht="14.5">
      <c r="A231" s="1" t="s">
        <v>600</v>
      </c>
      <c r="B231" s="1">
        <v>230</v>
      </c>
      <c r="C231" s="1">
        <v>58</v>
      </c>
      <c r="D231" s="1">
        <v>1</v>
      </c>
      <c r="E231" s="1" t="s">
        <v>370</v>
      </c>
    </row>
    <row r="232" spans="1:5" ht="14.5">
      <c r="A232" s="1" t="s">
        <v>601</v>
      </c>
      <c r="B232" s="1">
        <v>231</v>
      </c>
      <c r="C232" s="1">
        <v>447</v>
      </c>
      <c r="D232" s="1">
        <v>3</v>
      </c>
      <c r="E232" s="1" t="s">
        <v>13</v>
      </c>
    </row>
    <row r="233" spans="1:5" ht="14.5">
      <c r="A233" s="1" t="s">
        <v>602</v>
      </c>
      <c r="B233" s="1">
        <v>232</v>
      </c>
      <c r="C233" s="1">
        <v>339</v>
      </c>
      <c r="D233" s="1">
        <v>3</v>
      </c>
      <c r="E233" s="1" t="s">
        <v>13</v>
      </c>
    </row>
    <row r="234" spans="1:5" ht="14.5">
      <c r="A234" s="1" t="s">
        <v>603</v>
      </c>
      <c r="B234" s="1">
        <v>233</v>
      </c>
      <c r="C234" s="1">
        <v>476</v>
      </c>
      <c r="D234" s="1">
        <v>3</v>
      </c>
      <c r="E234" s="1" t="s">
        <v>13</v>
      </c>
    </row>
    <row r="235" spans="1:5" ht="14.5">
      <c r="A235" s="1" t="s">
        <v>604</v>
      </c>
      <c r="B235" s="1">
        <v>234</v>
      </c>
      <c r="C235" s="1">
        <v>461</v>
      </c>
      <c r="D235" s="1">
        <v>3</v>
      </c>
      <c r="E235" s="1" t="s">
        <v>13</v>
      </c>
    </row>
    <row r="236" spans="1:5" ht="14.5">
      <c r="A236" s="1" t="s">
        <v>605</v>
      </c>
      <c r="B236" s="1">
        <v>235</v>
      </c>
      <c r="C236" s="1">
        <v>379</v>
      </c>
      <c r="D236" s="1">
        <v>3</v>
      </c>
      <c r="E236" s="1" t="s">
        <v>13</v>
      </c>
    </row>
    <row r="237" spans="1:5" ht="14.5">
      <c r="A237" s="1" t="s">
        <v>606</v>
      </c>
      <c r="B237" s="1">
        <v>236</v>
      </c>
      <c r="C237" s="1">
        <v>457</v>
      </c>
      <c r="D237" s="1">
        <v>3</v>
      </c>
      <c r="E237" s="1" t="s">
        <v>13</v>
      </c>
    </row>
    <row r="238" spans="1:5" ht="14.5">
      <c r="A238" s="1" t="s">
        <v>607</v>
      </c>
      <c r="B238" s="1">
        <v>237</v>
      </c>
      <c r="C238" s="1">
        <v>410</v>
      </c>
      <c r="D238" s="1">
        <v>3</v>
      </c>
      <c r="E238" s="1" t="s">
        <v>13</v>
      </c>
    </row>
    <row r="239" spans="1:5" ht="14.5">
      <c r="A239" s="1" t="s">
        <v>608</v>
      </c>
      <c r="B239" s="1">
        <v>238</v>
      </c>
      <c r="C239" s="1">
        <v>392</v>
      </c>
      <c r="D239" s="1">
        <v>3</v>
      </c>
      <c r="E239" s="1" t="s">
        <v>13</v>
      </c>
    </row>
    <row r="240" spans="1:5" ht="14.5">
      <c r="A240" s="1" t="s">
        <v>609</v>
      </c>
      <c r="B240" s="1">
        <v>239</v>
      </c>
      <c r="C240" s="1">
        <v>232</v>
      </c>
      <c r="D240" s="1">
        <v>2</v>
      </c>
      <c r="E240" s="1" t="s">
        <v>379</v>
      </c>
    </row>
    <row r="241" spans="1:5" ht="14.5">
      <c r="A241" s="1" t="s">
        <v>610</v>
      </c>
      <c r="B241" s="1">
        <v>240</v>
      </c>
      <c r="C241" s="1">
        <v>87</v>
      </c>
      <c r="D241" s="1">
        <v>1</v>
      </c>
      <c r="E241" s="1" t="s">
        <v>370</v>
      </c>
    </row>
    <row r="242" spans="1:5" ht="14.5">
      <c r="A242" s="1" t="s">
        <v>611</v>
      </c>
      <c r="B242" s="1">
        <v>241</v>
      </c>
      <c r="C242" s="1">
        <v>231</v>
      </c>
      <c r="D242" s="1">
        <v>2</v>
      </c>
      <c r="E242" s="1" t="s">
        <v>379</v>
      </c>
    </row>
    <row r="243" spans="1:5" ht="14.5">
      <c r="A243" s="1" t="s">
        <v>612</v>
      </c>
      <c r="B243" s="1">
        <v>242</v>
      </c>
      <c r="C243" s="1">
        <v>142</v>
      </c>
      <c r="D243" s="1">
        <v>1</v>
      </c>
      <c r="E243" s="1" t="s">
        <v>370</v>
      </c>
    </row>
    <row r="244" spans="1:5" ht="14.5">
      <c r="A244" s="1" t="s">
        <v>613</v>
      </c>
      <c r="B244" s="1">
        <v>243</v>
      </c>
      <c r="C244" s="1">
        <v>336</v>
      </c>
      <c r="D244" s="1">
        <v>3</v>
      </c>
      <c r="E244" s="1" t="s">
        <v>13</v>
      </c>
    </row>
    <row r="245" spans="1:5" ht="14.5">
      <c r="A245" s="1" t="s">
        <v>614</v>
      </c>
      <c r="B245" s="1">
        <v>244</v>
      </c>
      <c r="C245" s="1">
        <v>326</v>
      </c>
      <c r="D245" s="1">
        <v>3</v>
      </c>
      <c r="E245" s="1" t="s">
        <v>13</v>
      </c>
    </row>
    <row r="246" spans="1:5" ht="14.5">
      <c r="A246" s="1" t="s">
        <v>615</v>
      </c>
      <c r="B246" s="1">
        <v>245</v>
      </c>
      <c r="C246" s="1">
        <v>332</v>
      </c>
      <c r="D246" s="1">
        <v>3</v>
      </c>
      <c r="E246" s="1" t="s">
        <v>13</v>
      </c>
    </row>
    <row r="247" spans="1:5" ht="14.5">
      <c r="A247" s="1" t="s">
        <v>616</v>
      </c>
      <c r="B247" s="1">
        <v>246</v>
      </c>
      <c r="C247" s="1">
        <v>31</v>
      </c>
      <c r="D247" s="1">
        <v>1</v>
      </c>
      <c r="E247" s="1" t="s">
        <v>370</v>
      </c>
    </row>
    <row r="248" spans="1:5" ht="14.5">
      <c r="A248" s="1" t="s">
        <v>617</v>
      </c>
      <c r="B248" s="1">
        <v>247</v>
      </c>
      <c r="C248" s="1">
        <v>468</v>
      </c>
      <c r="D248" s="1">
        <v>3</v>
      </c>
      <c r="E248" s="1" t="s">
        <v>13</v>
      </c>
    </row>
    <row r="249" spans="1:5" ht="14.5">
      <c r="A249" s="1" t="s">
        <v>618</v>
      </c>
      <c r="B249" s="1">
        <v>248</v>
      </c>
      <c r="C249" s="1">
        <v>102</v>
      </c>
      <c r="D249" s="1">
        <v>1</v>
      </c>
      <c r="E249" s="1" t="s">
        <v>370</v>
      </c>
    </row>
    <row r="250" spans="1:5" ht="14.5">
      <c r="A250" s="1" t="s">
        <v>619</v>
      </c>
      <c r="B250" s="1">
        <v>249</v>
      </c>
      <c r="C250" s="1">
        <v>474</v>
      </c>
      <c r="D250" s="1">
        <v>3</v>
      </c>
      <c r="E250" s="1" t="s">
        <v>13</v>
      </c>
    </row>
    <row r="251" spans="1:5" ht="14.5">
      <c r="A251" s="1" t="s">
        <v>620</v>
      </c>
      <c r="B251" s="1">
        <v>250</v>
      </c>
      <c r="C251" s="1">
        <v>120</v>
      </c>
      <c r="D251" s="1">
        <v>1</v>
      </c>
      <c r="E251" s="1" t="s">
        <v>370</v>
      </c>
    </row>
    <row r="252" spans="1:5" ht="14.5">
      <c r="A252" s="1" t="s">
        <v>621</v>
      </c>
      <c r="B252" s="1">
        <v>251</v>
      </c>
      <c r="C252" s="1">
        <v>465</v>
      </c>
      <c r="D252" s="1">
        <v>3</v>
      </c>
      <c r="E252" s="1" t="s">
        <v>13</v>
      </c>
    </row>
    <row r="253" spans="1:5" ht="14.5">
      <c r="A253" s="1" t="s">
        <v>622</v>
      </c>
      <c r="B253" s="1">
        <v>252</v>
      </c>
      <c r="C253" s="1">
        <v>206</v>
      </c>
      <c r="D253" s="1">
        <v>2</v>
      </c>
      <c r="E253" s="1" t="s">
        <v>379</v>
      </c>
    </row>
    <row r="254" spans="1:5" ht="14.5">
      <c r="A254" s="1" t="s">
        <v>623</v>
      </c>
      <c r="B254" s="1">
        <v>253</v>
      </c>
      <c r="C254" s="1">
        <v>88</v>
      </c>
      <c r="D254" s="1">
        <v>1</v>
      </c>
      <c r="E254" s="1" t="s">
        <v>370</v>
      </c>
    </row>
    <row r="255" spans="1:5" ht="14.5">
      <c r="A255" s="1" t="s">
        <v>624</v>
      </c>
      <c r="B255" s="1">
        <v>254</v>
      </c>
      <c r="C255" s="1">
        <v>399</v>
      </c>
      <c r="D255" s="1">
        <v>3</v>
      </c>
      <c r="E255" s="1" t="s">
        <v>13</v>
      </c>
    </row>
    <row r="256" spans="1:5" ht="14.5">
      <c r="A256" s="1" t="s">
        <v>625</v>
      </c>
      <c r="B256" s="1">
        <v>255</v>
      </c>
      <c r="C256" s="1">
        <v>137</v>
      </c>
      <c r="D256" s="1">
        <v>1</v>
      </c>
      <c r="E256" s="1" t="s">
        <v>370</v>
      </c>
    </row>
    <row r="257" spans="1:5" ht="14.5">
      <c r="A257" s="1" t="s">
        <v>626</v>
      </c>
      <c r="B257" s="1">
        <v>256</v>
      </c>
      <c r="C257" s="1">
        <v>161</v>
      </c>
      <c r="D257" s="1">
        <v>1</v>
      </c>
      <c r="E257" s="1" t="s">
        <v>370</v>
      </c>
    </row>
    <row r="258" spans="1:5" ht="14.5">
      <c r="A258" s="1" t="s">
        <v>627</v>
      </c>
      <c r="B258" s="1">
        <v>257</v>
      </c>
      <c r="C258" s="1">
        <v>30</v>
      </c>
      <c r="D258" s="1">
        <v>1</v>
      </c>
      <c r="E258" s="1" t="s">
        <v>370</v>
      </c>
    </row>
    <row r="259" spans="1:5" ht="14.5">
      <c r="A259" s="1" t="s">
        <v>628</v>
      </c>
      <c r="B259" s="1">
        <v>258</v>
      </c>
      <c r="C259" s="1">
        <v>99</v>
      </c>
      <c r="D259" s="1">
        <v>1</v>
      </c>
      <c r="E259" s="1" t="s">
        <v>370</v>
      </c>
    </row>
    <row r="260" spans="1:5" ht="14.5">
      <c r="A260" s="1" t="s">
        <v>629</v>
      </c>
      <c r="B260" s="1">
        <v>259</v>
      </c>
      <c r="C260" s="1">
        <v>407</v>
      </c>
      <c r="D260" s="1">
        <v>3</v>
      </c>
      <c r="E260" s="1" t="s">
        <v>13</v>
      </c>
    </row>
    <row r="261" spans="1:5" ht="14.5">
      <c r="A261" s="1" t="s">
        <v>630</v>
      </c>
      <c r="B261" s="1">
        <v>260</v>
      </c>
      <c r="C261" s="1">
        <v>458</v>
      </c>
      <c r="D261" s="1">
        <v>3</v>
      </c>
      <c r="E261" s="1" t="s">
        <v>13</v>
      </c>
    </row>
    <row r="262" spans="1:5" ht="14.5">
      <c r="A262" s="1" t="s">
        <v>631</v>
      </c>
      <c r="B262" s="1">
        <v>261</v>
      </c>
      <c r="C262" s="1">
        <v>55</v>
      </c>
      <c r="D262" s="1">
        <v>1</v>
      </c>
      <c r="E262" s="1" t="s">
        <v>370</v>
      </c>
    </row>
    <row r="263" spans="1:5" ht="14.5">
      <c r="A263" s="1" t="s">
        <v>632</v>
      </c>
      <c r="B263" s="1">
        <v>262</v>
      </c>
      <c r="C263" s="1">
        <v>429</v>
      </c>
      <c r="D263" s="1">
        <v>3</v>
      </c>
      <c r="E263" s="1" t="s">
        <v>13</v>
      </c>
    </row>
    <row r="264" spans="1:5" ht="14.5">
      <c r="A264" s="1" t="s">
        <v>633</v>
      </c>
      <c r="B264" s="1">
        <v>263</v>
      </c>
      <c r="C264" s="1">
        <v>13</v>
      </c>
      <c r="D264" s="1">
        <v>1</v>
      </c>
      <c r="E264" s="1" t="s">
        <v>370</v>
      </c>
    </row>
    <row r="265" spans="1:5" ht="14.5">
      <c r="A265" s="1" t="s">
        <v>634</v>
      </c>
      <c r="B265" s="1">
        <v>264</v>
      </c>
      <c r="C265" s="1">
        <v>277</v>
      </c>
      <c r="D265" s="1">
        <v>2</v>
      </c>
      <c r="E265" s="1" t="s">
        <v>379</v>
      </c>
    </row>
    <row r="266" spans="1:5" ht="14.5">
      <c r="A266" s="1" t="s">
        <v>635</v>
      </c>
      <c r="B266" s="1">
        <v>265</v>
      </c>
      <c r="C266" s="1">
        <v>47</v>
      </c>
      <c r="D266" s="1">
        <v>1</v>
      </c>
      <c r="E266" s="1" t="s">
        <v>370</v>
      </c>
    </row>
    <row r="267" spans="1:5" ht="14.5">
      <c r="A267" s="1" t="s">
        <v>636</v>
      </c>
      <c r="B267" s="1">
        <v>266</v>
      </c>
      <c r="C267" s="1">
        <v>186</v>
      </c>
      <c r="D267" s="1">
        <v>2</v>
      </c>
      <c r="E267" s="1" t="s">
        <v>379</v>
      </c>
    </row>
    <row r="268" spans="1:5" ht="14.5">
      <c r="A268" s="1" t="s">
        <v>637</v>
      </c>
      <c r="B268" s="1">
        <v>267</v>
      </c>
      <c r="C268" s="1">
        <v>391</v>
      </c>
      <c r="D268" s="1">
        <v>3</v>
      </c>
      <c r="E268" s="1" t="s">
        <v>13</v>
      </c>
    </row>
    <row r="269" spans="1:5" ht="14.5">
      <c r="A269" s="1" t="s">
        <v>638</v>
      </c>
      <c r="B269" s="1">
        <v>268</v>
      </c>
      <c r="C269" s="1">
        <v>343</v>
      </c>
      <c r="D269" s="1">
        <v>3</v>
      </c>
      <c r="E269" s="1" t="s">
        <v>13</v>
      </c>
    </row>
    <row r="270" spans="1:5" ht="14.5">
      <c r="A270" s="1" t="s">
        <v>639</v>
      </c>
      <c r="B270" s="1">
        <v>269</v>
      </c>
      <c r="C270" s="1">
        <v>293</v>
      </c>
      <c r="D270" s="1">
        <v>2</v>
      </c>
      <c r="E270" s="1" t="s">
        <v>379</v>
      </c>
    </row>
    <row r="271" spans="1:5" ht="14.5">
      <c r="A271" s="1" t="s">
        <v>640</v>
      </c>
      <c r="B271" s="1">
        <v>270</v>
      </c>
      <c r="C271" s="1">
        <v>355</v>
      </c>
      <c r="D271" s="1">
        <v>3</v>
      </c>
      <c r="E271" s="1" t="s">
        <v>13</v>
      </c>
    </row>
    <row r="272" spans="1:5" ht="14.5">
      <c r="A272" s="1" t="s">
        <v>641</v>
      </c>
      <c r="B272" s="1">
        <v>271</v>
      </c>
      <c r="C272" s="1">
        <v>107</v>
      </c>
      <c r="D272" s="1">
        <v>1</v>
      </c>
      <c r="E272" s="1" t="s">
        <v>370</v>
      </c>
    </row>
    <row r="273" spans="1:5" ht="14.5">
      <c r="A273" s="1" t="s">
        <v>642</v>
      </c>
      <c r="B273" s="1">
        <v>272</v>
      </c>
      <c r="C273" s="1">
        <v>195</v>
      </c>
      <c r="D273" s="1">
        <v>2</v>
      </c>
      <c r="E273" s="1" t="s">
        <v>379</v>
      </c>
    </row>
    <row r="274" spans="1:5" ht="14.5">
      <c r="A274" s="1" t="s">
        <v>643</v>
      </c>
      <c r="B274" s="1">
        <v>273</v>
      </c>
      <c r="C274" s="1">
        <v>122</v>
      </c>
      <c r="D274" s="1">
        <v>1</v>
      </c>
      <c r="E274" s="1" t="s">
        <v>370</v>
      </c>
    </row>
    <row r="275" spans="1:5" ht="14.5">
      <c r="A275" s="1" t="s">
        <v>644</v>
      </c>
      <c r="B275" s="1">
        <v>274</v>
      </c>
      <c r="C275" s="1">
        <v>240</v>
      </c>
      <c r="D275" s="1">
        <v>2</v>
      </c>
      <c r="E275" s="1" t="s">
        <v>379</v>
      </c>
    </row>
    <row r="276" spans="1:5" ht="14.5">
      <c r="A276" s="1" t="s">
        <v>645</v>
      </c>
      <c r="B276" s="1">
        <v>275</v>
      </c>
      <c r="C276" s="1">
        <v>380</v>
      </c>
      <c r="D276" s="1">
        <v>3</v>
      </c>
      <c r="E276" s="1" t="s">
        <v>13</v>
      </c>
    </row>
    <row r="277" spans="1:5" ht="14.5">
      <c r="A277" s="1" t="s">
        <v>646</v>
      </c>
      <c r="B277" s="1">
        <v>276</v>
      </c>
      <c r="C277" s="1">
        <v>243</v>
      </c>
      <c r="D277" s="1">
        <v>2</v>
      </c>
      <c r="E277" s="1" t="s">
        <v>379</v>
      </c>
    </row>
    <row r="278" spans="1:5" ht="14.5">
      <c r="A278" s="1" t="s">
        <v>647</v>
      </c>
      <c r="B278" s="1">
        <v>277</v>
      </c>
      <c r="C278" s="1">
        <v>192</v>
      </c>
      <c r="D278" s="1">
        <v>2</v>
      </c>
      <c r="E278" s="1" t="s">
        <v>379</v>
      </c>
    </row>
    <row r="279" spans="1:5" ht="14.5">
      <c r="A279" s="1" t="s">
        <v>648</v>
      </c>
      <c r="B279" s="1">
        <v>278</v>
      </c>
      <c r="C279" s="1">
        <v>127</v>
      </c>
      <c r="D279" s="1">
        <v>1</v>
      </c>
      <c r="E279" s="1" t="s">
        <v>370</v>
      </c>
    </row>
    <row r="280" spans="1:5" ht="14.5">
      <c r="A280" s="1" t="s">
        <v>649</v>
      </c>
      <c r="B280" s="1">
        <v>279</v>
      </c>
      <c r="C280" s="1">
        <v>484</v>
      </c>
      <c r="D280" s="1">
        <v>3</v>
      </c>
      <c r="E280" s="1" t="s">
        <v>13</v>
      </c>
    </row>
    <row r="281" spans="1:5" ht="14.5">
      <c r="A281" s="1" t="s">
        <v>650</v>
      </c>
      <c r="B281" s="1">
        <v>280</v>
      </c>
      <c r="C281" s="1">
        <v>156</v>
      </c>
      <c r="D281" s="1">
        <v>1</v>
      </c>
      <c r="E281" s="1" t="s">
        <v>370</v>
      </c>
    </row>
    <row r="282" spans="1:5" ht="14.5">
      <c r="A282" s="1" t="s">
        <v>651</v>
      </c>
      <c r="B282" s="1">
        <v>281</v>
      </c>
      <c r="C282" s="1">
        <v>471</v>
      </c>
      <c r="D282" s="1">
        <v>3</v>
      </c>
      <c r="E282" s="1" t="s">
        <v>13</v>
      </c>
    </row>
    <row r="283" spans="1:5" ht="14.5">
      <c r="A283" s="1" t="s">
        <v>652</v>
      </c>
      <c r="B283" s="1">
        <v>282</v>
      </c>
      <c r="C283" s="1">
        <v>466</v>
      </c>
      <c r="D283" s="1">
        <v>3</v>
      </c>
      <c r="E283" s="1" t="s">
        <v>13</v>
      </c>
    </row>
    <row r="284" spans="1:5" ht="14.5">
      <c r="A284" s="1" t="s">
        <v>653</v>
      </c>
      <c r="B284" s="1">
        <v>283</v>
      </c>
      <c r="C284" s="1">
        <v>449</v>
      </c>
      <c r="D284" s="1">
        <v>3</v>
      </c>
      <c r="E284" s="1" t="s">
        <v>13</v>
      </c>
    </row>
    <row r="285" spans="1:5" ht="14.5">
      <c r="A285" s="1" t="s">
        <v>654</v>
      </c>
      <c r="B285" s="1">
        <v>284</v>
      </c>
      <c r="C285" s="1">
        <v>440</v>
      </c>
      <c r="D285" s="1">
        <v>3</v>
      </c>
      <c r="E285" s="1" t="s">
        <v>13</v>
      </c>
    </row>
    <row r="286" spans="1:5" ht="14.5">
      <c r="A286" s="1" t="s">
        <v>655</v>
      </c>
      <c r="B286" s="1">
        <v>285</v>
      </c>
      <c r="C286" s="1">
        <v>367</v>
      </c>
      <c r="D286" s="1">
        <v>3</v>
      </c>
      <c r="E286" s="1" t="s">
        <v>13</v>
      </c>
    </row>
    <row r="287" spans="1:5" ht="14.5">
      <c r="A287" s="1" t="s">
        <v>656</v>
      </c>
      <c r="B287" s="1">
        <v>286</v>
      </c>
      <c r="C287" s="1">
        <v>374</v>
      </c>
      <c r="D287" s="1">
        <v>3</v>
      </c>
      <c r="E287" s="1" t="s">
        <v>13</v>
      </c>
    </row>
    <row r="288" spans="1:5" ht="14.5">
      <c r="A288" s="1" t="s">
        <v>657</v>
      </c>
      <c r="B288" s="1">
        <v>287</v>
      </c>
      <c r="C288" s="1">
        <v>148</v>
      </c>
      <c r="D288" s="1">
        <v>1</v>
      </c>
      <c r="E288" s="1" t="s">
        <v>370</v>
      </c>
    </row>
    <row r="289" spans="1:5" ht="14.5">
      <c r="A289" s="1" t="s">
        <v>658</v>
      </c>
      <c r="B289" s="1">
        <v>288</v>
      </c>
      <c r="C289" s="1">
        <v>117</v>
      </c>
      <c r="D289" s="1">
        <v>1</v>
      </c>
      <c r="E289" s="1" t="s">
        <v>370</v>
      </c>
    </row>
    <row r="290" spans="1:5" ht="14.5">
      <c r="A290" s="1" t="s">
        <v>659</v>
      </c>
      <c r="B290" s="1">
        <v>289</v>
      </c>
      <c r="C290" s="1">
        <v>482</v>
      </c>
      <c r="D290" s="1">
        <v>3</v>
      </c>
      <c r="E290" s="1" t="s">
        <v>13</v>
      </c>
    </row>
    <row r="291" spans="1:5" ht="14.5">
      <c r="A291" s="1" t="s">
        <v>660</v>
      </c>
      <c r="B291" s="1">
        <v>290</v>
      </c>
      <c r="C291" s="1">
        <v>115</v>
      </c>
      <c r="D291" s="1">
        <v>1</v>
      </c>
      <c r="E291" s="1" t="s">
        <v>370</v>
      </c>
    </row>
    <row r="292" spans="1:5" ht="14.5">
      <c r="A292" s="1" t="s">
        <v>661</v>
      </c>
      <c r="B292" s="1">
        <v>291</v>
      </c>
      <c r="C292" s="1">
        <v>119</v>
      </c>
      <c r="D292" s="1">
        <v>1</v>
      </c>
      <c r="E292" s="1" t="s">
        <v>370</v>
      </c>
    </row>
    <row r="293" spans="1:5" ht="14.5">
      <c r="A293" s="1" t="s">
        <v>662</v>
      </c>
      <c r="B293" s="1">
        <v>292</v>
      </c>
      <c r="C293" s="1">
        <v>356</v>
      </c>
      <c r="D293" s="1">
        <v>3</v>
      </c>
      <c r="E293" s="1" t="s">
        <v>13</v>
      </c>
    </row>
    <row r="294" spans="1:5" ht="14.5">
      <c r="A294" s="1" t="s">
        <v>663</v>
      </c>
      <c r="B294" s="1">
        <v>293</v>
      </c>
      <c r="C294" s="1">
        <v>348</v>
      </c>
      <c r="D294" s="1">
        <v>3</v>
      </c>
      <c r="E294" s="1" t="s">
        <v>13</v>
      </c>
    </row>
    <row r="295" spans="1:5" ht="14.5">
      <c r="A295" s="1" t="s">
        <v>664</v>
      </c>
      <c r="B295" s="1">
        <v>294</v>
      </c>
      <c r="C295" s="1">
        <v>185</v>
      </c>
      <c r="D295" s="1">
        <v>2</v>
      </c>
      <c r="E295" s="1" t="s">
        <v>379</v>
      </c>
    </row>
    <row r="296" spans="1:5" ht="14.5">
      <c r="A296" s="1" t="s">
        <v>665</v>
      </c>
      <c r="B296" s="1">
        <v>295</v>
      </c>
      <c r="C296" s="1">
        <v>259</v>
      </c>
      <c r="D296" s="1">
        <v>2</v>
      </c>
      <c r="E296" s="1" t="s">
        <v>379</v>
      </c>
    </row>
    <row r="297" spans="1:5" ht="14.5">
      <c r="A297" s="1" t="s">
        <v>666</v>
      </c>
      <c r="B297" s="1">
        <v>296</v>
      </c>
      <c r="C297" s="1">
        <v>430</v>
      </c>
      <c r="D297" s="1">
        <v>3</v>
      </c>
      <c r="E297" s="1" t="s">
        <v>13</v>
      </c>
    </row>
    <row r="298" spans="1:5" ht="14.5">
      <c r="A298" s="1" t="s">
        <v>667</v>
      </c>
      <c r="B298" s="1">
        <v>297</v>
      </c>
      <c r="C298" s="1">
        <v>383</v>
      </c>
      <c r="D298" s="1">
        <v>3</v>
      </c>
      <c r="E298" s="1" t="s">
        <v>13</v>
      </c>
    </row>
    <row r="299" spans="1:5" ht="14.5">
      <c r="A299" s="1" t="s">
        <v>668</v>
      </c>
      <c r="B299" s="1">
        <v>298</v>
      </c>
      <c r="C299" s="1">
        <v>464</v>
      </c>
      <c r="D299" s="1">
        <v>3</v>
      </c>
      <c r="E299" s="1" t="s">
        <v>13</v>
      </c>
    </row>
    <row r="300" spans="1:5" ht="14.5">
      <c r="A300" s="1" t="s">
        <v>669</v>
      </c>
      <c r="B300" s="1">
        <v>299</v>
      </c>
      <c r="C300" s="1">
        <v>314</v>
      </c>
      <c r="D300" s="1">
        <v>2</v>
      </c>
      <c r="E300" s="1" t="s">
        <v>379</v>
      </c>
    </row>
    <row r="301" spans="1:5" ht="14.5">
      <c r="A301" s="1" t="s">
        <v>670</v>
      </c>
      <c r="B301" s="1">
        <v>300</v>
      </c>
      <c r="C301" s="1">
        <v>20</v>
      </c>
      <c r="D301" s="1">
        <v>1</v>
      </c>
      <c r="E301" s="1" t="s">
        <v>370</v>
      </c>
    </row>
    <row r="302" spans="1:5" ht="14.5">
      <c r="A302" s="1" t="s">
        <v>671</v>
      </c>
      <c r="B302" s="1">
        <v>301</v>
      </c>
      <c r="C302" s="1">
        <v>61</v>
      </c>
      <c r="D302" s="1">
        <v>1</v>
      </c>
      <c r="E302" s="1" t="s">
        <v>370</v>
      </c>
    </row>
    <row r="303" spans="1:5" ht="14.5">
      <c r="A303" s="1" t="s">
        <v>672</v>
      </c>
      <c r="B303" s="1">
        <v>302</v>
      </c>
      <c r="C303" s="1">
        <v>353</v>
      </c>
      <c r="D303" s="1">
        <v>3</v>
      </c>
      <c r="E303" s="1" t="s">
        <v>13</v>
      </c>
    </row>
    <row r="304" spans="1:5" ht="14.5">
      <c r="A304" s="1" t="s">
        <v>673</v>
      </c>
      <c r="B304" s="1">
        <v>303</v>
      </c>
      <c r="C304" s="1">
        <v>345</v>
      </c>
      <c r="D304" s="1">
        <v>3</v>
      </c>
      <c r="E304" s="1" t="s">
        <v>13</v>
      </c>
    </row>
    <row r="305" spans="1:5" ht="14.5">
      <c r="A305" s="1" t="s">
        <v>674</v>
      </c>
      <c r="B305" s="1">
        <v>304</v>
      </c>
      <c r="C305" s="1">
        <v>111</v>
      </c>
      <c r="D305" s="1">
        <v>1</v>
      </c>
      <c r="E305" s="1" t="s">
        <v>370</v>
      </c>
    </row>
    <row r="306" spans="1:5" ht="14.5">
      <c r="A306" s="1" t="s">
        <v>675</v>
      </c>
      <c r="B306" s="1">
        <v>305</v>
      </c>
      <c r="C306" s="1">
        <v>222</v>
      </c>
      <c r="D306" s="1">
        <v>2</v>
      </c>
      <c r="E306" s="1" t="s">
        <v>379</v>
      </c>
    </row>
    <row r="307" spans="1:5" ht="14.5">
      <c r="A307" s="1" t="s">
        <v>676</v>
      </c>
      <c r="B307" s="1">
        <v>306</v>
      </c>
      <c r="C307" s="1">
        <v>421</v>
      </c>
      <c r="D307" s="1">
        <v>3</v>
      </c>
      <c r="E307" s="1" t="s">
        <v>13</v>
      </c>
    </row>
    <row r="308" spans="1:5" ht="14.5">
      <c r="A308" s="1" t="s">
        <v>677</v>
      </c>
      <c r="B308" s="1">
        <v>307</v>
      </c>
      <c r="C308" s="1">
        <v>96</v>
      </c>
      <c r="D308" s="1">
        <v>1</v>
      </c>
      <c r="E308" s="1" t="s">
        <v>370</v>
      </c>
    </row>
    <row r="309" spans="1:5" ht="14.5">
      <c r="A309" s="1" t="s">
        <v>678</v>
      </c>
      <c r="B309" s="1">
        <v>308</v>
      </c>
      <c r="C309" s="1">
        <v>139</v>
      </c>
      <c r="D309" s="1">
        <v>1</v>
      </c>
      <c r="E309" s="1" t="s">
        <v>370</v>
      </c>
    </row>
    <row r="310" spans="1:5" ht="14.5">
      <c r="A310" s="1" t="s">
        <v>679</v>
      </c>
      <c r="B310" s="1">
        <v>309</v>
      </c>
      <c r="C310" s="1">
        <v>74</v>
      </c>
      <c r="D310" s="1">
        <v>1</v>
      </c>
      <c r="E310" s="1" t="s">
        <v>370</v>
      </c>
    </row>
    <row r="311" spans="1:5" ht="14.5">
      <c r="A311" s="1" t="s">
        <v>680</v>
      </c>
      <c r="B311" s="1">
        <v>310</v>
      </c>
      <c r="C311" s="1">
        <v>301</v>
      </c>
      <c r="D311" s="1">
        <v>2</v>
      </c>
      <c r="E311" s="1" t="s">
        <v>379</v>
      </c>
    </row>
    <row r="312" spans="1:5" ht="14.5">
      <c r="A312" s="1" t="s">
        <v>681</v>
      </c>
      <c r="B312" s="1">
        <v>311</v>
      </c>
      <c r="C312" s="1">
        <v>178</v>
      </c>
      <c r="D312" s="1">
        <v>2</v>
      </c>
      <c r="E312" s="1" t="s">
        <v>379</v>
      </c>
    </row>
    <row r="313" spans="1:5" ht="14.5">
      <c r="A313" s="1" t="s">
        <v>682</v>
      </c>
      <c r="B313" s="1">
        <v>312</v>
      </c>
      <c r="C313" s="1">
        <v>408</v>
      </c>
      <c r="D313" s="1">
        <v>3</v>
      </c>
      <c r="E313" s="1" t="s">
        <v>13</v>
      </c>
    </row>
    <row r="314" spans="1:5" ht="14.5">
      <c r="A314" s="1" t="s">
        <v>683</v>
      </c>
      <c r="B314" s="1">
        <v>313</v>
      </c>
      <c r="C314" s="1">
        <v>285</v>
      </c>
      <c r="D314" s="1">
        <v>2</v>
      </c>
      <c r="E314" s="1" t="s">
        <v>379</v>
      </c>
    </row>
    <row r="315" spans="1:5" ht="14.5">
      <c r="A315" s="1" t="s">
        <v>684</v>
      </c>
      <c r="B315" s="1">
        <v>314</v>
      </c>
      <c r="C315" s="1">
        <v>325</v>
      </c>
      <c r="D315" s="1">
        <v>3</v>
      </c>
      <c r="E315" s="1" t="s">
        <v>13</v>
      </c>
    </row>
    <row r="316" spans="1:5" ht="14.5">
      <c r="A316" s="1" t="s">
        <v>685</v>
      </c>
      <c r="B316" s="1">
        <v>315</v>
      </c>
      <c r="C316" s="1">
        <v>237</v>
      </c>
      <c r="D316" s="1">
        <v>2</v>
      </c>
      <c r="E316" s="1" t="s">
        <v>379</v>
      </c>
    </row>
    <row r="317" spans="1:5" ht="14.5">
      <c r="A317" s="1" t="s">
        <v>686</v>
      </c>
      <c r="B317" s="1">
        <v>316</v>
      </c>
      <c r="C317" s="1">
        <v>63</v>
      </c>
      <c r="D317" s="1">
        <v>1</v>
      </c>
      <c r="E317" s="1" t="s">
        <v>370</v>
      </c>
    </row>
    <row r="318" spans="1:5" ht="14.5">
      <c r="A318" s="1" t="s">
        <v>687</v>
      </c>
      <c r="B318" s="1">
        <v>317</v>
      </c>
      <c r="C318" s="1">
        <v>114</v>
      </c>
      <c r="D318" s="1">
        <v>1</v>
      </c>
      <c r="E318" s="1" t="s">
        <v>370</v>
      </c>
    </row>
    <row r="319" spans="1:5" ht="14.5">
      <c r="A319" s="1" t="s">
        <v>688</v>
      </c>
      <c r="B319" s="1">
        <v>318</v>
      </c>
      <c r="C319" s="1">
        <v>212</v>
      </c>
      <c r="D319" s="1">
        <v>2</v>
      </c>
      <c r="E319" s="1" t="s">
        <v>379</v>
      </c>
    </row>
    <row r="320" spans="1:5" ht="14.5">
      <c r="A320" s="1" t="s">
        <v>689</v>
      </c>
      <c r="B320" s="1">
        <v>319</v>
      </c>
      <c r="C320" s="1">
        <v>276</v>
      </c>
      <c r="D320" s="1">
        <v>2</v>
      </c>
      <c r="E320" s="1" t="s">
        <v>379</v>
      </c>
    </row>
    <row r="321" spans="1:5" ht="14.5">
      <c r="A321" s="1" t="s">
        <v>690</v>
      </c>
      <c r="B321" s="1">
        <v>320</v>
      </c>
      <c r="C321" s="1">
        <v>274</v>
      </c>
      <c r="D321" s="1">
        <v>2</v>
      </c>
      <c r="E321" s="1" t="s">
        <v>379</v>
      </c>
    </row>
    <row r="322" spans="1:5" ht="14.5">
      <c r="A322" s="1" t="s">
        <v>691</v>
      </c>
      <c r="B322" s="1">
        <v>321</v>
      </c>
      <c r="C322" s="1">
        <v>455</v>
      </c>
      <c r="D322" s="1">
        <v>3</v>
      </c>
      <c r="E322" s="1" t="s">
        <v>13</v>
      </c>
    </row>
    <row r="323" spans="1:5" ht="14.5">
      <c r="A323" s="1" t="s">
        <v>692</v>
      </c>
      <c r="B323" s="1">
        <v>322</v>
      </c>
      <c r="C323" s="1">
        <v>406</v>
      </c>
      <c r="D323" s="1">
        <v>3</v>
      </c>
      <c r="E323" s="1" t="s">
        <v>13</v>
      </c>
    </row>
    <row r="324" spans="1:5" ht="14.5">
      <c r="A324" s="1" t="s">
        <v>693</v>
      </c>
      <c r="B324" s="1">
        <v>323</v>
      </c>
      <c r="C324" s="1">
        <v>140</v>
      </c>
      <c r="D324" s="1">
        <v>1</v>
      </c>
      <c r="E324" s="1" t="s">
        <v>370</v>
      </c>
    </row>
    <row r="325" spans="1:5" ht="14.5">
      <c r="A325" s="1" t="s">
        <v>694</v>
      </c>
      <c r="B325" s="1">
        <v>324</v>
      </c>
      <c r="C325" s="1">
        <v>253</v>
      </c>
      <c r="D325" s="1">
        <v>2</v>
      </c>
      <c r="E325" s="1" t="s">
        <v>379</v>
      </c>
    </row>
    <row r="326" spans="1:5" ht="14.5">
      <c r="A326" s="1" t="s">
        <v>695</v>
      </c>
      <c r="B326" s="1">
        <v>325</v>
      </c>
      <c r="C326" s="1">
        <v>25</v>
      </c>
      <c r="D326" s="1">
        <v>1</v>
      </c>
      <c r="E326" s="1" t="s">
        <v>370</v>
      </c>
    </row>
    <row r="327" spans="1:5" ht="14.5">
      <c r="A327" s="1" t="s">
        <v>696</v>
      </c>
      <c r="B327" s="1">
        <v>326</v>
      </c>
      <c r="C327" s="1">
        <v>202</v>
      </c>
      <c r="D327" s="1">
        <v>2</v>
      </c>
      <c r="E327" s="1" t="s">
        <v>379</v>
      </c>
    </row>
    <row r="328" spans="1:5" ht="14.5">
      <c r="A328" s="1" t="s">
        <v>697</v>
      </c>
      <c r="B328" s="1">
        <v>327</v>
      </c>
      <c r="C328" s="1">
        <v>48</v>
      </c>
      <c r="D328" s="1">
        <v>1</v>
      </c>
      <c r="E328" s="1" t="s">
        <v>370</v>
      </c>
    </row>
    <row r="329" spans="1:5" ht="14.5">
      <c r="A329" s="1" t="s">
        <v>698</v>
      </c>
      <c r="B329" s="1">
        <v>328</v>
      </c>
      <c r="C329" s="1">
        <v>337</v>
      </c>
      <c r="D329" s="1">
        <v>3</v>
      </c>
      <c r="E329" s="1" t="s">
        <v>13</v>
      </c>
    </row>
    <row r="330" spans="1:5" ht="14.5">
      <c r="A330" s="1" t="s">
        <v>699</v>
      </c>
      <c r="B330" s="1">
        <v>329</v>
      </c>
      <c r="C330" s="1">
        <v>165</v>
      </c>
      <c r="D330" s="1">
        <v>2</v>
      </c>
      <c r="E330" s="1" t="s">
        <v>379</v>
      </c>
    </row>
    <row r="331" spans="1:5" ht="14.5">
      <c r="A331" s="1" t="s">
        <v>700</v>
      </c>
      <c r="B331" s="1">
        <v>330</v>
      </c>
      <c r="C331" s="1">
        <v>196</v>
      </c>
      <c r="D331" s="1">
        <v>2</v>
      </c>
      <c r="E331" s="1" t="s">
        <v>379</v>
      </c>
    </row>
    <row r="332" spans="1:5" ht="14.5">
      <c r="A332" s="1" t="s">
        <v>701</v>
      </c>
      <c r="B332" s="1">
        <v>331</v>
      </c>
      <c r="C332" s="1">
        <v>118</v>
      </c>
      <c r="D332" s="1">
        <v>1</v>
      </c>
      <c r="E332" s="1" t="s">
        <v>370</v>
      </c>
    </row>
    <row r="333" spans="1:5" ht="14.5">
      <c r="A333" s="1" t="s">
        <v>702</v>
      </c>
      <c r="B333" s="1">
        <v>332</v>
      </c>
      <c r="C333" s="1">
        <v>180</v>
      </c>
      <c r="D333" s="1">
        <v>2</v>
      </c>
      <c r="E333" s="1" t="s">
        <v>379</v>
      </c>
    </row>
    <row r="334" spans="1:5" ht="14.5">
      <c r="A334" s="1" t="s">
        <v>703</v>
      </c>
      <c r="B334" s="1">
        <v>333</v>
      </c>
      <c r="C334" s="1">
        <v>208</v>
      </c>
      <c r="D334" s="1">
        <v>2</v>
      </c>
      <c r="E334" s="1" t="s">
        <v>379</v>
      </c>
    </row>
    <row r="335" spans="1:5" ht="14.5">
      <c r="A335" s="1" t="s">
        <v>704</v>
      </c>
      <c r="B335" s="1">
        <v>334</v>
      </c>
      <c r="C335" s="1">
        <v>435</v>
      </c>
      <c r="D335" s="1">
        <v>3</v>
      </c>
      <c r="E335" s="1" t="s">
        <v>13</v>
      </c>
    </row>
    <row r="336" spans="1:5" ht="14.5">
      <c r="A336" s="1" t="s">
        <v>705</v>
      </c>
      <c r="B336" s="1">
        <v>335</v>
      </c>
      <c r="C336" s="1">
        <v>334</v>
      </c>
      <c r="D336" s="1">
        <v>3</v>
      </c>
      <c r="E336" s="1" t="s">
        <v>13</v>
      </c>
    </row>
    <row r="337" spans="1:5" ht="14.5">
      <c r="A337" s="1" t="s">
        <v>706</v>
      </c>
      <c r="B337" s="1">
        <v>336</v>
      </c>
      <c r="C337" s="1">
        <v>405</v>
      </c>
      <c r="D337" s="1">
        <v>3</v>
      </c>
      <c r="E337" s="1" t="s">
        <v>13</v>
      </c>
    </row>
    <row r="338" spans="1:5" ht="14.5">
      <c r="A338" s="1" t="s">
        <v>707</v>
      </c>
      <c r="B338" s="1">
        <v>337</v>
      </c>
      <c r="C338" s="1">
        <v>350</v>
      </c>
      <c r="D338" s="1">
        <v>3</v>
      </c>
      <c r="E338" s="1" t="s">
        <v>13</v>
      </c>
    </row>
    <row r="339" spans="1:5" ht="14.5">
      <c r="A339" s="1" t="s">
        <v>708</v>
      </c>
      <c r="B339" s="1">
        <v>338</v>
      </c>
      <c r="C339" s="1">
        <v>134</v>
      </c>
      <c r="D339" s="1">
        <v>1</v>
      </c>
      <c r="E339" s="1" t="s">
        <v>370</v>
      </c>
    </row>
    <row r="340" spans="1:5" ht="14.5">
      <c r="A340" s="1" t="s">
        <v>709</v>
      </c>
      <c r="B340" s="1">
        <v>339</v>
      </c>
      <c r="C340" s="1">
        <v>302</v>
      </c>
      <c r="D340" s="1">
        <v>2</v>
      </c>
      <c r="E340" s="1" t="s">
        <v>379</v>
      </c>
    </row>
    <row r="341" spans="1:5" ht="14.5">
      <c r="A341" s="1" t="s">
        <v>710</v>
      </c>
      <c r="B341" s="1">
        <v>340</v>
      </c>
      <c r="C341" s="1">
        <v>282</v>
      </c>
      <c r="D341" s="1">
        <v>2</v>
      </c>
      <c r="E341" s="1" t="s">
        <v>379</v>
      </c>
    </row>
    <row r="342" spans="1:5" ht="14.5">
      <c r="A342" s="1" t="s">
        <v>711</v>
      </c>
      <c r="B342" s="1">
        <v>341</v>
      </c>
      <c r="C342" s="1">
        <v>211</v>
      </c>
      <c r="D342" s="1">
        <v>2</v>
      </c>
      <c r="E342" s="1" t="s">
        <v>379</v>
      </c>
    </row>
    <row r="343" spans="1:5" ht="14.5">
      <c r="A343" s="1" t="s">
        <v>712</v>
      </c>
      <c r="B343" s="1">
        <v>342</v>
      </c>
      <c r="C343" s="1">
        <v>16</v>
      </c>
      <c r="D343" s="1">
        <v>1</v>
      </c>
      <c r="E343" s="1" t="s">
        <v>370</v>
      </c>
    </row>
    <row r="344" spans="1:5" ht="14.5">
      <c r="A344" s="1" t="s">
        <v>713</v>
      </c>
      <c r="B344" s="1">
        <v>343</v>
      </c>
      <c r="C344" s="1">
        <v>131</v>
      </c>
      <c r="D344" s="1">
        <v>1</v>
      </c>
      <c r="E344" s="1" t="s">
        <v>370</v>
      </c>
    </row>
    <row r="345" spans="1:5" ht="14.5">
      <c r="A345" s="1" t="s">
        <v>714</v>
      </c>
      <c r="B345" s="1">
        <v>344</v>
      </c>
      <c r="C345" s="1">
        <v>228</v>
      </c>
      <c r="D345" s="1">
        <v>2</v>
      </c>
      <c r="E345" s="1" t="s">
        <v>379</v>
      </c>
    </row>
    <row r="346" spans="1:5" ht="14.5">
      <c r="A346" s="1" t="s">
        <v>715</v>
      </c>
      <c r="B346" s="1">
        <v>345</v>
      </c>
      <c r="C346" s="1">
        <v>92</v>
      </c>
      <c r="D346" s="1">
        <v>1</v>
      </c>
      <c r="E346" s="1" t="s">
        <v>370</v>
      </c>
    </row>
    <row r="347" spans="1:5" ht="14.5">
      <c r="A347" s="1" t="s">
        <v>716</v>
      </c>
      <c r="B347" s="1">
        <v>346</v>
      </c>
      <c r="C347" s="1">
        <v>216</v>
      </c>
      <c r="D347" s="1">
        <v>2</v>
      </c>
      <c r="E347" s="1" t="s">
        <v>379</v>
      </c>
    </row>
    <row r="348" spans="1:5" ht="14.5">
      <c r="A348" s="1" t="s">
        <v>717</v>
      </c>
      <c r="B348" s="1">
        <v>347</v>
      </c>
      <c r="C348" s="1">
        <v>150</v>
      </c>
      <c r="D348" s="1">
        <v>1</v>
      </c>
      <c r="E348" s="1" t="s">
        <v>370</v>
      </c>
    </row>
    <row r="349" spans="1:5" ht="14.5">
      <c r="A349" s="1" t="s">
        <v>718</v>
      </c>
      <c r="B349" s="1">
        <v>348</v>
      </c>
      <c r="C349" s="1">
        <v>147</v>
      </c>
      <c r="D349" s="1">
        <v>1</v>
      </c>
      <c r="E349" s="1" t="s">
        <v>370</v>
      </c>
    </row>
    <row r="350" spans="1:5" ht="14.5">
      <c r="A350" s="1" t="s">
        <v>719</v>
      </c>
      <c r="B350" s="1">
        <v>349</v>
      </c>
      <c r="C350" s="1">
        <v>172</v>
      </c>
      <c r="D350" s="1">
        <v>2</v>
      </c>
      <c r="E350" s="1" t="s">
        <v>379</v>
      </c>
    </row>
    <row r="351" spans="1:5" ht="14.5">
      <c r="A351" s="1" t="s">
        <v>720</v>
      </c>
      <c r="B351" s="1">
        <v>350</v>
      </c>
      <c r="C351" s="1">
        <v>189</v>
      </c>
      <c r="D351" s="1">
        <v>2</v>
      </c>
      <c r="E351" s="1" t="s">
        <v>379</v>
      </c>
    </row>
    <row r="352" spans="1:5" ht="14.5">
      <c r="A352" s="1" t="s">
        <v>721</v>
      </c>
      <c r="B352" s="1">
        <v>351</v>
      </c>
      <c r="C352" s="1">
        <v>370</v>
      </c>
      <c r="D352" s="1">
        <v>3</v>
      </c>
      <c r="E352" s="1" t="s">
        <v>13</v>
      </c>
    </row>
    <row r="353" spans="1:5" ht="14.5">
      <c r="A353" s="1" t="s">
        <v>722</v>
      </c>
      <c r="B353" s="1">
        <v>352</v>
      </c>
      <c r="C353" s="1">
        <v>46</v>
      </c>
      <c r="D353" s="1">
        <v>1</v>
      </c>
      <c r="E353" s="1" t="s">
        <v>370</v>
      </c>
    </row>
    <row r="354" spans="1:5" ht="14.5">
      <c r="A354" s="1" t="s">
        <v>723</v>
      </c>
      <c r="B354" s="1">
        <v>353</v>
      </c>
      <c r="C354" s="1">
        <v>44</v>
      </c>
      <c r="D354" s="1">
        <v>1</v>
      </c>
      <c r="E354" s="1" t="s">
        <v>370</v>
      </c>
    </row>
    <row r="355" spans="1:5" ht="14.5">
      <c r="A355" s="1" t="s">
        <v>724</v>
      </c>
      <c r="B355" s="1">
        <v>354</v>
      </c>
      <c r="C355" s="1">
        <v>262</v>
      </c>
      <c r="D355" s="1">
        <v>2</v>
      </c>
      <c r="E355" s="1" t="s">
        <v>379</v>
      </c>
    </row>
    <row r="356" spans="1:5" ht="14.5">
      <c r="A356" s="1" t="s">
        <v>725</v>
      </c>
      <c r="B356" s="1">
        <v>355</v>
      </c>
      <c r="C356" s="1">
        <v>177</v>
      </c>
      <c r="D356" s="1">
        <v>2</v>
      </c>
      <c r="E356" s="1" t="s">
        <v>379</v>
      </c>
    </row>
    <row r="357" spans="1:5" ht="14.5">
      <c r="A357" s="1" t="s">
        <v>726</v>
      </c>
      <c r="B357" s="1">
        <v>356</v>
      </c>
      <c r="C357" s="1">
        <v>59</v>
      </c>
      <c r="D357" s="1">
        <v>1</v>
      </c>
      <c r="E357" s="1" t="s">
        <v>370</v>
      </c>
    </row>
    <row r="358" spans="1:5" ht="14.5">
      <c r="A358" s="1" t="s">
        <v>727</v>
      </c>
      <c r="B358" s="1">
        <v>357</v>
      </c>
      <c r="C358" s="1">
        <v>130</v>
      </c>
      <c r="D358" s="1">
        <v>1</v>
      </c>
      <c r="E358" s="1" t="s">
        <v>370</v>
      </c>
    </row>
    <row r="359" spans="1:5" ht="14.5">
      <c r="A359" s="1" t="s">
        <v>728</v>
      </c>
      <c r="B359" s="1">
        <v>358</v>
      </c>
      <c r="C359" s="1">
        <v>215</v>
      </c>
      <c r="D359" s="1">
        <v>2</v>
      </c>
      <c r="E359" s="1" t="s">
        <v>379</v>
      </c>
    </row>
    <row r="360" spans="1:5" ht="14.5">
      <c r="A360" s="1" t="s">
        <v>729</v>
      </c>
      <c r="B360" s="1">
        <v>359</v>
      </c>
      <c r="C360" s="1">
        <v>417</v>
      </c>
      <c r="D360" s="1">
        <v>3</v>
      </c>
      <c r="E360" s="1" t="s">
        <v>13</v>
      </c>
    </row>
    <row r="361" spans="1:5" ht="14.5">
      <c r="A361" s="1" t="s">
        <v>730</v>
      </c>
      <c r="B361" s="1">
        <v>360</v>
      </c>
      <c r="C361" s="1">
        <v>272</v>
      </c>
      <c r="D361" s="1">
        <v>2</v>
      </c>
      <c r="E361" s="1" t="s">
        <v>379</v>
      </c>
    </row>
    <row r="362" spans="1:5" ht="14.5">
      <c r="A362" s="1" t="s">
        <v>731</v>
      </c>
      <c r="B362" s="1">
        <v>361</v>
      </c>
      <c r="C362" s="1">
        <v>411</v>
      </c>
      <c r="D362" s="1">
        <v>3</v>
      </c>
      <c r="E362" s="1" t="s">
        <v>13</v>
      </c>
    </row>
    <row r="363" spans="1:5" ht="14.5">
      <c r="A363" s="1" t="s">
        <v>732</v>
      </c>
      <c r="B363" s="1">
        <v>362</v>
      </c>
      <c r="C363" s="1">
        <v>223</v>
      </c>
      <c r="D363" s="1">
        <v>2</v>
      </c>
      <c r="E363" s="1" t="s">
        <v>379</v>
      </c>
    </row>
    <row r="364" spans="1:5" ht="14.5">
      <c r="A364" s="1" t="s">
        <v>733</v>
      </c>
      <c r="B364" s="1">
        <v>363</v>
      </c>
      <c r="C364" s="1">
        <v>315</v>
      </c>
      <c r="D364" s="1">
        <v>2</v>
      </c>
      <c r="E364" s="1" t="s">
        <v>379</v>
      </c>
    </row>
    <row r="365" spans="1:5" ht="14.5">
      <c r="A365" s="1" t="s">
        <v>734</v>
      </c>
      <c r="B365" s="1">
        <v>364</v>
      </c>
      <c r="C365" s="1">
        <v>317</v>
      </c>
      <c r="D365" s="1">
        <v>2</v>
      </c>
      <c r="E365" s="1" t="s">
        <v>379</v>
      </c>
    </row>
    <row r="366" spans="1:5" ht="14.5">
      <c r="A366" s="1" t="s">
        <v>735</v>
      </c>
      <c r="B366" s="1">
        <v>365</v>
      </c>
      <c r="C366" s="1">
        <v>199</v>
      </c>
      <c r="D366" s="1">
        <v>2</v>
      </c>
      <c r="E366" s="1" t="s">
        <v>379</v>
      </c>
    </row>
    <row r="367" spans="1:5" ht="14.5">
      <c r="A367" s="1" t="s">
        <v>736</v>
      </c>
      <c r="B367" s="1">
        <v>366</v>
      </c>
      <c r="C367" s="1">
        <v>298</v>
      </c>
      <c r="D367" s="1">
        <v>2</v>
      </c>
      <c r="E367" s="1" t="s">
        <v>379</v>
      </c>
    </row>
    <row r="368" spans="1:5" ht="14.5">
      <c r="A368" s="1" t="s">
        <v>737</v>
      </c>
      <c r="B368" s="1">
        <v>367</v>
      </c>
      <c r="C368" s="1">
        <v>190</v>
      </c>
      <c r="D368" s="1">
        <v>2</v>
      </c>
      <c r="E368" s="1" t="s">
        <v>379</v>
      </c>
    </row>
    <row r="369" spans="1:5" ht="14.5">
      <c r="A369" s="1" t="s">
        <v>738</v>
      </c>
      <c r="B369" s="1">
        <v>368</v>
      </c>
      <c r="C369" s="1">
        <v>169</v>
      </c>
      <c r="D369" s="1">
        <v>2</v>
      </c>
      <c r="E369" s="1" t="s">
        <v>379</v>
      </c>
    </row>
    <row r="370" spans="1:5" ht="14.5">
      <c r="A370" s="1" t="s">
        <v>739</v>
      </c>
      <c r="B370" s="1">
        <v>369</v>
      </c>
      <c r="C370" s="1">
        <v>104</v>
      </c>
      <c r="D370" s="1">
        <v>1</v>
      </c>
      <c r="E370" s="1" t="s">
        <v>370</v>
      </c>
    </row>
    <row r="371" spans="1:5" ht="14.5">
      <c r="A371" s="1" t="s">
        <v>740</v>
      </c>
      <c r="B371" s="1">
        <v>370</v>
      </c>
      <c r="C371" s="1">
        <v>294</v>
      </c>
      <c r="D371" s="1">
        <v>2</v>
      </c>
      <c r="E371" s="1" t="s">
        <v>379</v>
      </c>
    </row>
    <row r="372" spans="1:5" ht="14.5">
      <c r="A372" s="1" t="s">
        <v>741</v>
      </c>
      <c r="B372" s="1">
        <v>371</v>
      </c>
      <c r="C372" s="1">
        <v>318</v>
      </c>
      <c r="D372" s="1">
        <v>2</v>
      </c>
      <c r="E372" s="1" t="s">
        <v>379</v>
      </c>
    </row>
    <row r="373" spans="1:5" ht="14.5">
      <c r="A373" s="1" t="s">
        <v>742</v>
      </c>
      <c r="B373" s="1">
        <v>372</v>
      </c>
      <c r="C373" s="1">
        <v>264</v>
      </c>
      <c r="D373" s="1">
        <v>2</v>
      </c>
      <c r="E373" s="1" t="s">
        <v>379</v>
      </c>
    </row>
    <row r="374" spans="1:5" ht="14.5">
      <c r="A374" s="1" t="s">
        <v>743</v>
      </c>
      <c r="B374" s="1">
        <v>373</v>
      </c>
      <c r="C374" s="1">
        <v>322</v>
      </c>
      <c r="D374" s="1">
        <v>2</v>
      </c>
      <c r="E374" s="1" t="s">
        <v>379</v>
      </c>
    </row>
    <row r="375" spans="1:5" ht="14.5">
      <c r="A375" s="1" t="s">
        <v>744</v>
      </c>
      <c r="B375" s="1">
        <v>374</v>
      </c>
      <c r="C375" s="1">
        <v>49</v>
      </c>
      <c r="D375" s="1">
        <v>1</v>
      </c>
      <c r="E375" s="1" t="s">
        <v>370</v>
      </c>
    </row>
    <row r="376" spans="1:5" ht="14.5">
      <c r="A376" s="1" t="s">
        <v>745</v>
      </c>
      <c r="B376" s="1">
        <v>375</v>
      </c>
      <c r="C376" s="1">
        <v>366</v>
      </c>
      <c r="D376" s="1">
        <v>3</v>
      </c>
      <c r="E376" s="1" t="s">
        <v>13</v>
      </c>
    </row>
    <row r="377" spans="1:5" ht="14.5">
      <c r="A377" s="1" t="s">
        <v>746</v>
      </c>
      <c r="B377" s="1">
        <v>376</v>
      </c>
      <c r="C377" s="1">
        <v>268</v>
      </c>
      <c r="D377" s="1">
        <v>2</v>
      </c>
      <c r="E377" s="1" t="s">
        <v>379</v>
      </c>
    </row>
    <row r="378" spans="1:5" ht="14.5">
      <c r="A378" s="1" t="s">
        <v>747</v>
      </c>
      <c r="B378" s="1">
        <v>377</v>
      </c>
      <c r="C378" s="1">
        <v>69</v>
      </c>
      <c r="D378" s="1">
        <v>1</v>
      </c>
      <c r="E378" s="1" t="s">
        <v>370</v>
      </c>
    </row>
    <row r="379" spans="1:5" ht="14.5">
      <c r="A379" s="1" t="s">
        <v>748</v>
      </c>
      <c r="B379" s="1">
        <v>378</v>
      </c>
      <c r="C379" s="1">
        <v>97</v>
      </c>
      <c r="D379" s="1">
        <v>1</v>
      </c>
      <c r="E379" s="1" t="s">
        <v>370</v>
      </c>
    </row>
    <row r="380" spans="1:5" ht="14.5">
      <c r="A380" s="1" t="s">
        <v>749</v>
      </c>
      <c r="B380" s="1">
        <v>379</v>
      </c>
      <c r="C380" s="1">
        <v>135</v>
      </c>
      <c r="D380" s="1">
        <v>1</v>
      </c>
      <c r="E380" s="1" t="s">
        <v>370</v>
      </c>
    </row>
    <row r="381" spans="1:5" ht="14.5">
      <c r="A381" s="1" t="s">
        <v>750</v>
      </c>
      <c r="B381" s="1">
        <v>380</v>
      </c>
      <c r="C381" s="1">
        <v>260</v>
      </c>
      <c r="D381" s="1">
        <v>2</v>
      </c>
      <c r="E381" s="1" t="s">
        <v>379</v>
      </c>
    </row>
    <row r="382" spans="1:5" ht="14.5">
      <c r="A382" s="1" t="s">
        <v>751</v>
      </c>
      <c r="B382" s="1">
        <v>381</v>
      </c>
      <c r="C382" s="1">
        <v>257</v>
      </c>
      <c r="D382" s="1">
        <v>2</v>
      </c>
      <c r="E382" s="1" t="s">
        <v>379</v>
      </c>
    </row>
    <row r="383" spans="1:5" ht="14.5">
      <c r="A383" s="1" t="s">
        <v>752</v>
      </c>
      <c r="B383" s="1">
        <v>382</v>
      </c>
      <c r="C383" s="1">
        <v>57</v>
      </c>
      <c r="D383" s="1">
        <v>1</v>
      </c>
      <c r="E383" s="1" t="s">
        <v>370</v>
      </c>
    </row>
    <row r="384" spans="1:5" ht="14.5">
      <c r="A384" s="1" t="s">
        <v>753</v>
      </c>
      <c r="B384" s="1">
        <v>383</v>
      </c>
      <c r="C384" s="1">
        <v>431</v>
      </c>
      <c r="D384" s="1">
        <v>3</v>
      </c>
      <c r="E384" s="1" t="s">
        <v>13</v>
      </c>
    </row>
    <row r="385" spans="1:5" ht="14.5">
      <c r="A385" s="1" t="s">
        <v>754</v>
      </c>
      <c r="B385" s="1">
        <v>384</v>
      </c>
      <c r="C385" s="1">
        <v>159</v>
      </c>
      <c r="D385" s="1">
        <v>1</v>
      </c>
      <c r="E385" s="1" t="s">
        <v>370</v>
      </c>
    </row>
    <row r="386" spans="1:5" ht="14.5">
      <c r="A386" s="1" t="s">
        <v>755</v>
      </c>
      <c r="B386" s="1">
        <v>385</v>
      </c>
      <c r="C386" s="1">
        <v>266</v>
      </c>
      <c r="D386" s="1">
        <v>2</v>
      </c>
      <c r="E386" s="1" t="s">
        <v>379</v>
      </c>
    </row>
    <row r="387" spans="1:5" ht="14.5">
      <c r="A387" s="1" t="s">
        <v>756</v>
      </c>
      <c r="B387" s="1">
        <v>386</v>
      </c>
      <c r="C387" s="1">
        <v>124</v>
      </c>
      <c r="D387" s="1">
        <v>1</v>
      </c>
      <c r="E387" s="1" t="s">
        <v>370</v>
      </c>
    </row>
    <row r="388" spans="1:5" ht="14.5">
      <c r="A388" s="1" t="s">
        <v>757</v>
      </c>
      <c r="B388" s="1">
        <v>387</v>
      </c>
      <c r="C388" s="1">
        <v>287</v>
      </c>
      <c r="D388" s="1">
        <v>2</v>
      </c>
      <c r="E388" s="1" t="s">
        <v>379</v>
      </c>
    </row>
    <row r="389" spans="1:5" ht="14.5">
      <c r="A389" s="1" t="s">
        <v>758</v>
      </c>
      <c r="B389" s="1">
        <v>388</v>
      </c>
      <c r="C389" s="1">
        <v>327</v>
      </c>
      <c r="D389" s="1">
        <v>3</v>
      </c>
      <c r="E389" s="1" t="s">
        <v>13</v>
      </c>
    </row>
    <row r="390" spans="1:5" ht="14.5">
      <c r="A390" s="1" t="s">
        <v>759</v>
      </c>
      <c r="B390" s="1">
        <v>389</v>
      </c>
      <c r="C390" s="1">
        <v>187</v>
      </c>
      <c r="D390" s="1">
        <v>2</v>
      </c>
      <c r="E390" s="1" t="s">
        <v>379</v>
      </c>
    </row>
    <row r="391" spans="1:5" ht="14.5">
      <c r="A391" s="1" t="s">
        <v>760</v>
      </c>
      <c r="B391" s="1">
        <v>390</v>
      </c>
      <c r="C391" s="1">
        <v>319</v>
      </c>
      <c r="D391" s="1">
        <v>2</v>
      </c>
      <c r="E391" s="1" t="s">
        <v>379</v>
      </c>
    </row>
    <row r="392" spans="1:5" ht="14.5">
      <c r="A392" s="1" t="s">
        <v>761</v>
      </c>
      <c r="B392" s="1">
        <v>391</v>
      </c>
      <c r="C392" s="1">
        <v>72</v>
      </c>
      <c r="D392" s="1">
        <v>1</v>
      </c>
      <c r="E392" s="1" t="s">
        <v>370</v>
      </c>
    </row>
    <row r="393" spans="1:5" ht="14.5">
      <c r="A393" s="1" t="s">
        <v>762</v>
      </c>
      <c r="B393" s="1">
        <v>392</v>
      </c>
      <c r="C393" s="1">
        <v>6</v>
      </c>
      <c r="D393" s="1">
        <v>1</v>
      </c>
      <c r="E393" s="1" t="s">
        <v>370</v>
      </c>
    </row>
    <row r="394" spans="1:5" ht="14.5">
      <c r="A394" s="1" t="s">
        <v>763</v>
      </c>
      <c r="B394" s="1">
        <v>393</v>
      </c>
      <c r="C394" s="1">
        <v>210</v>
      </c>
      <c r="D394" s="1">
        <v>2</v>
      </c>
      <c r="E394" s="1" t="s">
        <v>379</v>
      </c>
    </row>
    <row r="395" spans="1:5" ht="14.5">
      <c r="A395" s="1" t="s">
        <v>764</v>
      </c>
      <c r="B395" s="1">
        <v>394</v>
      </c>
      <c r="C395" s="1">
        <v>342</v>
      </c>
      <c r="D395" s="1">
        <v>3</v>
      </c>
      <c r="E395" s="1" t="s">
        <v>13</v>
      </c>
    </row>
    <row r="396" spans="1:5" ht="14.5">
      <c r="A396" s="1" t="s">
        <v>765</v>
      </c>
      <c r="B396" s="1">
        <v>395</v>
      </c>
      <c r="C396" s="1">
        <v>245</v>
      </c>
      <c r="D396" s="1">
        <v>2</v>
      </c>
      <c r="E396" s="1" t="s">
        <v>379</v>
      </c>
    </row>
    <row r="397" spans="1:5" ht="14.5">
      <c r="A397" s="1" t="s">
        <v>766</v>
      </c>
      <c r="B397" s="1">
        <v>396</v>
      </c>
      <c r="C397" s="1">
        <v>51</v>
      </c>
      <c r="D397" s="1">
        <v>1</v>
      </c>
      <c r="E397" s="1" t="s">
        <v>370</v>
      </c>
    </row>
    <row r="398" spans="1:5" ht="14.5">
      <c r="A398" s="1" t="s">
        <v>767</v>
      </c>
      <c r="B398" s="1">
        <v>397</v>
      </c>
      <c r="C398" s="1">
        <v>340</v>
      </c>
      <c r="D398" s="1">
        <v>3</v>
      </c>
      <c r="E398" s="1" t="s">
        <v>13</v>
      </c>
    </row>
    <row r="399" spans="1:5" ht="14.5">
      <c r="A399" s="1" t="s">
        <v>768</v>
      </c>
      <c r="B399" s="1">
        <v>398</v>
      </c>
      <c r="C399" s="1">
        <v>296</v>
      </c>
      <c r="D399" s="1">
        <v>2</v>
      </c>
      <c r="E399" s="1" t="s">
        <v>379</v>
      </c>
    </row>
    <row r="400" spans="1:5" ht="14.5">
      <c r="A400" s="1" t="s">
        <v>769</v>
      </c>
      <c r="B400" s="1">
        <v>399</v>
      </c>
      <c r="C400" s="1">
        <v>299</v>
      </c>
      <c r="D400" s="1">
        <v>2</v>
      </c>
      <c r="E400" s="1" t="s">
        <v>379</v>
      </c>
    </row>
    <row r="401" spans="1:5" ht="14.5">
      <c r="A401" s="1" t="s">
        <v>770</v>
      </c>
      <c r="B401" s="1">
        <v>400</v>
      </c>
      <c r="C401" s="1">
        <v>218</v>
      </c>
      <c r="D401" s="1">
        <v>2</v>
      </c>
      <c r="E401" s="1" t="s">
        <v>379</v>
      </c>
    </row>
    <row r="402" spans="1:5" ht="14.5">
      <c r="A402" s="1" t="s">
        <v>771</v>
      </c>
      <c r="B402" s="1">
        <v>401</v>
      </c>
      <c r="C402" s="1">
        <v>415</v>
      </c>
      <c r="D402" s="1">
        <v>3</v>
      </c>
      <c r="E402" s="1" t="s">
        <v>13</v>
      </c>
    </row>
    <row r="403" spans="1:5" ht="14.5">
      <c r="A403" s="1" t="s">
        <v>772</v>
      </c>
      <c r="B403" s="1">
        <v>402</v>
      </c>
      <c r="C403" s="1">
        <v>15</v>
      </c>
      <c r="D403" s="1">
        <v>1</v>
      </c>
      <c r="E403" s="1" t="s">
        <v>370</v>
      </c>
    </row>
    <row r="404" spans="1:5" ht="14.5">
      <c r="A404" s="1" t="s">
        <v>773</v>
      </c>
      <c r="B404" s="1">
        <v>403</v>
      </c>
      <c r="C404" s="1">
        <v>335</v>
      </c>
      <c r="D404" s="1">
        <v>3</v>
      </c>
      <c r="E404" s="1" t="s">
        <v>13</v>
      </c>
    </row>
    <row r="405" spans="1:5" ht="14.5">
      <c r="A405" s="1" t="s">
        <v>774</v>
      </c>
      <c r="B405" s="1">
        <v>404</v>
      </c>
      <c r="C405" s="1">
        <v>62</v>
      </c>
      <c r="D405" s="1">
        <v>1</v>
      </c>
      <c r="E405" s="1" t="s">
        <v>370</v>
      </c>
    </row>
    <row r="406" spans="1:5" ht="14.5">
      <c r="A406" s="1" t="s">
        <v>775</v>
      </c>
      <c r="B406" s="1">
        <v>405</v>
      </c>
      <c r="C406" s="1">
        <v>422</v>
      </c>
      <c r="D406" s="1">
        <v>3</v>
      </c>
      <c r="E406" s="1" t="s">
        <v>13</v>
      </c>
    </row>
    <row r="407" spans="1:5" ht="14.5">
      <c r="A407" s="1" t="s">
        <v>776</v>
      </c>
      <c r="B407" s="1">
        <v>406</v>
      </c>
      <c r="C407" s="1">
        <v>445</v>
      </c>
      <c r="D407" s="1">
        <v>3</v>
      </c>
      <c r="E407" s="1" t="s">
        <v>13</v>
      </c>
    </row>
    <row r="408" spans="1:5" ht="14.5">
      <c r="A408" s="1" t="s">
        <v>777</v>
      </c>
      <c r="B408" s="1">
        <v>407</v>
      </c>
      <c r="C408" s="1">
        <v>41</v>
      </c>
      <c r="D408" s="1">
        <v>1</v>
      </c>
      <c r="E408" s="1" t="s">
        <v>370</v>
      </c>
    </row>
    <row r="409" spans="1:5" ht="14.5">
      <c r="A409" s="1" t="s">
        <v>778</v>
      </c>
      <c r="B409" s="1">
        <v>408</v>
      </c>
      <c r="C409" s="1">
        <v>283</v>
      </c>
      <c r="D409" s="1">
        <v>2</v>
      </c>
      <c r="E409" s="1" t="s">
        <v>379</v>
      </c>
    </row>
    <row r="410" spans="1:5" ht="14.5">
      <c r="A410" s="1" t="s">
        <v>779</v>
      </c>
      <c r="B410" s="1">
        <v>409</v>
      </c>
      <c r="C410" s="1">
        <v>295</v>
      </c>
      <c r="D410" s="1">
        <v>2</v>
      </c>
      <c r="E410" s="1" t="s">
        <v>379</v>
      </c>
    </row>
    <row r="411" spans="1:5" ht="14.5">
      <c r="A411" s="1" t="s">
        <v>780</v>
      </c>
      <c r="B411" s="1">
        <v>410</v>
      </c>
      <c r="C411" s="1">
        <v>479</v>
      </c>
      <c r="D411" s="1">
        <v>3</v>
      </c>
      <c r="E411" s="1" t="s">
        <v>13</v>
      </c>
    </row>
    <row r="412" spans="1:5" ht="14.5">
      <c r="A412" s="1" t="s">
        <v>781</v>
      </c>
      <c r="B412" s="1">
        <v>411</v>
      </c>
      <c r="C412" s="1">
        <v>382</v>
      </c>
      <c r="D412" s="1">
        <v>3</v>
      </c>
      <c r="E412" s="1" t="s">
        <v>13</v>
      </c>
    </row>
    <row r="413" spans="1:5" ht="14.5">
      <c r="A413" s="1" t="s">
        <v>782</v>
      </c>
      <c r="B413" s="1">
        <v>412</v>
      </c>
      <c r="C413" s="1">
        <v>194</v>
      </c>
      <c r="D413" s="1">
        <v>2</v>
      </c>
      <c r="E413" s="1" t="s">
        <v>379</v>
      </c>
    </row>
    <row r="414" spans="1:5" ht="14.5">
      <c r="A414" s="1" t="s">
        <v>783</v>
      </c>
      <c r="B414" s="1">
        <v>413</v>
      </c>
      <c r="C414" s="1">
        <v>86</v>
      </c>
      <c r="D414" s="1">
        <v>1</v>
      </c>
      <c r="E414" s="1" t="s">
        <v>370</v>
      </c>
    </row>
    <row r="415" spans="1:5" ht="14.5">
      <c r="A415" s="1" t="s">
        <v>784</v>
      </c>
      <c r="B415" s="1">
        <v>414</v>
      </c>
      <c r="C415" s="1">
        <v>311</v>
      </c>
      <c r="D415" s="1">
        <v>2</v>
      </c>
      <c r="E415" s="1" t="s">
        <v>379</v>
      </c>
    </row>
    <row r="416" spans="1:5" ht="14.5">
      <c r="A416" s="1" t="s">
        <v>785</v>
      </c>
      <c r="B416" s="1">
        <v>415</v>
      </c>
      <c r="C416" s="1">
        <v>50</v>
      </c>
      <c r="D416" s="1">
        <v>1</v>
      </c>
      <c r="E416" s="1" t="s">
        <v>370</v>
      </c>
    </row>
    <row r="417" spans="1:5" ht="14.5">
      <c r="A417" s="1" t="s">
        <v>786</v>
      </c>
      <c r="B417" s="1">
        <v>416</v>
      </c>
      <c r="C417" s="1">
        <v>258</v>
      </c>
      <c r="D417" s="1">
        <v>2</v>
      </c>
      <c r="E417" s="1" t="s">
        <v>379</v>
      </c>
    </row>
    <row r="418" spans="1:5" ht="14.5">
      <c r="A418" s="1" t="s">
        <v>787</v>
      </c>
      <c r="B418" s="1">
        <v>417</v>
      </c>
      <c r="C418" s="1">
        <v>67</v>
      </c>
      <c r="D418" s="1">
        <v>1</v>
      </c>
      <c r="E418" s="1" t="s">
        <v>370</v>
      </c>
    </row>
    <row r="419" spans="1:5" ht="14.5">
      <c r="A419" s="1" t="s">
        <v>788</v>
      </c>
      <c r="B419" s="1">
        <v>418</v>
      </c>
      <c r="C419" s="1">
        <v>79</v>
      </c>
      <c r="D419" s="1">
        <v>1</v>
      </c>
      <c r="E419" s="1" t="s">
        <v>370</v>
      </c>
    </row>
    <row r="420" spans="1:5" ht="14.5">
      <c r="A420" s="1" t="s">
        <v>789</v>
      </c>
      <c r="B420" s="1">
        <v>419</v>
      </c>
      <c r="C420" s="1">
        <v>36</v>
      </c>
      <c r="D420" s="1">
        <v>1</v>
      </c>
      <c r="E420" s="1" t="s">
        <v>370</v>
      </c>
    </row>
    <row r="421" spans="1:5" ht="14.5">
      <c r="A421" s="1" t="s">
        <v>790</v>
      </c>
      <c r="B421" s="1">
        <v>420</v>
      </c>
      <c r="C421" s="1">
        <v>250</v>
      </c>
      <c r="D421" s="1">
        <v>2</v>
      </c>
      <c r="E421" s="1" t="s">
        <v>379</v>
      </c>
    </row>
    <row r="422" spans="1:5" ht="14.5">
      <c r="A422" s="1" t="s">
        <v>791</v>
      </c>
      <c r="B422" s="1">
        <v>421</v>
      </c>
      <c r="C422" s="1">
        <v>154</v>
      </c>
      <c r="D422" s="1">
        <v>1</v>
      </c>
      <c r="E422" s="1" t="s">
        <v>370</v>
      </c>
    </row>
    <row r="423" spans="1:5" ht="14.5">
      <c r="A423" s="1" t="s">
        <v>792</v>
      </c>
      <c r="B423" s="1">
        <v>422</v>
      </c>
      <c r="C423" s="1">
        <v>275</v>
      </c>
      <c r="D423" s="1">
        <v>2</v>
      </c>
      <c r="E423" s="1" t="s">
        <v>379</v>
      </c>
    </row>
    <row r="424" spans="1:5" ht="14.5">
      <c r="A424" s="1" t="s">
        <v>793</v>
      </c>
      <c r="B424" s="1">
        <v>423</v>
      </c>
      <c r="C424" s="1">
        <v>144</v>
      </c>
      <c r="D424" s="1">
        <v>1</v>
      </c>
      <c r="E424" s="1" t="s">
        <v>370</v>
      </c>
    </row>
    <row r="425" spans="1:5" ht="14.5">
      <c r="A425" s="1" t="s">
        <v>794</v>
      </c>
      <c r="B425" s="1">
        <v>424</v>
      </c>
      <c r="C425" s="1">
        <v>256</v>
      </c>
      <c r="D425" s="1">
        <v>2</v>
      </c>
      <c r="E425" s="1" t="s">
        <v>379</v>
      </c>
    </row>
    <row r="426" spans="1:5" ht="14.5">
      <c r="A426" s="1" t="s">
        <v>795</v>
      </c>
      <c r="B426" s="1">
        <v>425</v>
      </c>
      <c r="C426" s="1">
        <v>133</v>
      </c>
      <c r="D426" s="1">
        <v>1</v>
      </c>
      <c r="E426" s="1" t="s">
        <v>370</v>
      </c>
    </row>
    <row r="427" spans="1:5" ht="14.5">
      <c r="A427" s="1" t="s">
        <v>796</v>
      </c>
      <c r="B427" s="1">
        <v>426</v>
      </c>
      <c r="C427" s="1">
        <v>188</v>
      </c>
      <c r="D427" s="1">
        <v>2</v>
      </c>
      <c r="E427" s="1" t="s">
        <v>379</v>
      </c>
    </row>
    <row r="428" spans="1:5" ht="14.5">
      <c r="A428" s="1" t="s">
        <v>797</v>
      </c>
      <c r="B428" s="1">
        <v>427</v>
      </c>
      <c r="C428" s="1">
        <v>191</v>
      </c>
      <c r="D428" s="1">
        <v>2</v>
      </c>
      <c r="E428" s="1" t="s">
        <v>379</v>
      </c>
    </row>
    <row r="429" spans="1:5" ht="14.5">
      <c r="A429" s="1" t="s">
        <v>798</v>
      </c>
      <c r="B429" s="1">
        <v>428</v>
      </c>
      <c r="C429" s="1">
        <v>483</v>
      </c>
      <c r="D429" s="1">
        <v>3</v>
      </c>
      <c r="E429" s="1" t="s">
        <v>13</v>
      </c>
    </row>
    <row r="430" spans="1:5" ht="14.5">
      <c r="A430" s="1" t="s">
        <v>799</v>
      </c>
      <c r="B430" s="1">
        <v>429</v>
      </c>
      <c r="C430" s="1">
        <v>230</v>
      </c>
      <c r="D430" s="1">
        <v>2</v>
      </c>
      <c r="E430" s="1" t="s">
        <v>379</v>
      </c>
    </row>
    <row r="431" spans="1:5" ht="14.5">
      <c r="A431" s="1" t="s">
        <v>800</v>
      </c>
      <c r="B431" s="1">
        <v>430</v>
      </c>
      <c r="C431" s="1">
        <v>10</v>
      </c>
      <c r="D431" s="1">
        <v>1</v>
      </c>
      <c r="E431" s="1" t="s">
        <v>370</v>
      </c>
    </row>
    <row r="432" spans="1:5" ht="14.5">
      <c r="A432" s="1" t="s">
        <v>801</v>
      </c>
      <c r="B432" s="1">
        <v>431</v>
      </c>
      <c r="C432" s="1">
        <v>109</v>
      </c>
      <c r="D432" s="1">
        <v>1</v>
      </c>
      <c r="E432" s="1" t="s">
        <v>370</v>
      </c>
    </row>
    <row r="433" spans="1:5" ht="14.5">
      <c r="A433" s="1" t="s">
        <v>802</v>
      </c>
      <c r="B433" s="1">
        <v>432</v>
      </c>
      <c r="C433" s="1">
        <v>170</v>
      </c>
      <c r="D433" s="1">
        <v>2</v>
      </c>
      <c r="E433" s="1" t="s">
        <v>379</v>
      </c>
    </row>
    <row r="434" spans="1:5" ht="14.5">
      <c r="A434" s="1" t="s">
        <v>803</v>
      </c>
      <c r="B434" s="1">
        <v>433</v>
      </c>
      <c r="C434" s="1">
        <v>23</v>
      </c>
      <c r="D434" s="1">
        <v>1</v>
      </c>
      <c r="E434" s="1" t="s">
        <v>370</v>
      </c>
    </row>
    <row r="435" spans="1:5" ht="14.5">
      <c r="A435" s="1" t="s">
        <v>804</v>
      </c>
      <c r="B435" s="1">
        <v>434</v>
      </c>
      <c r="C435" s="1">
        <v>394</v>
      </c>
      <c r="D435" s="1">
        <v>3</v>
      </c>
      <c r="E435" s="1" t="s">
        <v>13</v>
      </c>
    </row>
    <row r="436" spans="1:5" ht="14.5">
      <c r="A436" s="1" t="s">
        <v>805</v>
      </c>
      <c r="B436" s="1">
        <v>435</v>
      </c>
      <c r="C436" s="1">
        <v>270</v>
      </c>
      <c r="D436" s="1">
        <v>2</v>
      </c>
      <c r="E436" s="1" t="s">
        <v>379</v>
      </c>
    </row>
    <row r="437" spans="1:5" ht="14.5">
      <c r="A437" s="1" t="s">
        <v>806</v>
      </c>
      <c r="B437" s="1">
        <v>436</v>
      </c>
      <c r="C437" s="1">
        <v>53</v>
      </c>
      <c r="D437" s="1">
        <v>1</v>
      </c>
      <c r="E437" s="1" t="s">
        <v>370</v>
      </c>
    </row>
    <row r="438" spans="1:5" ht="14.5">
      <c r="A438" s="1" t="s">
        <v>807</v>
      </c>
      <c r="B438" s="1">
        <v>437</v>
      </c>
      <c r="C438" s="1">
        <v>248</v>
      </c>
      <c r="D438" s="1">
        <v>2</v>
      </c>
      <c r="E438" s="1" t="s">
        <v>379</v>
      </c>
    </row>
    <row r="439" spans="1:5" ht="14.5">
      <c r="A439" s="1" t="s">
        <v>808</v>
      </c>
      <c r="B439" s="1">
        <v>438</v>
      </c>
      <c r="C439" s="1">
        <v>454</v>
      </c>
      <c r="D439" s="1">
        <v>3</v>
      </c>
      <c r="E439" s="1" t="s">
        <v>13</v>
      </c>
    </row>
    <row r="440" spans="1:5" ht="14.5">
      <c r="A440" s="1" t="s">
        <v>809</v>
      </c>
      <c r="B440" s="1">
        <v>439</v>
      </c>
      <c r="C440" s="1">
        <v>261</v>
      </c>
      <c r="D440" s="1">
        <v>2</v>
      </c>
      <c r="E440" s="1" t="s">
        <v>379</v>
      </c>
    </row>
    <row r="441" spans="1:5" ht="14.5">
      <c r="A441" s="1" t="s">
        <v>810</v>
      </c>
      <c r="B441" s="1">
        <v>440</v>
      </c>
      <c r="C441" s="1">
        <v>312</v>
      </c>
      <c r="D441" s="1">
        <v>2</v>
      </c>
      <c r="E441" s="1" t="s">
        <v>379</v>
      </c>
    </row>
    <row r="442" spans="1:5" ht="14.5">
      <c r="A442" s="1" t="s">
        <v>811</v>
      </c>
      <c r="B442" s="1">
        <v>441</v>
      </c>
      <c r="C442" s="1">
        <v>263</v>
      </c>
      <c r="D442" s="1">
        <v>2</v>
      </c>
      <c r="E442" s="1" t="s">
        <v>379</v>
      </c>
    </row>
    <row r="443" spans="1:5" ht="14.5">
      <c r="A443" s="1" t="s">
        <v>812</v>
      </c>
      <c r="B443" s="1">
        <v>442</v>
      </c>
      <c r="C443" s="1">
        <v>462</v>
      </c>
      <c r="D443" s="1">
        <v>3</v>
      </c>
      <c r="E443" s="1" t="s">
        <v>13</v>
      </c>
    </row>
    <row r="444" spans="1:5" ht="14.5">
      <c r="A444" s="1" t="s">
        <v>813</v>
      </c>
      <c r="B444" s="1">
        <v>443</v>
      </c>
      <c r="C444" s="1">
        <v>238</v>
      </c>
      <c r="D444" s="1">
        <v>2</v>
      </c>
      <c r="E444" s="1" t="s">
        <v>379</v>
      </c>
    </row>
    <row r="445" spans="1:5" ht="14.5">
      <c r="A445" s="1" t="s">
        <v>814</v>
      </c>
      <c r="B445" s="1">
        <v>444</v>
      </c>
      <c r="C445" s="1">
        <v>473</v>
      </c>
      <c r="D445" s="1">
        <v>3</v>
      </c>
      <c r="E445" s="1" t="s">
        <v>13</v>
      </c>
    </row>
    <row r="446" spans="1:5" ht="14.5">
      <c r="A446" s="1" t="s">
        <v>815</v>
      </c>
      <c r="B446" s="1">
        <v>445</v>
      </c>
      <c r="C446" s="1">
        <v>220</v>
      </c>
      <c r="D446" s="1">
        <v>2</v>
      </c>
      <c r="E446" s="1" t="s">
        <v>379</v>
      </c>
    </row>
    <row r="447" spans="1:5" ht="14.5">
      <c r="A447" s="1" t="s">
        <v>816</v>
      </c>
      <c r="B447" s="1">
        <v>446</v>
      </c>
      <c r="C447" s="1">
        <v>432</v>
      </c>
      <c r="D447" s="1">
        <v>3</v>
      </c>
      <c r="E447" s="1" t="s">
        <v>13</v>
      </c>
    </row>
    <row r="448" spans="1:5" ht="14.5">
      <c r="A448" s="1" t="s">
        <v>817</v>
      </c>
      <c r="B448" s="1">
        <v>447</v>
      </c>
      <c r="C448" s="1">
        <v>424</v>
      </c>
      <c r="D448" s="1">
        <v>3</v>
      </c>
      <c r="E448" s="1" t="s">
        <v>13</v>
      </c>
    </row>
    <row r="449" spans="1:5" ht="14.5">
      <c r="A449" s="1" t="s">
        <v>818</v>
      </c>
      <c r="B449" s="1">
        <v>448</v>
      </c>
      <c r="C449" s="1">
        <v>68</v>
      </c>
      <c r="D449" s="1">
        <v>1</v>
      </c>
      <c r="E449" s="1" t="s">
        <v>370</v>
      </c>
    </row>
    <row r="450" spans="1:5" ht="14.5">
      <c r="A450" s="1" t="s">
        <v>819</v>
      </c>
      <c r="B450" s="1">
        <v>449</v>
      </c>
      <c r="C450" s="1">
        <v>378</v>
      </c>
      <c r="D450" s="1">
        <v>3</v>
      </c>
      <c r="E450" s="1" t="s">
        <v>13</v>
      </c>
    </row>
    <row r="451" spans="1:5" ht="14.5">
      <c r="A451" s="1" t="s">
        <v>820</v>
      </c>
      <c r="B451" s="1">
        <v>450</v>
      </c>
      <c r="C451" s="1">
        <v>255</v>
      </c>
      <c r="D451" s="1">
        <v>2</v>
      </c>
      <c r="E451" s="1" t="s">
        <v>379</v>
      </c>
    </row>
    <row r="452" spans="1:5" ht="14.5">
      <c r="A452" s="1" t="s">
        <v>821</v>
      </c>
      <c r="B452" s="1">
        <v>451</v>
      </c>
      <c r="C452" s="1">
        <v>362</v>
      </c>
      <c r="D452" s="1">
        <v>3</v>
      </c>
      <c r="E452" s="1" t="s">
        <v>13</v>
      </c>
    </row>
    <row r="453" spans="1:5" ht="14.5">
      <c r="A453" s="1" t="s">
        <v>822</v>
      </c>
      <c r="B453" s="1">
        <v>452</v>
      </c>
      <c r="C453" s="1">
        <v>226</v>
      </c>
      <c r="D453" s="1">
        <v>2</v>
      </c>
      <c r="E453" s="1" t="s">
        <v>379</v>
      </c>
    </row>
    <row r="454" spans="1:5" ht="14.5">
      <c r="A454" s="1" t="s">
        <v>823</v>
      </c>
      <c r="B454" s="1">
        <v>453</v>
      </c>
      <c r="C454" s="1">
        <v>375</v>
      </c>
      <c r="D454" s="1">
        <v>3</v>
      </c>
      <c r="E454" s="1" t="s">
        <v>13</v>
      </c>
    </row>
    <row r="455" spans="1:5" ht="14.5">
      <c r="A455" s="1" t="s">
        <v>824</v>
      </c>
      <c r="B455" s="1">
        <v>454</v>
      </c>
      <c r="C455" s="1">
        <v>470</v>
      </c>
      <c r="D455" s="1">
        <v>3</v>
      </c>
      <c r="E455" s="1" t="s">
        <v>13</v>
      </c>
    </row>
    <row r="456" spans="1:5" ht="14.5">
      <c r="A456" s="1" t="s">
        <v>825</v>
      </c>
      <c r="B456" s="1">
        <v>455</v>
      </c>
      <c r="C456" s="1">
        <v>398</v>
      </c>
      <c r="D456" s="1">
        <v>3</v>
      </c>
      <c r="E456" s="1" t="s">
        <v>13</v>
      </c>
    </row>
    <row r="457" spans="1:5" ht="14.5">
      <c r="A457" s="1" t="s">
        <v>826</v>
      </c>
      <c r="B457" s="1">
        <v>456</v>
      </c>
      <c r="C457" s="1">
        <v>416</v>
      </c>
      <c r="D457" s="1">
        <v>3</v>
      </c>
      <c r="E457" s="1" t="s">
        <v>13</v>
      </c>
    </row>
    <row r="458" spans="1:5" ht="14.5">
      <c r="A458" s="1" t="s">
        <v>827</v>
      </c>
      <c r="B458" s="1">
        <v>457</v>
      </c>
      <c r="C458" s="1">
        <v>90</v>
      </c>
      <c r="D458" s="1">
        <v>1</v>
      </c>
      <c r="E458" s="1" t="s">
        <v>370</v>
      </c>
    </row>
    <row r="459" spans="1:5" ht="14.5">
      <c r="A459" s="1" t="s">
        <v>828</v>
      </c>
      <c r="B459" s="1">
        <v>458</v>
      </c>
      <c r="C459" s="1">
        <v>29</v>
      </c>
      <c r="D459" s="1">
        <v>1</v>
      </c>
      <c r="E459" s="1" t="s">
        <v>370</v>
      </c>
    </row>
    <row r="460" spans="1:5" ht="14.5">
      <c r="A460" s="1" t="s">
        <v>829</v>
      </c>
      <c r="B460" s="1">
        <v>459</v>
      </c>
      <c r="C460" s="1">
        <v>132</v>
      </c>
      <c r="D460" s="1">
        <v>1</v>
      </c>
      <c r="E460" s="1" t="s">
        <v>370</v>
      </c>
    </row>
    <row r="461" spans="1:5" ht="14.5">
      <c r="A461" s="1" t="s">
        <v>830</v>
      </c>
      <c r="B461" s="1">
        <v>460</v>
      </c>
      <c r="C461" s="1">
        <v>427</v>
      </c>
      <c r="D461" s="1">
        <v>3</v>
      </c>
      <c r="E461" s="1" t="s">
        <v>13</v>
      </c>
    </row>
    <row r="462" spans="1:5" ht="14.5">
      <c r="A462" s="1" t="s">
        <v>831</v>
      </c>
      <c r="B462" s="1">
        <v>461</v>
      </c>
      <c r="C462" s="1">
        <v>359</v>
      </c>
      <c r="D462" s="1">
        <v>3</v>
      </c>
      <c r="E462" s="1" t="s">
        <v>13</v>
      </c>
    </row>
    <row r="463" spans="1:5" ht="14.5">
      <c r="A463" s="1" t="s">
        <v>832</v>
      </c>
      <c r="B463" s="1">
        <v>462</v>
      </c>
      <c r="C463" s="1">
        <v>278</v>
      </c>
      <c r="D463" s="1">
        <v>2</v>
      </c>
      <c r="E463" s="1" t="s">
        <v>379</v>
      </c>
    </row>
    <row r="464" spans="1:5" ht="14.5">
      <c r="A464" s="1" t="s">
        <v>833</v>
      </c>
      <c r="B464" s="1">
        <v>463</v>
      </c>
      <c r="C464" s="1">
        <v>414</v>
      </c>
      <c r="D464" s="1">
        <v>3</v>
      </c>
      <c r="E464" s="1" t="s">
        <v>13</v>
      </c>
    </row>
    <row r="465" spans="1:5" ht="14.5">
      <c r="A465" s="1" t="s">
        <v>834</v>
      </c>
      <c r="B465" s="1">
        <v>464</v>
      </c>
      <c r="C465" s="1">
        <v>129</v>
      </c>
      <c r="D465" s="1">
        <v>1</v>
      </c>
      <c r="E465" s="1" t="s">
        <v>370</v>
      </c>
    </row>
    <row r="466" spans="1:5" ht="14.5">
      <c r="A466" s="1" t="s">
        <v>835</v>
      </c>
      <c r="B466" s="1">
        <v>465</v>
      </c>
      <c r="C466" s="1">
        <v>94</v>
      </c>
      <c r="D466" s="1">
        <v>1</v>
      </c>
      <c r="E466" s="1" t="s">
        <v>370</v>
      </c>
    </row>
    <row r="467" spans="1:5" ht="14.5">
      <c r="A467" s="1" t="s">
        <v>836</v>
      </c>
      <c r="B467" s="1">
        <v>466</v>
      </c>
      <c r="C467" s="1">
        <v>443</v>
      </c>
      <c r="D467" s="1">
        <v>3</v>
      </c>
      <c r="E467" s="1" t="s">
        <v>13</v>
      </c>
    </row>
    <row r="468" spans="1:5" ht="14.5">
      <c r="A468" s="1" t="s">
        <v>837</v>
      </c>
      <c r="B468" s="1">
        <v>467</v>
      </c>
      <c r="C468" s="1">
        <v>480</v>
      </c>
      <c r="D468" s="1">
        <v>3</v>
      </c>
      <c r="E468" s="1" t="s">
        <v>13</v>
      </c>
    </row>
    <row r="469" spans="1:5" ht="14.5">
      <c r="A469" s="1" t="s">
        <v>838</v>
      </c>
      <c r="B469" s="1">
        <v>468</v>
      </c>
      <c r="C469" s="1">
        <v>160</v>
      </c>
      <c r="D469" s="1">
        <v>1</v>
      </c>
      <c r="E469" s="1" t="s">
        <v>370</v>
      </c>
    </row>
    <row r="470" spans="1:5" ht="14.5">
      <c r="A470" s="1" t="s">
        <v>839</v>
      </c>
      <c r="B470" s="1">
        <v>469</v>
      </c>
      <c r="C470" s="1">
        <v>412</v>
      </c>
      <c r="D470" s="1">
        <v>3</v>
      </c>
      <c r="E470" s="1" t="s">
        <v>13</v>
      </c>
    </row>
    <row r="471" spans="1:5" ht="14.5">
      <c r="A471" s="1" t="s">
        <v>840</v>
      </c>
      <c r="B471" s="1">
        <v>470</v>
      </c>
      <c r="C471" s="1">
        <v>373</v>
      </c>
      <c r="D471" s="1">
        <v>3</v>
      </c>
      <c r="E471" s="1" t="s">
        <v>13</v>
      </c>
    </row>
    <row r="472" spans="1:5" ht="14.5">
      <c r="A472" s="1" t="s">
        <v>841</v>
      </c>
      <c r="B472" s="1">
        <v>471</v>
      </c>
      <c r="C472" s="1">
        <v>249</v>
      </c>
      <c r="D472" s="1">
        <v>2</v>
      </c>
      <c r="E472" s="1" t="s">
        <v>379</v>
      </c>
    </row>
    <row r="473" spans="1:5" ht="14.5">
      <c r="A473" s="1" t="s">
        <v>842</v>
      </c>
      <c r="B473" s="1">
        <v>472</v>
      </c>
      <c r="C473" s="1">
        <v>400</v>
      </c>
      <c r="D473" s="1">
        <v>3</v>
      </c>
      <c r="E473" s="1" t="s">
        <v>13</v>
      </c>
    </row>
    <row r="474" spans="1:5" ht="14.5">
      <c r="A474" s="1" t="s">
        <v>843</v>
      </c>
      <c r="B474" s="1">
        <v>473</v>
      </c>
      <c r="C474" s="1">
        <v>242</v>
      </c>
      <c r="D474" s="1">
        <v>2</v>
      </c>
      <c r="E474" s="1" t="s">
        <v>379</v>
      </c>
    </row>
    <row r="475" spans="1:5" ht="14.5">
      <c r="A475" s="1" t="s">
        <v>844</v>
      </c>
      <c r="B475" s="1">
        <v>474</v>
      </c>
      <c r="C475" s="1">
        <v>78</v>
      </c>
      <c r="D475" s="1">
        <v>1</v>
      </c>
      <c r="E475" s="1" t="s">
        <v>370</v>
      </c>
    </row>
    <row r="476" spans="1:5" ht="14.5">
      <c r="A476" s="1" t="s">
        <v>845</v>
      </c>
      <c r="B476" s="1">
        <v>475</v>
      </c>
      <c r="C476" s="1">
        <v>304</v>
      </c>
      <c r="D476" s="1">
        <v>2</v>
      </c>
      <c r="E476" s="1" t="s">
        <v>379</v>
      </c>
    </row>
    <row r="477" spans="1:5" ht="14.5">
      <c r="A477" s="1" t="s">
        <v>846</v>
      </c>
      <c r="B477" s="1">
        <v>476</v>
      </c>
      <c r="C477" s="1">
        <v>56</v>
      </c>
      <c r="D477" s="1">
        <v>1</v>
      </c>
      <c r="E477" s="1" t="s">
        <v>370</v>
      </c>
    </row>
    <row r="478" spans="1:5" ht="14.5">
      <c r="A478" s="1" t="s">
        <v>847</v>
      </c>
      <c r="B478" s="1">
        <v>477</v>
      </c>
      <c r="C478" s="1">
        <v>252</v>
      </c>
      <c r="D478" s="1">
        <v>2</v>
      </c>
      <c r="E478" s="1" t="s">
        <v>379</v>
      </c>
    </row>
    <row r="479" spans="1:5" ht="14.5">
      <c r="A479" s="1" t="s">
        <v>848</v>
      </c>
      <c r="B479" s="1">
        <v>478</v>
      </c>
      <c r="C479" s="1">
        <v>174</v>
      </c>
      <c r="D479" s="1">
        <v>2</v>
      </c>
      <c r="E479" s="1" t="s">
        <v>379</v>
      </c>
    </row>
    <row r="480" spans="1:5" ht="14.5">
      <c r="A480" s="1" t="s">
        <v>849</v>
      </c>
      <c r="B480" s="1">
        <v>479</v>
      </c>
      <c r="C480" s="1">
        <v>45</v>
      </c>
      <c r="D480" s="1">
        <v>1</v>
      </c>
      <c r="E480" s="1" t="s">
        <v>370</v>
      </c>
    </row>
    <row r="481" spans="1:5" ht="14.5">
      <c r="A481" s="1" t="s">
        <v>850</v>
      </c>
      <c r="B481" s="1">
        <v>480</v>
      </c>
      <c r="C481" s="1">
        <v>103</v>
      </c>
      <c r="D481" s="1">
        <v>1</v>
      </c>
      <c r="E481" s="1" t="s">
        <v>370</v>
      </c>
    </row>
    <row r="482" spans="1:5" ht="14.5">
      <c r="A482" s="1" t="s">
        <v>851</v>
      </c>
      <c r="B482" s="1">
        <v>481</v>
      </c>
      <c r="C482" s="1">
        <v>19</v>
      </c>
      <c r="D482" s="1">
        <v>1</v>
      </c>
      <c r="E482" s="1" t="s">
        <v>370</v>
      </c>
    </row>
    <row r="483" spans="1:5" ht="14.5">
      <c r="A483" s="1" t="s">
        <v>852</v>
      </c>
      <c r="B483" s="1">
        <v>482</v>
      </c>
      <c r="C483" s="1">
        <v>34</v>
      </c>
      <c r="D483" s="1">
        <v>1</v>
      </c>
      <c r="E483" s="1" t="s">
        <v>370</v>
      </c>
    </row>
    <row r="484" spans="1:5" ht="14.5">
      <c r="A484" s="1" t="s">
        <v>853</v>
      </c>
      <c r="B484" s="1">
        <v>483</v>
      </c>
      <c r="C484" s="1">
        <v>2</v>
      </c>
      <c r="D484" s="1">
        <v>1</v>
      </c>
      <c r="E484" s="1" t="s">
        <v>370</v>
      </c>
    </row>
    <row r="485" spans="1:5" ht="14.5">
      <c r="A485" s="1" t="s">
        <v>854</v>
      </c>
      <c r="B485" s="1">
        <v>484</v>
      </c>
      <c r="C485" s="1">
        <v>14</v>
      </c>
      <c r="D485" s="1">
        <v>1</v>
      </c>
      <c r="E485" s="1" t="s">
        <v>370</v>
      </c>
    </row>
    <row r="486" spans="1:5" ht="14.5">
      <c r="A486" s="1" t="s">
        <v>855</v>
      </c>
      <c r="B486" s="1">
        <v>485</v>
      </c>
      <c r="C486" s="1">
        <v>18</v>
      </c>
      <c r="D486" s="1">
        <v>1</v>
      </c>
      <c r="E486" s="1" t="s">
        <v>370</v>
      </c>
    </row>
    <row r="487" spans="1:5" ht="14.5">
      <c r="A487" s="1" t="s">
        <v>856</v>
      </c>
      <c r="B487" s="1">
        <v>486</v>
      </c>
      <c r="C487" s="1">
        <v>9</v>
      </c>
      <c r="D487" s="1">
        <v>1</v>
      </c>
      <c r="E487" s="1" t="s">
        <v>370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F4BB5-8ED5-4713-9BA3-17DF48C02956}">
  <dimension ref="A1:C102"/>
  <sheetViews>
    <sheetView workbookViewId="0">
      <selection activeCell="F12" sqref="F12"/>
    </sheetView>
  </sheetViews>
  <sheetFormatPr defaultRowHeight="13.5"/>
  <cols>
    <col min="1" max="1" width="15.5" customWidth="1"/>
    <col min="2" max="2" width="11.4140625" customWidth="1"/>
    <col min="3" max="3" width="15" customWidth="1"/>
  </cols>
  <sheetData>
    <row r="1" spans="1:3" ht="14.5">
      <c r="A1" s="1" t="s">
        <v>857</v>
      </c>
      <c r="B1" s="1" t="s">
        <v>858</v>
      </c>
      <c r="C1" s="1" t="s">
        <v>859</v>
      </c>
    </row>
    <row r="2" spans="1:3" ht="14.5">
      <c r="A2" s="1" t="s">
        <v>860</v>
      </c>
      <c r="B2" s="1">
        <v>1</v>
      </c>
      <c r="C2" s="1" t="s">
        <v>861</v>
      </c>
    </row>
    <row r="3" spans="1:3" ht="14.5">
      <c r="A3" s="1" t="s">
        <v>862</v>
      </c>
      <c r="B3" s="1">
        <v>2</v>
      </c>
      <c r="C3" s="1" t="s">
        <v>861</v>
      </c>
    </row>
    <row r="4" spans="1:3" ht="14.5">
      <c r="A4" s="1" t="s">
        <v>863</v>
      </c>
      <c r="B4" s="1">
        <v>3</v>
      </c>
      <c r="C4" s="1" t="s">
        <v>861</v>
      </c>
    </row>
    <row r="5" spans="1:3" ht="14.5">
      <c r="A5" s="1" t="s">
        <v>864</v>
      </c>
      <c r="B5" s="1">
        <v>4</v>
      </c>
      <c r="C5" s="1" t="s">
        <v>861</v>
      </c>
    </row>
    <row r="6" spans="1:3" ht="14.5">
      <c r="A6" s="1" t="s">
        <v>865</v>
      </c>
      <c r="B6" s="1">
        <v>5</v>
      </c>
      <c r="C6" s="1" t="s">
        <v>861</v>
      </c>
    </row>
    <row r="7" spans="1:3" ht="14.5">
      <c r="A7" s="1" t="s">
        <v>866</v>
      </c>
      <c r="B7" s="1">
        <v>6</v>
      </c>
      <c r="C7" s="1" t="s">
        <v>861</v>
      </c>
    </row>
    <row r="8" spans="1:3" ht="14.5">
      <c r="A8" s="1" t="s">
        <v>867</v>
      </c>
      <c r="B8" s="1">
        <v>7</v>
      </c>
      <c r="C8" s="1" t="s">
        <v>861</v>
      </c>
    </row>
    <row r="9" spans="1:3" ht="14.5">
      <c r="A9" s="1" t="s">
        <v>868</v>
      </c>
      <c r="B9" s="1">
        <v>8</v>
      </c>
      <c r="C9" s="1" t="s">
        <v>861</v>
      </c>
    </row>
    <row r="10" spans="1:3" ht="14.5">
      <c r="A10" s="1" t="s">
        <v>869</v>
      </c>
      <c r="B10" s="1">
        <v>9</v>
      </c>
      <c r="C10" s="1" t="s">
        <v>861</v>
      </c>
    </row>
    <row r="11" spans="1:3" ht="14.5">
      <c r="A11" s="1" t="s">
        <v>870</v>
      </c>
      <c r="B11" s="1">
        <v>10</v>
      </c>
      <c r="C11" s="1" t="s">
        <v>861</v>
      </c>
    </row>
    <row r="12" spans="1:3" ht="14.5">
      <c r="A12" s="1" t="s">
        <v>871</v>
      </c>
      <c r="B12" s="1">
        <v>11</v>
      </c>
      <c r="C12" s="1" t="s">
        <v>861</v>
      </c>
    </row>
    <row r="13" spans="1:3" ht="14.5">
      <c r="A13" s="1" t="s">
        <v>872</v>
      </c>
      <c r="B13" s="1">
        <v>12</v>
      </c>
      <c r="C13" s="1" t="s">
        <v>861</v>
      </c>
    </row>
    <row r="14" spans="1:3" ht="14.5">
      <c r="A14" s="1" t="s">
        <v>873</v>
      </c>
      <c r="B14" s="1">
        <v>13</v>
      </c>
      <c r="C14" s="1" t="s">
        <v>861</v>
      </c>
    </row>
    <row r="15" spans="1:3" ht="14.5">
      <c r="A15" s="1" t="s">
        <v>874</v>
      </c>
      <c r="B15" s="1">
        <v>14</v>
      </c>
      <c r="C15" s="1" t="s">
        <v>861</v>
      </c>
    </row>
    <row r="16" spans="1:3" ht="14.5">
      <c r="A16" s="1" t="s">
        <v>875</v>
      </c>
      <c r="B16" s="1">
        <v>15</v>
      </c>
      <c r="C16" s="1" t="s">
        <v>861</v>
      </c>
    </row>
    <row r="17" spans="1:3" ht="14.5">
      <c r="A17" s="1" t="s">
        <v>876</v>
      </c>
      <c r="B17" s="1">
        <v>16</v>
      </c>
      <c r="C17" s="1" t="s">
        <v>861</v>
      </c>
    </row>
    <row r="18" spans="1:3" ht="14.5">
      <c r="A18" s="1" t="s">
        <v>127</v>
      </c>
      <c r="B18" s="1">
        <v>17</v>
      </c>
      <c r="C18" s="1" t="s">
        <v>861</v>
      </c>
    </row>
    <row r="19" spans="1:3" ht="14.5">
      <c r="A19" s="1" t="s">
        <v>877</v>
      </c>
      <c r="B19" s="1">
        <v>18</v>
      </c>
      <c r="C19" s="1" t="s">
        <v>861</v>
      </c>
    </row>
    <row r="20" spans="1:3" ht="14.5">
      <c r="A20" s="1" t="s">
        <v>878</v>
      </c>
      <c r="B20" s="1">
        <v>19</v>
      </c>
      <c r="C20" s="1" t="s">
        <v>861</v>
      </c>
    </row>
    <row r="21" spans="1:3" ht="14.5">
      <c r="A21" s="1" t="s">
        <v>879</v>
      </c>
      <c r="B21" s="1">
        <v>20</v>
      </c>
      <c r="C21" s="1" t="s">
        <v>861</v>
      </c>
    </row>
    <row r="22" spans="1:3" ht="14.5">
      <c r="A22" s="1" t="s">
        <v>880</v>
      </c>
      <c r="B22" s="1">
        <v>21</v>
      </c>
      <c r="C22" s="1" t="s">
        <v>861</v>
      </c>
    </row>
    <row r="23" spans="1:3" ht="14.5">
      <c r="A23" s="1" t="s">
        <v>881</v>
      </c>
      <c r="B23" s="1">
        <v>22</v>
      </c>
      <c r="C23" s="1" t="s">
        <v>882</v>
      </c>
    </row>
    <row r="24" spans="1:3" ht="14.5">
      <c r="A24" s="1" t="s">
        <v>883</v>
      </c>
      <c r="B24" s="1">
        <v>23</v>
      </c>
      <c r="C24" s="1" t="s">
        <v>861</v>
      </c>
    </row>
    <row r="25" spans="1:3" ht="14.5">
      <c r="A25" s="1" t="s">
        <v>884</v>
      </c>
      <c r="B25" s="1">
        <v>24</v>
      </c>
      <c r="C25" s="1" t="s">
        <v>861</v>
      </c>
    </row>
    <row r="26" spans="1:3" ht="14.5">
      <c r="A26" s="1" t="s">
        <v>885</v>
      </c>
      <c r="B26" s="1">
        <v>25</v>
      </c>
      <c r="C26" s="1" t="s">
        <v>861</v>
      </c>
    </row>
    <row r="27" spans="1:3" ht="14.5">
      <c r="A27" s="1" t="s">
        <v>886</v>
      </c>
      <c r="B27" s="1">
        <v>26</v>
      </c>
      <c r="C27" s="1" t="s">
        <v>861</v>
      </c>
    </row>
    <row r="28" spans="1:3" ht="14.5">
      <c r="A28" s="1" t="s">
        <v>887</v>
      </c>
      <c r="B28" s="1">
        <v>27</v>
      </c>
      <c r="C28" s="1" t="s">
        <v>861</v>
      </c>
    </row>
    <row r="29" spans="1:3" ht="14.5">
      <c r="A29" s="1" t="s">
        <v>888</v>
      </c>
      <c r="B29" s="1">
        <v>28</v>
      </c>
      <c r="C29" s="1" t="s">
        <v>861</v>
      </c>
    </row>
    <row r="30" spans="1:3" ht="14.5">
      <c r="A30" s="1" t="s">
        <v>889</v>
      </c>
      <c r="B30" s="1">
        <v>29</v>
      </c>
      <c r="C30" s="1" t="s">
        <v>861</v>
      </c>
    </row>
    <row r="31" spans="1:3" ht="14.5">
      <c r="A31" s="1" t="s">
        <v>890</v>
      </c>
      <c r="B31" s="1">
        <v>30</v>
      </c>
      <c r="C31" s="1" t="s">
        <v>861</v>
      </c>
    </row>
    <row r="32" spans="1:3" ht="14.5">
      <c r="A32" s="1" t="s">
        <v>891</v>
      </c>
      <c r="B32" s="1">
        <v>31</v>
      </c>
      <c r="C32" s="1" t="s">
        <v>861</v>
      </c>
    </row>
    <row r="33" spans="1:3" ht="14.5">
      <c r="A33" s="1" t="s">
        <v>892</v>
      </c>
      <c r="B33" s="1">
        <v>32</v>
      </c>
      <c r="C33" s="1" t="s">
        <v>861</v>
      </c>
    </row>
    <row r="34" spans="1:3" ht="14.5">
      <c r="A34" s="1" t="s">
        <v>893</v>
      </c>
      <c r="B34" s="1">
        <v>33</v>
      </c>
      <c r="C34" s="1" t="s">
        <v>861</v>
      </c>
    </row>
    <row r="35" spans="1:3" ht="14.5">
      <c r="A35" s="1" t="s">
        <v>894</v>
      </c>
      <c r="B35" s="1">
        <v>34</v>
      </c>
      <c r="C35" s="1" t="s">
        <v>861</v>
      </c>
    </row>
    <row r="36" spans="1:3" ht="14.5">
      <c r="A36" s="1" t="s">
        <v>895</v>
      </c>
      <c r="B36" s="1">
        <v>35</v>
      </c>
      <c r="C36" s="1" t="s">
        <v>861</v>
      </c>
    </row>
    <row r="37" spans="1:3" ht="14.5">
      <c r="A37" s="1" t="s">
        <v>896</v>
      </c>
      <c r="B37" s="1">
        <v>36</v>
      </c>
      <c r="C37" s="1" t="s">
        <v>861</v>
      </c>
    </row>
    <row r="38" spans="1:3" ht="14.5">
      <c r="A38" s="1" t="s">
        <v>897</v>
      </c>
      <c r="B38" s="1">
        <v>37</v>
      </c>
      <c r="C38" s="1" t="s">
        <v>861</v>
      </c>
    </row>
    <row r="39" spans="1:3" ht="14.5">
      <c r="A39" s="1" t="s">
        <v>898</v>
      </c>
      <c r="B39" s="1">
        <v>38</v>
      </c>
      <c r="C39" s="1" t="s">
        <v>861</v>
      </c>
    </row>
    <row r="40" spans="1:3" ht="14.5">
      <c r="A40" s="1" t="s">
        <v>899</v>
      </c>
      <c r="B40" s="1">
        <v>39</v>
      </c>
      <c r="C40" s="1" t="s">
        <v>861</v>
      </c>
    </row>
    <row r="41" spans="1:3" ht="14.5">
      <c r="A41" s="1" t="s">
        <v>900</v>
      </c>
      <c r="B41" s="1">
        <v>40</v>
      </c>
      <c r="C41" s="1" t="s">
        <v>861</v>
      </c>
    </row>
    <row r="42" spans="1:3" ht="14.5">
      <c r="A42" s="1" t="s">
        <v>901</v>
      </c>
      <c r="B42" s="1">
        <v>41</v>
      </c>
      <c r="C42" s="1" t="s">
        <v>861</v>
      </c>
    </row>
    <row r="43" spans="1:3" ht="14.5">
      <c r="A43" s="1" t="s">
        <v>902</v>
      </c>
      <c r="B43" s="1">
        <v>42</v>
      </c>
      <c r="C43" s="1" t="s">
        <v>861</v>
      </c>
    </row>
    <row r="44" spans="1:3" ht="14.5">
      <c r="A44" s="1" t="s">
        <v>903</v>
      </c>
      <c r="B44" s="1">
        <v>43</v>
      </c>
      <c r="C44" s="1" t="s">
        <v>861</v>
      </c>
    </row>
    <row r="45" spans="1:3" ht="14.5">
      <c r="A45" s="1" t="s">
        <v>904</v>
      </c>
      <c r="B45" s="1">
        <v>44</v>
      </c>
      <c r="C45" s="1" t="s">
        <v>861</v>
      </c>
    </row>
    <row r="46" spans="1:3" ht="14.5">
      <c r="A46" s="1" t="s">
        <v>905</v>
      </c>
      <c r="B46" s="1">
        <v>45</v>
      </c>
      <c r="C46" s="1" t="s">
        <v>861</v>
      </c>
    </row>
    <row r="47" spans="1:3" ht="14.5">
      <c r="A47" s="1" t="s">
        <v>906</v>
      </c>
      <c r="B47" s="1">
        <v>46</v>
      </c>
      <c r="C47" s="1" t="s">
        <v>861</v>
      </c>
    </row>
    <row r="48" spans="1:3" ht="14.5">
      <c r="A48" s="1" t="s">
        <v>907</v>
      </c>
      <c r="B48" s="1">
        <v>47</v>
      </c>
      <c r="C48" s="1" t="s">
        <v>861</v>
      </c>
    </row>
    <row r="49" spans="1:3" ht="14.5">
      <c r="A49" s="1" t="s">
        <v>908</v>
      </c>
      <c r="B49" s="1">
        <v>48</v>
      </c>
      <c r="C49" s="1" t="s">
        <v>861</v>
      </c>
    </row>
    <row r="50" spans="1:3" ht="14.5">
      <c r="A50" s="1" t="s">
        <v>909</v>
      </c>
      <c r="B50" s="1">
        <v>49</v>
      </c>
      <c r="C50" s="1" t="s">
        <v>861</v>
      </c>
    </row>
    <row r="51" spans="1:3" ht="14.5">
      <c r="A51" s="1" t="s">
        <v>910</v>
      </c>
      <c r="B51" s="1">
        <v>50</v>
      </c>
      <c r="C51" s="1" t="s">
        <v>861</v>
      </c>
    </row>
    <row r="52" spans="1:3" ht="14.5">
      <c r="A52" s="1" t="s">
        <v>911</v>
      </c>
      <c r="B52" s="1">
        <v>51</v>
      </c>
      <c r="C52" s="1" t="s">
        <v>861</v>
      </c>
    </row>
    <row r="53" spans="1:3" ht="14.5">
      <c r="A53" s="1" t="s">
        <v>912</v>
      </c>
      <c r="B53" s="1">
        <v>52</v>
      </c>
      <c r="C53" s="1" t="s">
        <v>861</v>
      </c>
    </row>
    <row r="54" spans="1:3" ht="14.5">
      <c r="A54" s="1" t="s">
        <v>913</v>
      </c>
      <c r="B54" s="1">
        <v>53</v>
      </c>
      <c r="C54" s="1" t="s">
        <v>861</v>
      </c>
    </row>
    <row r="55" spans="1:3" ht="14.5">
      <c r="A55" s="1" t="s">
        <v>889</v>
      </c>
      <c r="B55" s="1">
        <v>54</v>
      </c>
      <c r="C55" s="1" t="s">
        <v>861</v>
      </c>
    </row>
    <row r="56" spans="1:3" ht="14.5">
      <c r="A56" s="1" t="s">
        <v>914</v>
      </c>
      <c r="B56" s="1">
        <v>55</v>
      </c>
      <c r="C56" s="1" t="s">
        <v>861</v>
      </c>
    </row>
    <row r="57" spans="1:3" ht="14.5">
      <c r="A57" s="1" t="s">
        <v>915</v>
      </c>
      <c r="B57" s="1">
        <v>56</v>
      </c>
      <c r="C57" s="1" t="s">
        <v>861</v>
      </c>
    </row>
    <row r="58" spans="1:3" ht="14.5">
      <c r="A58" s="1" t="s">
        <v>916</v>
      </c>
      <c r="B58" s="1">
        <v>57</v>
      </c>
      <c r="C58" s="1" t="s">
        <v>861</v>
      </c>
    </row>
    <row r="59" spans="1:3" ht="14.5">
      <c r="A59" s="1" t="s">
        <v>917</v>
      </c>
      <c r="B59" s="1">
        <v>58</v>
      </c>
      <c r="C59" s="1" t="s">
        <v>861</v>
      </c>
    </row>
    <row r="60" spans="1:3" ht="14.5">
      <c r="A60" s="1" t="s">
        <v>918</v>
      </c>
      <c r="B60" s="1">
        <v>59</v>
      </c>
      <c r="C60" s="1" t="s">
        <v>861</v>
      </c>
    </row>
    <row r="61" spans="1:3" ht="14.5">
      <c r="A61" s="1" t="s">
        <v>919</v>
      </c>
      <c r="B61" s="1">
        <v>60</v>
      </c>
      <c r="C61" s="1" t="s">
        <v>861</v>
      </c>
    </row>
    <row r="62" spans="1:3" ht="14.5">
      <c r="A62" s="1" t="s">
        <v>920</v>
      </c>
      <c r="B62" s="1">
        <v>61</v>
      </c>
      <c r="C62" s="1" t="s">
        <v>861</v>
      </c>
    </row>
    <row r="63" spans="1:3" ht="14.5">
      <c r="A63" s="1" t="s">
        <v>921</v>
      </c>
      <c r="B63" s="1">
        <v>62</v>
      </c>
      <c r="C63" s="1" t="s">
        <v>861</v>
      </c>
    </row>
    <row r="64" spans="1:3" ht="14.5">
      <c r="A64" s="1" t="s">
        <v>922</v>
      </c>
      <c r="B64" s="1">
        <v>63</v>
      </c>
      <c r="C64" s="1" t="s">
        <v>861</v>
      </c>
    </row>
    <row r="65" spans="1:3" ht="14.5">
      <c r="A65" s="1" t="s">
        <v>923</v>
      </c>
      <c r="B65" s="1">
        <v>64</v>
      </c>
      <c r="C65" s="1" t="s">
        <v>861</v>
      </c>
    </row>
    <row r="66" spans="1:3" ht="14.5">
      <c r="A66" s="1" t="s">
        <v>924</v>
      </c>
      <c r="B66" s="1">
        <v>65</v>
      </c>
      <c r="C66" s="1" t="s">
        <v>861</v>
      </c>
    </row>
    <row r="67" spans="1:3" ht="14.5">
      <c r="A67" s="1" t="s">
        <v>925</v>
      </c>
      <c r="B67" s="1">
        <v>66</v>
      </c>
      <c r="C67" s="1" t="s">
        <v>861</v>
      </c>
    </row>
    <row r="68" spans="1:3" ht="14.5">
      <c r="A68" s="1" t="s">
        <v>926</v>
      </c>
      <c r="B68" s="1">
        <v>67</v>
      </c>
      <c r="C68" s="1" t="s">
        <v>861</v>
      </c>
    </row>
    <row r="69" spans="1:3" ht="14.5">
      <c r="A69" s="1" t="s">
        <v>927</v>
      </c>
      <c r="B69" s="1">
        <v>68</v>
      </c>
      <c r="C69" s="1" t="s">
        <v>861</v>
      </c>
    </row>
    <row r="70" spans="1:3" ht="14.5">
      <c r="A70" s="1" t="s">
        <v>928</v>
      </c>
      <c r="B70" s="1">
        <v>69</v>
      </c>
      <c r="C70" s="1" t="s">
        <v>861</v>
      </c>
    </row>
    <row r="71" spans="1:3" ht="14.5">
      <c r="A71" s="1" t="s">
        <v>929</v>
      </c>
      <c r="B71" s="1">
        <v>70</v>
      </c>
      <c r="C71" s="1" t="s">
        <v>861</v>
      </c>
    </row>
    <row r="72" spans="1:3" ht="14.5">
      <c r="A72" s="1" t="s">
        <v>930</v>
      </c>
      <c r="B72" s="1">
        <v>71</v>
      </c>
      <c r="C72" s="1" t="s">
        <v>861</v>
      </c>
    </row>
    <row r="73" spans="1:3" ht="14.5">
      <c r="A73" s="1" t="s">
        <v>931</v>
      </c>
      <c r="B73" s="1">
        <v>72</v>
      </c>
      <c r="C73" s="1" t="s">
        <v>861</v>
      </c>
    </row>
    <row r="74" spans="1:3" ht="14.5">
      <c r="A74" s="1" t="s">
        <v>932</v>
      </c>
      <c r="B74" s="1">
        <v>73</v>
      </c>
      <c r="C74" s="1" t="s">
        <v>861</v>
      </c>
    </row>
    <row r="75" spans="1:3" ht="14.5">
      <c r="A75" s="1" t="s">
        <v>933</v>
      </c>
      <c r="B75" s="1">
        <v>74</v>
      </c>
      <c r="C75" s="1" t="s">
        <v>861</v>
      </c>
    </row>
    <row r="76" spans="1:3" ht="14.5">
      <c r="A76" s="1" t="s">
        <v>934</v>
      </c>
      <c r="B76" s="1">
        <v>75</v>
      </c>
      <c r="C76" s="1" t="s">
        <v>861</v>
      </c>
    </row>
    <row r="77" spans="1:3" ht="14.5">
      <c r="A77" s="1" t="s">
        <v>935</v>
      </c>
      <c r="B77" s="1">
        <v>76</v>
      </c>
      <c r="C77" s="1" t="s">
        <v>861</v>
      </c>
    </row>
    <row r="78" spans="1:3" ht="14.5">
      <c r="A78" s="1" t="s">
        <v>936</v>
      </c>
      <c r="B78" s="1">
        <v>77</v>
      </c>
      <c r="C78" s="1" t="s">
        <v>861</v>
      </c>
    </row>
    <row r="79" spans="1:3" ht="14.5">
      <c r="A79" s="1" t="s">
        <v>937</v>
      </c>
      <c r="B79" s="1">
        <v>78</v>
      </c>
      <c r="C79" s="1" t="s">
        <v>861</v>
      </c>
    </row>
    <row r="80" spans="1:3" ht="14.5">
      <c r="A80" s="1" t="s">
        <v>938</v>
      </c>
      <c r="B80" s="1">
        <v>79</v>
      </c>
      <c r="C80" s="1" t="s">
        <v>861</v>
      </c>
    </row>
    <row r="81" spans="1:3" ht="14.5">
      <c r="A81" s="1" t="s">
        <v>939</v>
      </c>
      <c r="B81" s="1">
        <v>80</v>
      </c>
      <c r="C81" s="1" t="s">
        <v>861</v>
      </c>
    </row>
    <row r="82" spans="1:3" ht="14.5">
      <c r="A82" s="1" t="s">
        <v>940</v>
      </c>
      <c r="B82" s="1">
        <v>81</v>
      </c>
      <c r="C82" s="1" t="s">
        <v>861</v>
      </c>
    </row>
    <row r="83" spans="1:3" ht="14.5">
      <c r="A83" s="1" t="s">
        <v>941</v>
      </c>
      <c r="B83" s="1">
        <v>82</v>
      </c>
      <c r="C83" s="1" t="s">
        <v>861</v>
      </c>
    </row>
    <row r="84" spans="1:3" ht="14.5">
      <c r="A84" s="1" t="s">
        <v>942</v>
      </c>
      <c r="B84" s="1">
        <v>83</v>
      </c>
      <c r="C84" s="1" t="s">
        <v>861</v>
      </c>
    </row>
    <row r="85" spans="1:3" ht="14.5">
      <c r="A85" s="1" t="s">
        <v>943</v>
      </c>
      <c r="B85" s="1">
        <v>84</v>
      </c>
      <c r="C85" s="1" t="s">
        <v>861</v>
      </c>
    </row>
    <row r="86" spans="1:3" ht="14.5">
      <c r="A86" s="1" t="s">
        <v>944</v>
      </c>
      <c r="B86" s="1">
        <v>85</v>
      </c>
      <c r="C86" s="1" t="s">
        <v>861</v>
      </c>
    </row>
    <row r="87" spans="1:3" ht="14.5">
      <c r="A87" s="1" t="s">
        <v>945</v>
      </c>
      <c r="B87" s="1">
        <v>86</v>
      </c>
      <c r="C87" s="1" t="s">
        <v>861</v>
      </c>
    </row>
    <row r="88" spans="1:3" ht="14.5">
      <c r="A88" s="1" t="s">
        <v>946</v>
      </c>
      <c r="B88" s="1">
        <v>87</v>
      </c>
      <c r="C88" s="1" t="s">
        <v>861</v>
      </c>
    </row>
    <row r="89" spans="1:3" ht="14.5">
      <c r="A89" s="1" t="s">
        <v>947</v>
      </c>
      <c r="B89" s="1">
        <v>88</v>
      </c>
      <c r="C89" s="1" t="s">
        <v>861</v>
      </c>
    </row>
    <row r="90" spans="1:3" ht="14.5">
      <c r="A90" s="1" t="s">
        <v>948</v>
      </c>
      <c r="B90" s="1">
        <v>89</v>
      </c>
      <c r="C90" s="1" t="s">
        <v>861</v>
      </c>
    </row>
    <row r="91" spans="1:3" ht="14.5">
      <c r="A91" s="1" t="s">
        <v>949</v>
      </c>
      <c r="B91" s="1">
        <v>90</v>
      </c>
      <c r="C91" s="1" t="s">
        <v>861</v>
      </c>
    </row>
    <row r="92" spans="1:3" ht="14.5">
      <c r="A92" s="1" t="s">
        <v>950</v>
      </c>
      <c r="B92" s="1">
        <v>91</v>
      </c>
      <c r="C92" s="1" t="s">
        <v>861</v>
      </c>
    </row>
    <row r="93" spans="1:3" ht="14.5">
      <c r="A93" s="1" t="s">
        <v>951</v>
      </c>
      <c r="B93" s="1">
        <v>92</v>
      </c>
      <c r="C93" s="1" t="s">
        <v>861</v>
      </c>
    </row>
    <row r="94" spans="1:3" ht="14.5">
      <c r="A94" s="1" t="s">
        <v>952</v>
      </c>
      <c r="B94" s="1">
        <v>93</v>
      </c>
      <c r="C94" s="1" t="s">
        <v>861</v>
      </c>
    </row>
    <row r="95" spans="1:3" ht="14.5">
      <c r="A95" s="1" t="s">
        <v>953</v>
      </c>
      <c r="B95" s="1">
        <v>94</v>
      </c>
      <c r="C95" s="1" t="s">
        <v>861</v>
      </c>
    </row>
    <row r="96" spans="1:3" ht="14.5">
      <c r="A96" s="1" t="s">
        <v>954</v>
      </c>
      <c r="B96" s="1">
        <v>95</v>
      </c>
      <c r="C96" s="1" t="s">
        <v>861</v>
      </c>
    </row>
    <row r="97" spans="1:3" ht="14.5">
      <c r="A97" s="1" t="s">
        <v>955</v>
      </c>
      <c r="B97" s="1">
        <v>96</v>
      </c>
      <c r="C97" s="1" t="s">
        <v>861</v>
      </c>
    </row>
    <row r="98" spans="1:3" ht="14.5">
      <c r="A98" s="1" t="s">
        <v>956</v>
      </c>
      <c r="B98" s="1">
        <v>97</v>
      </c>
      <c r="C98" s="1" t="s">
        <v>861</v>
      </c>
    </row>
    <row r="99" spans="1:3" ht="14.5">
      <c r="A99" s="1" t="s">
        <v>957</v>
      </c>
      <c r="B99" s="1">
        <v>98</v>
      </c>
      <c r="C99" s="1" t="s">
        <v>861</v>
      </c>
    </row>
    <row r="100" spans="1:3" ht="14.5">
      <c r="A100" s="1" t="s">
        <v>958</v>
      </c>
      <c r="B100" s="1">
        <v>99</v>
      </c>
      <c r="C100" s="1" t="s">
        <v>861</v>
      </c>
    </row>
    <row r="101" spans="1:3" ht="14.5">
      <c r="A101" s="1" t="s">
        <v>959</v>
      </c>
      <c r="B101" s="1">
        <v>100</v>
      </c>
      <c r="C101" s="1" t="s">
        <v>861</v>
      </c>
    </row>
    <row r="102" spans="1:3" ht="14.5">
      <c r="A102" s="1" t="s">
        <v>960</v>
      </c>
      <c r="B102" s="1">
        <v>101</v>
      </c>
      <c r="C102" s="1" t="s">
        <v>861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B742-75FE-4765-83D5-6D63B07F283A}">
  <dimension ref="A1:B26"/>
  <sheetViews>
    <sheetView workbookViewId="0">
      <selection activeCell="F11" sqref="F11"/>
    </sheetView>
  </sheetViews>
  <sheetFormatPr defaultRowHeight="13.5"/>
  <cols>
    <col min="1" max="1" width="14.1640625" customWidth="1"/>
    <col min="2" max="2" width="11.6640625" customWidth="1"/>
  </cols>
  <sheetData>
    <row r="1" spans="1:2" ht="14.5">
      <c r="A1" s="1" t="s">
        <v>961</v>
      </c>
      <c r="B1" s="1" t="s">
        <v>962</v>
      </c>
    </row>
    <row r="2" spans="1:2" ht="14.5">
      <c r="A2" s="1" t="s">
        <v>963</v>
      </c>
      <c r="B2" s="1">
        <v>1</v>
      </c>
    </row>
    <row r="3" spans="1:2" ht="14.5">
      <c r="A3" s="1" t="s">
        <v>964</v>
      </c>
      <c r="B3" s="1">
        <v>2</v>
      </c>
    </row>
    <row r="4" spans="1:2" ht="14.5">
      <c r="A4" s="1" t="s">
        <v>965</v>
      </c>
      <c r="B4" s="1">
        <v>3</v>
      </c>
    </row>
    <row r="5" spans="1:2" ht="14.5">
      <c r="A5" s="1" t="s">
        <v>966</v>
      </c>
      <c r="B5" s="1">
        <v>4</v>
      </c>
    </row>
    <row r="6" spans="1:2" ht="14.5">
      <c r="A6" s="1" t="s">
        <v>967</v>
      </c>
      <c r="B6" s="1">
        <v>5</v>
      </c>
    </row>
    <row r="7" spans="1:2" ht="14.5">
      <c r="A7" s="1" t="s">
        <v>968</v>
      </c>
      <c r="B7" s="1">
        <v>6</v>
      </c>
    </row>
    <row r="8" spans="1:2" ht="14.5">
      <c r="A8" s="1" t="s">
        <v>969</v>
      </c>
      <c r="B8" s="1">
        <v>7</v>
      </c>
    </row>
    <row r="9" spans="1:2" ht="14.5">
      <c r="A9" s="1" t="s">
        <v>970</v>
      </c>
      <c r="B9" s="1">
        <v>8</v>
      </c>
    </row>
    <row r="10" spans="1:2" ht="14.5">
      <c r="A10" s="1" t="s">
        <v>971</v>
      </c>
      <c r="B10" s="1">
        <v>9</v>
      </c>
    </row>
    <row r="11" spans="1:2" ht="14.5">
      <c r="A11" s="1" t="s">
        <v>972</v>
      </c>
      <c r="B11" s="1">
        <v>10</v>
      </c>
    </row>
    <row r="12" spans="1:2" ht="14.5">
      <c r="A12" s="1" t="s">
        <v>973</v>
      </c>
      <c r="B12" s="1">
        <v>11</v>
      </c>
    </row>
    <row r="13" spans="1:2" ht="14.5">
      <c r="A13" s="1" t="s">
        <v>974</v>
      </c>
      <c r="B13" s="1">
        <v>12</v>
      </c>
    </row>
    <row r="14" spans="1:2" ht="14.5">
      <c r="A14" s="1" t="s">
        <v>975</v>
      </c>
      <c r="B14" s="1">
        <v>13</v>
      </c>
    </row>
    <row r="15" spans="1:2" ht="14.5">
      <c r="A15" s="1" t="s">
        <v>976</v>
      </c>
      <c r="B15" s="1">
        <v>14</v>
      </c>
    </row>
    <row r="16" spans="1:2" ht="14.5">
      <c r="A16" s="1" t="s">
        <v>977</v>
      </c>
      <c r="B16" s="1">
        <v>15</v>
      </c>
    </row>
    <row r="17" spans="1:2" ht="14.5">
      <c r="A17" s="1" t="s">
        <v>978</v>
      </c>
      <c r="B17" s="1">
        <v>16</v>
      </c>
    </row>
    <row r="18" spans="1:2" ht="14.5">
      <c r="A18" s="1" t="s">
        <v>979</v>
      </c>
      <c r="B18" s="1">
        <v>17</v>
      </c>
    </row>
    <row r="19" spans="1:2" ht="14.5">
      <c r="A19" s="1" t="s">
        <v>980</v>
      </c>
      <c r="B19" s="1">
        <v>18</v>
      </c>
    </row>
    <row r="20" spans="1:2" ht="14.5">
      <c r="A20" s="1" t="s">
        <v>981</v>
      </c>
      <c r="B20" s="1">
        <v>19</v>
      </c>
    </row>
    <row r="21" spans="1:2" ht="14.5">
      <c r="A21" s="1" t="s">
        <v>982</v>
      </c>
      <c r="B21" s="1">
        <v>20</v>
      </c>
    </row>
    <row r="22" spans="1:2" ht="14.5">
      <c r="A22" s="1" t="s">
        <v>983</v>
      </c>
      <c r="B22" s="1">
        <v>21</v>
      </c>
    </row>
    <row r="23" spans="1:2" ht="14.5">
      <c r="A23" s="1" t="s">
        <v>984</v>
      </c>
      <c r="B23" s="1">
        <v>22</v>
      </c>
    </row>
    <row r="24" spans="1:2" ht="14.5">
      <c r="A24" s="1" t="s">
        <v>985</v>
      </c>
      <c r="B24" s="1">
        <v>23</v>
      </c>
    </row>
    <row r="25" spans="1:2" ht="14.5">
      <c r="A25" s="1" t="s">
        <v>986</v>
      </c>
      <c r="B25" s="1">
        <v>24</v>
      </c>
    </row>
    <row r="26" spans="1:2" ht="14.5">
      <c r="A26" s="1" t="s">
        <v>987</v>
      </c>
      <c r="B26" s="1">
        <v>25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B14F-B05E-4C56-BDF6-0B28F2189A58}">
  <dimension ref="A1:C6"/>
  <sheetViews>
    <sheetView workbookViewId="0">
      <selection activeCell="H15" sqref="H15"/>
    </sheetView>
  </sheetViews>
  <sheetFormatPr defaultRowHeight="13.5"/>
  <cols>
    <col min="1" max="1" width="11.83203125" customWidth="1"/>
    <col min="2" max="2" width="11.9140625" customWidth="1"/>
    <col min="3" max="3" width="14.25" customWidth="1"/>
  </cols>
  <sheetData>
    <row r="1" spans="1:3" ht="14.5">
      <c r="A1" s="1" t="s">
        <v>988</v>
      </c>
      <c r="B1" s="1" t="s">
        <v>989</v>
      </c>
      <c r="C1" s="1" t="s">
        <v>990</v>
      </c>
    </row>
    <row r="2" spans="1:3" ht="14.5">
      <c r="A2" s="2">
        <v>0.1</v>
      </c>
      <c r="B2" s="1" t="s">
        <v>991</v>
      </c>
      <c r="C2" s="1">
        <v>1</v>
      </c>
    </row>
    <row r="3" spans="1:3" ht="14.5">
      <c r="A3" s="2">
        <v>0.2</v>
      </c>
      <c r="B3" s="1" t="s">
        <v>992</v>
      </c>
      <c r="C3" s="1">
        <v>2</v>
      </c>
    </row>
    <row r="4" spans="1:3" ht="14.5">
      <c r="A4" s="2">
        <v>0.4</v>
      </c>
      <c r="B4" s="1" t="s">
        <v>993</v>
      </c>
      <c r="C4" s="1">
        <v>3</v>
      </c>
    </row>
    <row r="5" spans="1:3" ht="14.5">
      <c r="A5" s="2">
        <v>0.6</v>
      </c>
      <c r="B5" s="1" t="s">
        <v>994</v>
      </c>
      <c r="C5" s="1">
        <v>4</v>
      </c>
    </row>
    <row r="6" spans="1:3" ht="14.5">
      <c r="A6" s="2">
        <v>0.8</v>
      </c>
      <c r="B6" s="1" t="s">
        <v>995</v>
      </c>
      <c r="C6" s="1">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5B03F48C-A62F-48FE-84DB-1C4268B53A00}">
  <ds:schemaRefs/>
</ds:datastoreItem>
</file>

<file path=customXml/itemProps2.xml><?xml version="1.0" encoding="utf-8"?>
<ds:datastoreItem xmlns:ds="http://schemas.openxmlformats.org/officeDocument/2006/customXml" ds:itemID="{A7302916-2DFB-4377-AD60-4F2220A2A778}">
  <ds:schemaRefs/>
</ds:datastoreItem>
</file>

<file path=customXml/itemProps3.xml><?xml version="1.0" encoding="utf-8"?>
<ds:datastoreItem xmlns:ds="http://schemas.openxmlformats.org/officeDocument/2006/customXml" ds:itemID="{470EA8A9-F19B-4428-BC01-F0255F713D58}">
  <ds:schemaRefs/>
</ds:datastoreItem>
</file>

<file path=customXml/itemProps4.xml><?xml version="1.0" encoding="utf-8"?>
<ds:datastoreItem xmlns:ds="http://schemas.openxmlformats.org/officeDocument/2006/customXml" ds:itemID="{7D385B99-0732-45F1-BC54-C9EE6137E3DE}">
  <ds:schemaRefs/>
</ds:datastoreItem>
</file>

<file path=customXml/itemProps5.xml><?xml version="1.0" encoding="utf-8"?>
<ds:datastoreItem xmlns:ds="http://schemas.openxmlformats.org/officeDocument/2006/customXml" ds:itemID="{83A4C84D-6E30-4BDF-8E8E-85F441D890DE}">
  <ds:schemaRefs/>
</ds:datastoreItem>
</file>

<file path=customXml/itemProps6.xml><?xml version="1.0" encoding="utf-8"?>
<ds:datastoreItem xmlns:ds="http://schemas.openxmlformats.org/officeDocument/2006/customXml" ds:itemID="{EA688E87-BC20-478B-99C6-DDC82B0D013C}">
  <ds:schemaRefs/>
</ds:datastoreItem>
</file>

<file path=customXml/itemProps7.xml><?xml version="1.0" encoding="utf-8"?>
<ds:datastoreItem xmlns:ds="http://schemas.openxmlformats.org/officeDocument/2006/customXml" ds:itemID="{FB7EBD07-EB30-446A-AE2B-5E258DC73409}">
  <ds:schemaRefs/>
</ds:datastoreItem>
</file>

<file path=customXml/itemProps8.xml><?xml version="1.0" encoding="utf-8"?>
<ds:datastoreItem xmlns:ds="http://schemas.openxmlformats.org/officeDocument/2006/customXml" ds:itemID="{294959A7-68C3-4132-8769-054266E7CC8B}">
  <ds:schemaRefs/>
</ds:datastoreItem>
</file>

<file path=customXml/itemProps9.xml><?xml version="1.0" encoding="utf-8"?>
<ds:datastoreItem xmlns:ds="http://schemas.openxmlformats.org/officeDocument/2006/customXml" ds:itemID="{587F0B8D-D068-487D-A1BF-B54CB87EAACD}">
  <ds:schemaRefs/>
</ds:datastoreItem>
</file>

<file path=customXml/itemProps10.xml><?xml version="1.0" encoding="utf-8"?>
<ds:datastoreItem xmlns:ds="http://schemas.openxmlformats.org/officeDocument/2006/customXml" ds:itemID="{E04D06B4-3A04-4964-8770-8F32FC186480}">
  <ds:schemaRefs/>
</ds:datastoreItem>
</file>

<file path=customXml/itemProps11.xml><?xml version="1.0" encoding="utf-8"?>
<ds:datastoreItem xmlns:ds="http://schemas.openxmlformats.org/officeDocument/2006/customXml" ds:itemID="{71338EFF-A2D0-445F-B0CC-5DCC30A50A6D}">
  <ds:schemaRefs/>
</ds:datastoreItem>
</file>

<file path=customXml/itemProps12.xml><?xml version="1.0" encoding="utf-8"?>
<ds:datastoreItem xmlns:ds="http://schemas.openxmlformats.org/officeDocument/2006/customXml" ds:itemID="{74BF6162-19C9-4B48-A85D-A61771D99DA6}">
  <ds:schemaRefs/>
</ds:datastoreItem>
</file>

<file path=customXml/itemProps13.xml><?xml version="1.0" encoding="utf-8"?>
<ds:datastoreItem xmlns:ds="http://schemas.openxmlformats.org/officeDocument/2006/customXml" ds:itemID="{0C86F01C-F036-451A-893F-699ABA77AABB}">
  <ds:schemaRefs/>
</ds:datastoreItem>
</file>

<file path=customXml/itemProps14.xml><?xml version="1.0" encoding="utf-8"?>
<ds:datastoreItem xmlns:ds="http://schemas.openxmlformats.org/officeDocument/2006/customXml" ds:itemID="{3F5C37DD-B65A-47FB-B0D1-C30FCDB36E45}">
  <ds:schemaRefs/>
</ds:datastoreItem>
</file>

<file path=customXml/itemProps15.xml><?xml version="1.0" encoding="utf-8"?>
<ds:datastoreItem xmlns:ds="http://schemas.openxmlformats.org/officeDocument/2006/customXml" ds:itemID="{A8C02691-A745-42DA-ABC1-D80747528DA8}">
  <ds:schemaRefs/>
</ds:datastoreItem>
</file>

<file path=customXml/itemProps16.xml><?xml version="1.0" encoding="utf-8"?>
<ds:datastoreItem xmlns:ds="http://schemas.openxmlformats.org/officeDocument/2006/customXml" ds:itemID="{815C3289-6F1D-4A33-B561-9027B2514C19}">
  <ds:schemaRefs/>
</ds:datastoreItem>
</file>

<file path=customXml/itemProps17.xml><?xml version="1.0" encoding="utf-8"?>
<ds:datastoreItem xmlns:ds="http://schemas.openxmlformats.org/officeDocument/2006/customXml" ds:itemID="{085870A5-0C76-4A00-A4EB-E2E15C1C76B7}">
  <ds:schemaRefs/>
</ds:datastoreItem>
</file>

<file path=customXml/itemProps18.xml><?xml version="1.0" encoding="utf-8"?>
<ds:datastoreItem xmlns:ds="http://schemas.openxmlformats.org/officeDocument/2006/customXml" ds:itemID="{6C47553F-F638-44F2-B3D9-8FD0CD017203}">
  <ds:schemaRefs/>
</ds:datastoreItem>
</file>

<file path=customXml/itemProps19.xml><?xml version="1.0" encoding="utf-8"?>
<ds:datastoreItem xmlns:ds="http://schemas.openxmlformats.org/officeDocument/2006/customXml" ds:itemID="{546E8903-98EE-4DFC-94D7-DD0F6A208123}">
  <ds:schemaRefs/>
</ds:datastoreItem>
</file>

<file path=customXml/itemProps20.xml><?xml version="1.0" encoding="utf-8"?>
<ds:datastoreItem xmlns:ds="http://schemas.openxmlformats.org/officeDocument/2006/customXml" ds:itemID="{A7B56826-3523-4EF3-B55E-DE508E9404CC}">
  <ds:schemaRefs/>
</ds:datastoreItem>
</file>

<file path=customXml/itemProps21.xml><?xml version="1.0" encoding="utf-8"?>
<ds:datastoreItem xmlns:ds="http://schemas.openxmlformats.org/officeDocument/2006/customXml" ds:itemID="{877BF49D-D35A-4E79-A348-517CA725056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Revenue by Channel</vt:lpstr>
      <vt:lpstr>Regional Performance</vt:lpstr>
      <vt:lpstr>Opportunity Count</vt:lpstr>
      <vt:lpstr>Top Partners</vt:lpstr>
      <vt:lpstr>Sales cylcle Duration by Channe</vt:lpstr>
      <vt:lpstr>Monthly Trends</vt:lpstr>
      <vt:lpstr>Segment Analysis</vt:lpstr>
      <vt:lpstr>Conversion Rate</vt:lpstr>
      <vt:lpstr>Business Insight</vt:lpstr>
      <vt:lpstr>Dashboard</vt:lpstr>
      <vt:lpstr>Merged Fact</vt:lpstr>
      <vt:lpstr>Schema</vt:lpstr>
      <vt:lpstr>Account</vt:lpstr>
      <vt:lpstr>Opportunity</vt:lpstr>
      <vt:lpstr>Partner</vt:lpstr>
      <vt:lpstr>Product</vt:lpstr>
      <vt:lpstr>Sales Stage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Dominick Calub</dc:creator>
  <cp:lastModifiedBy>rejoice nwocha</cp:lastModifiedBy>
  <dcterms:created xsi:type="dcterms:W3CDTF">2018-01-12T09:01:07Z</dcterms:created>
  <dcterms:modified xsi:type="dcterms:W3CDTF">2025-10-29T07:14:36Z</dcterms:modified>
</cp:coreProperties>
</file>