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ersonal Development/WorldQuant University/MSc in Financial Engineering/Courses/WQU MScFE 622 - Continuous-time Stochastic Processes/Group Work/Submission 2/"/>
    </mc:Choice>
  </mc:AlternateContent>
  <xr:revisionPtr revIDLastSave="0" documentId="13_ncr:1_{16656854-0479-F44C-A36E-5018B1049D52}" xr6:coauthVersionLast="47" xr6:coauthVersionMax="47" xr10:uidLastSave="{00000000-0000-0000-0000-000000000000}"/>
  <bookViews>
    <workbookView xWindow="0" yWindow="460" windowWidth="25600" windowHeight="15540" xr2:uid="{19426ECF-B99A-9F44-BA9A-41F5D65E8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0" i="1" l="1"/>
  <c r="E31" i="1" s="1"/>
  <c r="B27" i="1"/>
  <c r="E24" i="1" s="1"/>
  <c r="B20" i="1"/>
  <c r="B19" i="1" s="1"/>
  <c r="B21" i="1" s="1"/>
  <c r="E5" i="1"/>
  <c r="E20" i="1" s="1"/>
  <c r="E19" i="1" s="1"/>
  <c r="E21" i="1" s="1"/>
  <c r="B5" i="1"/>
  <c r="E11" i="1"/>
  <c r="E12" i="1" s="1"/>
  <c r="B8" i="1"/>
  <c r="E13" i="1" s="1"/>
  <c r="E4" i="1"/>
  <c r="B12" i="1" s="1"/>
  <c r="B24" i="1" l="1"/>
  <c r="B22" i="1"/>
  <c r="E27" i="1"/>
  <c r="E26" i="1" s="1"/>
  <c r="E28" i="1" s="1"/>
  <c r="B31" i="1"/>
  <c r="B26" i="1"/>
  <c r="B28" i="1" s="1"/>
  <c r="E8" i="1"/>
  <c r="E7" i="1" s="1"/>
  <c r="E9" i="1" s="1"/>
  <c r="B17" i="1" s="1"/>
  <c r="B7" i="1"/>
  <c r="B9" i="1" s="1"/>
  <c r="B11" i="1"/>
  <c r="B13" i="1" s="1"/>
  <c r="B14" i="1" l="1"/>
  <c r="B30" i="1"/>
  <c r="B32" i="1" s="1"/>
  <c r="B33" i="1" s="1"/>
  <c r="B16" i="1"/>
</calcChain>
</file>

<file path=xl/sharedStrings.xml><?xml version="1.0" encoding="utf-8"?>
<sst xmlns="http://schemas.openxmlformats.org/spreadsheetml/2006/main" count="46" uniqueCount="44">
  <si>
    <t>S</t>
  </si>
  <si>
    <t>K</t>
  </si>
  <si>
    <t>Sigma</t>
  </si>
  <si>
    <t>Tao</t>
  </si>
  <si>
    <t>r</t>
  </si>
  <si>
    <t>v</t>
  </si>
  <si>
    <t>Value UI Call</t>
  </si>
  <si>
    <t>Value UI Put</t>
  </si>
  <si>
    <t>Hu</t>
  </si>
  <si>
    <t>Hd</t>
  </si>
  <si>
    <t>Huˆ2/S</t>
  </si>
  <si>
    <t>Hdˆ2/S</t>
  </si>
  <si>
    <t>d1(BS) (Huˆ2/S, K)</t>
  </si>
  <si>
    <t>d(BS) (Huˆ2/S, K)</t>
  </si>
  <si>
    <t>P(BS) (Huˆ2/S, K)</t>
  </si>
  <si>
    <t>d1(BS) (S, Hu)</t>
  </si>
  <si>
    <t>d(BS) (S, Hu)</t>
  </si>
  <si>
    <t>C(BS) (S, Hu)</t>
  </si>
  <si>
    <t>d1(BS) (Huˆ2/S, Hu)</t>
  </si>
  <si>
    <t>d(BS) (Huˆ2/S, Hu)</t>
  </si>
  <si>
    <t>P(BS) (Huˆ2/S, Hu)</t>
  </si>
  <si>
    <t>d(BS) (Hu, S)</t>
  </si>
  <si>
    <t>N(-d(BS) (Hu, S))</t>
  </si>
  <si>
    <t>N(d(BS) (S, Hu))</t>
  </si>
  <si>
    <t>N(-d(BS) (Huˆ2/S, K))</t>
  </si>
  <si>
    <t>d1(BS) (S, Hd)</t>
  </si>
  <si>
    <t>d(BS) (S, Hd)</t>
  </si>
  <si>
    <t>d1(BS) (Hdˆ2/S, Hd)</t>
  </si>
  <si>
    <t>d(BS) (Hdˆ2/S, Hd)</t>
  </si>
  <si>
    <t>Value DO Call</t>
  </si>
  <si>
    <t>d1(BS) (S, K)</t>
  </si>
  <si>
    <t>d(BS) (S, K)</t>
  </si>
  <si>
    <t>C(BS) (S, K)</t>
  </si>
  <si>
    <t>d1(BS) (Hdˆ2/S, K)</t>
  </si>
  <si>
    <t>d(BS) (Hdˆ2/S, K)</t>
  </si>
  <si>
    <t>C(BS) (Hdˆ2/S, K)</t>
  </si>
  <si>
    <t>P(BS) (S, K)</t>
  </si>
  <si>
    <t>P(BS) (S, Hd)</t>
  </si>
  <si>
    <t>N(-d(BS) (S, Hd))</t>
  </si>
  <si>
    <t>P(BS) (Hdˆ2/S, K)</t>
  </si>
  <si>
    <t>P(BS) (Hdˆ2/S, Hd)</t>
  </si>
  <si>
    <t>d(BS) (Hd, S)</t>
  </si>
  <si>
    <t>N(-d(BS) (Hd, S))</t>
  </si>
  <si>
    <t>Value DO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</si>
</sst>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2" fontId="0" fillId="0" borderId="0" xfId="1" applyNumberFormat="1" applyFont="1"/>
    <xf numFmtId="164" fontId="0" fillId="0" borderId="0" xfId="1" applyNumberFormat="1" applyFont="1"/>
    <xf numFmtId="0" fontId="0" fillId="2" borderId="0" xfId="0" applyFill="1"/>
    <xf numFmtId="10" fontId="0" fillId="2" borderId="0" xfId="1" applyNumberFormat="1" applyFont="1" applyFill="1"/>
    <xf numFmtId="0" fontId="0" fillId="0" borderId="1" xfId="0" applyBorder="1"/>
    <xf numFmtId="2" fontId="0" fillId="0" borderId="2" xfId="0" applyNumberFormat="1" applyBorder="1"/>
    <xf numFmtId="165" fontId="0" fillId="0" borderId="2" xfId="0" applyNumberForma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682C-62D6-8844-911B-0F0D4E4FE916}">
  <dimension ref="A1:E33"/>
  <sheetViews>
    <sheetView tabSelected="1" topLeftCell="A23" zoomScale="170" zoomScaleNormal="170" workbookViewId="0">
      <selection activeCell="B33" sqref="B33"/>
    </sheetView>
  </sheetViews>
  <sheetFormatPr baseColWidth="10" defaultRowHeight="16" x14ac:dyDescent="0.2"/>
  <cols>
    <col min="1" max="1" width="20.33203125" bestFit="1" customWidth="1"/>
    <col min="3" max="3" width="10.5" customWidth="1"/>
    <col min="4" max="4" width="17.5" bestFit="1" customWidth="1"/>
  </cols>
  <sheetData>
    <row r="1" spans="1:5" x14ac:dyDescent="0.2">
      <c r="A1" s="1" t="s">
        <v>0</v>
      </c>
      <c r="B1" s="7">
        <v>9092.19</v>
      </c>
      <c r="D1" t="s">
        <v>2</v>
      </c>
      <c r="E1" s="8">
        <v>0.44869999999999999</v>
      </c>
    </row>
    <row r="2" spans="1:5" x14ac:dyDescent="0.2">
      <c r="A2" t="s">
        <v>1</v>
      </c>
      <c r="B2" s="7">
        <v>9092.19</v>
      </c>
      <c r="D2" t="s">
        <v>3</v>
      </c>
      <c r="E2" s="7">
        <v>0.5</v>
      </c>
    </row>
    <row r="3" spans="1:5" x14ac:dyDescent="0.2">
      <c r="A3" t="s">
        <v>8</v>
      </c>
      <c r="B3" s="7">
        <v>10000</v>
      </c>
      <c r="D3" t="s">
        <v>4</v>
      </c>
      <c r="E3" s="8">
        <v>1.5699999999999999E-2</v>
      </c>
    </row>
    <row r="4" spans="1:5" x14ac:dyDescent="0.2">
      <c r="A4" t="s">
        <v>9</v>
      </c>
      <c r="B4" s="7">
        <v>9000</v>
      </c>
      <c r="D4" t="s">
        <v>10</v>
      </c>
      <c r="E4" s="4">
        <f>B3^2/B1</f>
        <v>10998.450318350144</v>
      </c>
    </row>
    <row r="5" spans="1:5" x14ac:dyDescent="0.2">
      <c r="A5" t="s">
        <v>5</v>
      </c>
      <c r="B5" s="6">
        <f>E3-(E1^2/2)</f>
        <v>-8.4965844999999984E-2</v>
      </c>
      <c r="D5" t="s">
        <v>11</v>
      </c>
      <c r="E5" s="4">
        <f>B4^2/B1</f>
        <v>8908.7447578636165</v>
      </c>
    </row>
    <row r="6" spans="1:5" x14ac:dyDescent="0.2">
      <c r="B6" s="5"/>
      <c r="E6" s="4"/>
    </row>
    <row r="7" spans="1:5" x14ac:dyDescent="0.2">
      <c r="A7" t="s">
        <v>15</v>
      </c>
      <c r="B7" s="2">
        <f>B8+(E1*SQRT(E2))</f>
        <v>-0.11657370661754268</v>
      </c>
      <c r="D7" t="s">
        <v>12</v>
      </c>
      <c r="E7" s="2">
        <f>E8+(E1*SQRT(E2))</f>
        <v>0.78329056967370403</v>
      </c>
    </row>
    <row r="8" spans="1:5" x14ac:dyDescent="0.2">
      <c r="A8" t="s">
        <v>16</v>
      </c>
      <c r="B8" s="2">
        <f>(LN(B1/B3) + (E3-(E1^2/2))*E2)/(E1*SQRT(E2))</f>
        <v>-0.4338525193359466</v>
      </c>
      <c r="D8" t="s">
        <v>13</v>
      </c>
      <c r="E8" s="2">
        <f>(LN(E4/B2) + (E3-(E1^2/2))*E2)/(E1*SQRT(E2))</f>
        <v>0.46601175695530006</v>
      </c>
    </row>
    <row r="9" spans="1:5" x14ac:dyDescent="0.2">
      <c r="A9" t="s">
        <v>17</v>
      </c>
      <c r="B9" s="3">
        <f>B1*_xlfn.NORM.DIST(B7,0,1,TRUE) - B3*EXP(-E2*E3)*_xlfn.NORM.DIST(B8,0,1,TRUE)</f>
        <v>828.20545671565333</v>
      </c>
      <c r="D9" t="s">
        <v>14</v>
      </c>
      <c r="E9" s="3">
        <f>B2*EXP(-E2*E3)*_xlfn.NORM.DIST(-E8,0,1,TRUE)-E4*_xlfn.NORM.DIST(-E7,0,1,TRUE)</f>
        <v>508.52035617172896</v>
      </c>
    </row>
    <row r="11" spans="1:5" x14ac:dyDescent="0.2">
      <c r="A11" t="s">
        <v>18</v>
      </c>
      <c r="B11" s="2">
        <f>B12+(E1*SQRT(E2))</f>
        <v>0.48333581090995498</v>
      </c>
      <c r="D11" t="s">
        <v>21</v>
      </c>
      <c r="E11" s="2">
        <f>(LN(B3/B1) + (E3-(E1^2/2))*E2)/(E1*SQRT(E2))</f>
        <v>0.16605699819155106</v>
      </c>
    </row>
    <row r="12" spans="1:5" x14ac:dyDescent="0.2">
      <c r="A12" t="s">
        <v>19</v>
      </c>
      <c r="B12" s="2">
        <f>(LN(E4/B3) + (E3-(E1^2/2))*E2)/(E1*SQRT(E2))</f>
        <v>0.16605699819155106</v>
      </c>
      <c r="D12" t="s">
        <v>22</v>
      </c>
      <c r="E12" s="2">
        <f>_xlfn.NORM.DIST(-E11,0,1,TRUE)</f>
        <v>0.43405604735306669</v>
      </c>
    </row>
    <row r="13" spans="1:5" x14ac:dyDescent="0.2">
      <c r="A13" t="s">
        <v>20</v>
      </c>
      <c r="B13" s="3">
        <f>B3*EXP(-E2*E3)*_xlfn.NORM.DIST(-B12,0,1,TRUE)-E4*_xlfn.NORM.DIST(-B11,0,1,TRUE)</f>
        <v>848.39248439383709</v>
      </c>
      <c r="D13" t="s">
        <v>23</v>
      </c>
      <c r="E13" s="2">
        <f>_xlfn.NORM.DIST(B8,0,1,TRUE)</f>
        <v>0.33219777035205389</v>
      </c>
    </row>
    <row r="14" spans="1:5" x14ac:dyDescent="0.2">
      <c r="A14" s="9" t="s">
        <v>6</v>
      </c>
      <c r="B14" s="10">
        <f>(B3/B1)^(2*B5/E1^2)*(E9-B13+(B3-B2)*EXP(-E3*E2)*E12)+(B9+(B3-B2)*EXP(-E3*E2)*E13)</f>
        <v>1174.5638560558639</v>
      </c>
    </row>
    <row r="16" spans="1:5" x14ac:dyDescent="0.2">
      <c r="A16" t="s">
        <v>24</v>
      </c>
      <c r="B16" s="2">
        <f>_xlfn.NORM.DIST(-E8,0,1,TRUE)</f>
        <v>0.32060354253682755</v>
      </c>
    </row>
    <row r="17" spans="1:5" x14ac:dyDescent="0.2">
      <c r="A17" s="9" t="s">
        <v>7</v>
      </c>
      <c r="B17" s="10">
        <f>(B3/B1)^(2*B5/E1^2)*E9</f>
        <v>469.2701922997922</v>
      </c>
    </row>
    <row r="19" spans="1:5" x14ac:dyDescent="0.2">
      <c r="A19" t="s">
        <v>30</v>
      </c>
      <c r="B19" s="2">
        <f>B20+(E1*SQRT(E2))</f>
        <v>0.18338105214620623</v>
      </c>
      <c r="D19" t="s">
        <v>33</v>
      </c>
      <c r="E19" s="2">
        <f>E20+(E1*SQRT(E2))</f>
        <v>0.11913959939547447</v>
      </c>
    </row>
    <row r="20" spans="1:5" x14ac:dyDescent="0.2">
      <c r="A20" t="s">
        <v>31</v>
      </c>
      <c r="B20" s="2">
        <f>(LN(B1/B2) + (E3-(E1^2/2))*E2)/(E1*SQRT(E2))</f>
        <v>-0.13389776057219768</v>
      </c>
      <c r="D20" t="s">
        <v>34</v>
      </c>
      <c r="E20" s="2">
        <f>(LN(E5/B2) + (E3-(E1^2/2))*E2)/(E1*SQRT(E2))</f>
        <v>-0.19813921332292944</v>
      </c>
    </row>
    <row r="21" spans="1:5" x14ac:dyDescent="0.2">
      <c r="A21" t="s">
        <v>32</v>
      </c>
      <c r="B21" s="3">
        <f>B1*_xlfn.NORM.DIST(B19,0,1,TRUE) - B2*EXP(-E2*E3)*_xlfn.NORM.DIST(B20,0,1,TRUE)</f>
        <v>1177.4564452428235</v>
      </c>
      <c r="D21" t="s">
        <v>35</v>
      </c>
      <c r="E21" s="3">
        <f>E5*_xlfn.NORM.DIST(E19,0,1,TRUE) - B2*EXP(-E2*E3)*_xlfn.NORM.DIST(E20,0,1,TRUE)</f>
        <v>1074.7000345969072</v>
      </c>
    </row>
    <row r="22" spans="1:5" x14ac:dyDescent="0.2">
      <c r="A22" s="9" t="s">
        <v>29</v>
      </c>
      <c r="B22" s="10">
        <f>B21 - (B4/B1)^(2*B5/E1^2)*E21</f>
        <v>93.472197058772281</v>
      </c>
    </row>
    <row r="23" spans="1:5" x14ac:dyDescent="0.2">
      <c r="B23" s="2"/>
    </row>
    <row r="24" spans="1:5" x14ac:dyDescent="0.2">
      <c r="A24" t="s">
        <v>36</v>
      </c>
      <c r="B24" s="3">
        <f>B2*EXP(-E2*E3)*_xlfn.NORM.DIST(-B20,0,1,TRUE) - B1*_xlfn.NORM.DIST(-B19,0,1,TRUE)</f>
        <v>1106.3621638807408</v>
      </c>
      <c r="D24" t="s">
        <v>38</v>
      </c>
      <c r="E24" s="2">
        <f>_xlfn.NORM.DIST(-B27,0,1,TRUE)</f>
        <v>0.54053317248507937</v>
      </c>
    </row>
    <row r="25" spans="1:5" x14ac:dyDescent="0.2">
      <c r="B25" s="2"/>
    </row>
    <row r="26" spans="1:5" x14ac:dyDescent="0.2">
      <c r="A26" t="s">
        <v>25</v>
      </c>
      <c r="B26" s="2">
        <f>B27+(E1*SQRT(E2))</f>
        <v>0.21550177852157215</v>
      </c>
      <c r="D26" t="s">
        <v>33</v>
      </c>
      <c r="E26" s="2">
        <f>E27+(E1*SQRT(E2))</f>
        <v>0.11913959939547447</v>
      </c>
    </row>
    <row r="27" spans="1:5" x14ac:dyDescent="0.2">
      <c r="A27" t="s">
        <v>26</v>
      </c>
      <c r="B27" s="2">
        <f>(LN(B1/B4) + (E3-(E1^2/2))*E2)/(E1*SQRT(E2))</f>
        <v>-0.10177703419683178</v>
      </c>
      <c r="D27" t="s">
        <v>34</v>
      </c>
      <c r="E27" s="2">
        <f>(LN(E5/B2) + (E3-(E1^2/2))*E2)/(E1*SQRT(E2))</f>
        <v>-0.19813921332292944</v>
      </c>
    </row>
    <row r="28" spans="1:5" x14ac:dyDescent="0.2">
      <c r="A28" t="s">
        <v>37</v>
      </c>
      <c r="B28" s="3">
        <f>B4*EXP(-E2*E3)*_xlfn.NORM.DIST(-B27,0,1,TRUE) - B1*_xlfn.NORM.DIST(-B26,0,1,TRUE)</f>
        <v>1056.3367251952477</v>
      </c>
      <c r="D28" t="s">
        <v>39</v>
      </c>
      <c r="E28" s="3">
        <f>B2*EXP(-E2*E3)*_xlfn.NORM.DIST(-E27,0,1,TRUE)-E5*_xlfn.NORM.DIST(-E26,0,1,TRUE)</f>
        <v>1187.0509953712094</v>
      </c>
    </row>
    <row r="30" spans="1:5" x14ac:dyDescent="0.2">
      <c r="A30" t="s">
        <v>27</v>
      </c>
      <c r="B30" s="2">
        <f>B31+(E1*SQRT(E2))</f>
        <v>0.15126032577084042</v>
      </c>
      <c r="D30" t="s">
        <v>41</v>
      </c>
      <c r="E30" s="2">
        <f>(LN(B4/B1) + (E3-(E1^2/2))*E2)/(E1*SQRT(E2))</f>
        <v>-0.16601848694756349</v>
      </c>
    </row>
    <row r="31" spans="1:5" x14ac:dyDescent="0.2">
      <c r="A31" t="s">
        <v>28</v>
      </c>
      <c r="B31" s="2">
        <f>(LN(E5/B4) + (E3-(E1^2/2))*E2)/(E1*SQRT(E2))</f>
        <v>-0.16601848694756349</v>
      </c>
      <c r="D31" t="s">
        <v>42</v>
      </c>
      <c r="E31" s="2">
        <f>_xlfn.NORM.DIST(-E30,0,1,TRUE)</f>
        <v>0.56592879920871919</v>
      </c>
    </row>
    <row r="32" spans="1:5" x14ac:dyDescent="0.2">
      <c r="A32" t="s">
        <v>40</v>
      </c>
      <c r="B32" s="3">
        <f>B4*EXP(-E2*E3)*_xlfn.NORM.DIST(-B31,0,1,TRUE)-E5*_xlfn.NORM.DIST(-B30,0,1,TRUE)</f>
        <v>1134.7080343846405</v>
      </c>
    </row>
    <row r="33" spans="1:2" x14ac:dyDescent="0.2">
      <c r="A33" s="9" t="s">
        <v>43</v>
      </c>
      <c r="B33" s="11">
        <f>IF(B2&gt;B4, (B24 - B28 + (B4-B2)*EXP(-E3*E2)*E24 - (B4/B1)^(2*B5/E1^2)*(E28 - B32 + (B4-B2)*EXP(-E3*E2)*E31)), 0)</f>
        <v>4.0111991181390749E-4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NARULA Ishaan</dc:creator>
  <cp:lastModifiedBy>NARULA Ishaan</cp:lastModifiedBy>
  <dcterms:created xsi:type="dcterms:W3CDTF">2021-08-14T11:24:11Z</dcterms:created>
  <dcterms:modified xsi:type="dcterms:W3CDTF">2021-08-17T07:03:37Z</dcterms:modified>
</cp:coreProperties>
</file>