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ggpar\Desktop\"/>
    </mc:Choice>
  </mc:AlternateContent>
  <xr:revisionPtr revIDLastSave="0" documentId="13_ncr:1_{1643DD77-A609-482B-BB91-4AF5872F75CD}" xr6:coauthVersionLast="46" xr6:coauthVersionMax="46" xr10:uidLastSave="{00000000-0000-0000-0000-000000000000}"/>
  <bookViews>
    <workbookView xWindow="-120" yWindow="-120" windowWidth="29040" windowHeight="15990" tabRatio="955" xr2:uid="{00000000-000D-0000-FFFF-FFFF00000000}"/>
  </bookViews>
  <sheets>
    <sheet name="기관별_평가보고서" sheetId="15" r:id="rId1"/>
    <sheet name="평가결과_요약" sheetId="3" r:id="rId2"/>
    <sheet name="2020 상반기 신속집행 최종" sheetId="4" r:id="rId3"/>
    <sheet name="2020년_하반기재정집행" sheetId="1" r:id="rId4"/>
  </sheets>
  <definedNames>
    <definedName name="_xlnm._FilterDatabase" localSheetId="1" hidden="1">평가결과_요약!$A$2:$S$2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12" i="4" l="1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D188" i="4" l="1"/>
  <c r="E188" i="4"/>
  <c r="F188" i="4"/>
  <c r="G188" i="4"/>
  <c r="H188" i="4" s="1"/>
  <c r="C188" i="4"/>
  <c r="I188" i="4" l="1"/>
  <c r="J188" i="4"/>
  <c r="L1" i="1"/>
  <c r="N161" i="3" l="1"/>
  <c r="N158" i="3"/>
  <c r="N157" i="3"/>
  <c r="N149" i="3"/>
  <c r="N145" i="3"/>
  <c r="N142" i="3"/>
  <c r="N141" i="3"/>
  <c r="N137" i="3"/>
  <c r="N133" i="3"/>
  <c r="N125" i="3"/>
  <c r="N117" i="3"/>
  <c r="N113" i="3"/>
  <c r="N109" i="3"/>
  <c r="N105" i="3"/>
  <c r="N101" i="3"/>
  <c r="N94" i="3"/>
  <c r="N86" i="3"/>
  <c r="N85" i="3"/>
  <c r="N81" i="3"/>
  <c r="N78" i="3"/>
  <c r="N77" i="3"/>
  <c r="N73" i="3"/>
  <c r="N65" i="3"/>
  <c r="N61" i="3"/>
  <c r="N49" i="3"/>
  <c r="N45" i="3"/>
  <c r="N37" i="3"/>
  <c r="N33" i="3"/>
  <c r="N29" i="3"/>
  <c r="N25" i="3"/>
  <c r="N21" i="3"/>
  <c r="N17" i="3"/>
  <c r="N14" i="3"/>
  <c r="N13" i="3"/>
  <c r="N9" i="3"/>
  <c r="N6" i="3"/>
  <c r="N5" i="3"/>
  <c r="M408" i="1"/>
  <c r="L408" i="1"/>
  <c r="M407" i="1"/>
  <c r="L407" i="1"/>
  <c r="M406" i="1"/>
  <c r="L406" i="1"/>
  <c r="N10" i="3" s="1"/>
  <c r="M405" i="1"/>
  <c r="L405" i="1"/>
  <c r="M404" i="1"/>
  <c r="L404" i="1"/>
  <c r="N38" i="3" s="1"/>
  <c r="M403" i="1"/>
  <c r="L403" i="1"/>
  <c r="N56" i="3" s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N84" i="3" s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N156" i="3" s="1"/>
  <c r="M380" i="1"/>
  <c r="L380" i="1"/>
  <c r="M379" i="1"/>
  <c r="L379" i="1"/>
  <c r="M378" i="1"/>
  <c r="L378" i="1"/>
  <c r="M377" i="1"/>
  <c r="L377" i="1"/>
  <c r="M376" i="1"/>
  <c r="L376" i="1"/>
  <c r="N32" i="3" s="1"/>
  <c r="M375" i="1"/>
  <c r="L375" i="1"/>
  <c r="M374" i="1"/>
  <c r="L374" i="1"/>
  <c r="N155" i="3" s="1"/>
  <c r="M373" i="1"/>
  <c r="L373" i="1"/>
  <c r="M372" i="1"/>
  <c r="L372" i="1"/>
  <c r="M371" i="1"/>
  <c r="L371" i="1"/>
  <c r="M370" i="1"/>
  <c r="L370" i="1"/>
  <c r="M369" i="1"/>
  <c r="L369" i="1"/>
  <c r="N160" i="3" s="1"/>
  <c r="M368" i="1"/>
  <c r="L368" i="1"/>
  <c r="M367" i="1"/>
  <c r="L367" i="1"/>
  <c r="N83" i="3" s="1"/>
  <c r="M366" i="1"/>
  <c r="L366" i="1"/>
  <c r="N40" i="3" s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N55" i="3" s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N72" i="3" s="1"/>
  <c r="M336" i="1"/>
  <c r="L336" i="1"/>
  <c r="M335" i="1"/>
  <c r="L335" i="1"/>
  <c r="M334" i="1"/>
  <c r="L334" i="1"/>
  <c r="M333" i="1"/>
  <c r="L333" i="1"/>
  <c r="N159" i="3" s="1"/>
  <c r="M332" i="1"/>
  <c r="L332" i="1"/>
  <c r="M331" i="1"/>
  <c r="L331" i="1"/>
  <c r="M330" i="1"/>
  <c r="L330" i="1"/>
  <c r="M329" i="1"/>
  <c r="L329" i="1"/>
  <c r="N48" i="3" s="1"/>
  <c r="M328" i="1"/>
  <c r="L328" i="1"/>
  <c r="N74" i="3" s="1"/>
  <c r="M327" i="1"/>
  <c r="L327" i="1"/>
  <c r="N31" i="3" s="1"/>
  <c r="M326" i="1"/>
  <c r="L326" i="1"/>
  <c r="N47" i="3" s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N71" i="3" s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N30" i="3" s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N70" i="3" s="1"/>
  <c r="M287" i="1"/>
  <c r="L287" i="1"/>
  <c r="M286" i="1"/>
  <c r="L286" i="1"/>
  <c r="N46" i="3" s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N95" i="3" s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N28" i="3" s="1"/>
  <c r="M259" i="1"/>
  <c r="L259" i="1"/>
  <c r="N96" i="3" s="1"/>
  <c r="M258" i="1"/>
  <c r="L258" i="1"/>
  <c r="N97" i="3" s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N93" i="3" s="1"/>
  <c r="M233" i="1"/>
  <c r="L233" i="1"/>
  <c r="N27" i="3" s="1"/>
  <c r="M232" i="1"/>
  <c r="L232" i="1"/>
  <c r="N92" i="3" s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N102" i="3" s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N108" i="3" s="1"/>
  <c r="M204" i="1"/>
  <c r="L204" i="1"/>
  <c r="M203" i="1"/>
  <c r="L203" i="1"/>
  <c r="M202" i="1"/>
  <c r="L202" i="1"/>
  <c r="M201" i="1"/>
  <c r="L201" i="1"/>
  <c r="M200" i="1"/>
  <c r="L200" i="1"/>
  <c r="N26" i="3" s="1"/>
  <c r="M199" i="1"/>
  <c r="L199" i="1"/>
  <c r="M198" i="1"/>
  <c r="L198" i="1"/>
  <c r="N107" i="3" s="1"/>
  <c r="M197" i="1"/>
  <c r="L197" i="1"/>
  <c r="N106" i="3" s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N91" i="3" s="1"/>
  <c r="M184" i="1"/>
  <c r="L184" i="1"/>
  <c r="M183" i="1"/>
  <c r="L183" i="1"/>
  <c r="M182" i="1"/>
  <c r="L182" i="1"/>
  <c r="N100" i="3" s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N44" i="3" s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N88" i="3" s="1"/>
  <c r="M157" i="1"/>
  <c r="L157" i="1"/>
  <c r="N76" i="3" s="1"/>
  <c r="M156" i="1"/>
  <c r="L156" i="1"/>
  <c r="M155" i="1"/>
  <c r="L155" i="1"/>
  <c r="N103" i="3" s="1"/>
  <c r="M154" i="1"/>
  <c r="L154" i="1"/>
  <c r="M153" i="1"/>
  <c r="L153" i="1"/>
  <c r="M152" i="1"/>
  <c r="L152" i="1"/>
  <c r="M151" i="1"/>
  <c r="L151" i="1"/>
  <c r="M150" i="1"/>
  <c r="L150" i="1"/>
  <c r="M149" i="1"/>
  <c r="L149" i="1"/>
  <c r="N99" i="3" s="1"/>
  <c r="M148" i="1"/>
  <c r="L148" i="1"/>
  <c r="N89" i="3" s="1"/>
  <c r="M147" i="1"/>
  <c r="L147" i="1"/>
  <c r="M146" i="1"/>
  <c r="L146" i="1"/>
  <c r="M145" i="1"/>
  <c r="L145" i="1"/>
  <c r="M144" i="1"/>
  <c r="L144" i="1"/>
  <c r="M143" i="1"/>
  <c r="L143" i="1"/>
  <c r="N82" i="3" s="1"/>
  <c r="M142" i="1"/>
  <c r="L142" i="1"/>
  <c r="M141" i="1"/>
  <c r="L141" i="1"/>
  <c r="N75" i="3" s="1"/>
  <c r="M140" i="1"/>
  <c r="L140" i="1"/>
  <c r="M139" i="1"/>
  <c r="L139" i="1"/>
  <c r="M138" i="1"/>
  <c r="L138" i="1"/>
  <c r="N80" i="3" s="1"/>
  <c r="M137" i="1"/>
  <c r="L137" i="1"/>
  <c r="M136" i="1"/>
  <c r="L136" i="1"/>
  <c r="N104" i="3" s="1"/>
  <c r="M135" i="1"/>
  <c r="L135" i="1"/>
  <c r="M134" i="1"/>
  <c r="L134" i="1"/>
  <c r="M133" i="1"/>
  <c r="L133" i="1"/>
  <c r="N79" i="3" s="1"/>
  <c r="M132" i="1"/>
  <c r="L132" i="1"/>
  <c r="N154" i="3" s="1"/>
  <c r="M131" i="1"/>
  <c r="L131" i="1"/>
  <c r="M130" i="1"/>
  <c r="L130" i="1"/>
  <c r="M129" i="1"/>
  <c r="L129" i="1"/>
  <c r="M128" i="1"/>
  <c r="L128" i="1"/>
  <c r="M127" i="1"/>
  <c r="L127" i="1"/>
  <c r="M126" i="1"/>
  <c r="L126" i="1"/>
  <c r="N68" i="3" s="1"/>
  <c r="M125" i="1"/>
  <c r="L125" i="1"/>
  <c r="M124" i="1"/>
  <c r="L124" i="1"/>
  <c r="N43" i="3" s="1"/>
  <c r="M123" i="1"/>
  <c r="L123" i="1"/>
  <c r="M122" i="1"/>
  <c r="L122" i="1"/>
  <c r="N69" i="3" s="1"/>
  <c r="M121" i="1"/>
  <c r="L121" i="1"/>
  <c r="N63" i="3" s="1"/>
  <c r="M120" i="1"/>
  <c r="L120" i="1"/>
  <c r="N87" i="3" s="1"/>
  <c r="M119" i="1"/>
  <c r="L119" i="1"/>
  <c r="M118" i="1"/>
  <c r="L118" i="1"/>
  <c r="N42" i="3" s="1"/>
  <c r="M117" i="1"/>
  <c r="L117" i="1"/>
  <c r="M116" i="1"/>
  <c r="L116" i="1"/>
  <c r="N90" i="3" s="1"/>
  <c r="M115" i="1"/>
  <c r="L115" i="1"/>
  <c r="N66" i="3" s="1"/>
  <c r="M114" i="1"/>
  <c r="L114" i="1"/>
  <c r="M113" i="1"/>
  <c r="L113" i="1"/>
  <c r="N98" i="3" s="1"/>
  <c r="M112" i="1"/>
  <c r="L112" i="1"/>
  <c r="N54" i="3" s="1"/>
  <c r="M111" i="1"/>
  <c r="L111" i="1"/>
  <c r="M110" i="1"/>
  <c r="L110" i="1"/>
  <c r="M109" i="1"/>
  <c r="L109" i="1"/>
  <c r="M108" i="1"/>
  <c r="L108" i="1"/>
  <c r="N67" i="3" s="1"/>
  <c r="M107" i="1"/>
  <c r="L107" i="1"/>
  <c r="M106" i="1"/>
  <c r="L106" i="1"/>
  <c r="M105" i="1"/>
  <c r="L105" i="1"/>
  <c r="M104" i="1"/>
  <c r="L104" i="1"/>
  <c r="N64" i="3" s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N41" i="3" s="1"/>
  <c r="M91" i="1"/>
  <c r="L91" i="1"/>
  <c r="N39" i="3" s="1"/>
  <c r="M90" i="1"/>
  <c r="L90" i="1"/>
  <c r="N62" i="3" s="1"/>
  <c r="M89" i="1"/>
  <c r="L89" i="1"/>
  <c r="M88" i="1"/>
  <c r="L88" i="1"/>
  <c r="N11" i="3" s="1"/>
  <c r="M87" i="1"/>
  <c r="L87" i="1"/>
  <c r="M86" i="1"/>
  <c r="L86" i="1"/>
  <c r="N148" i="3" s="1"/>
  <c r="M85" i="1"/>
  <c r="L85" i="1"/>
  <c r="N24" i="3" s="1"/>
  <c r="M84" i="1"/>
  <c r="L84" i="1"/>
  <c r="N147" i="3" s="1"/>
  <c r="M83" i="1"/>
  <c r="L83" i="1"/>
  <c r="M82" i="1"/>
  <c r="L82" i="1"/>
  <c r="N146" i="3" s="1"/>
  <c r="M81" i="1"/>
  <c r="L81" i="1"/>
  <c r="M80" i="1"/>
  <c r="L80" i="1"/>
  <c r="M79" i="1"/>
  <c r="L79" i="1"/>
  <c r="M78" i="1"/>
  <c r="L78" i="1"/>
  <c r="N53" i="3" s="1"/>
  <c r="M77" i="1"/>
  <c r="L77" i="1"/>
  <c r="M76" i="1"/>
  <c r="L76" i="1"/>
  <c r="N153" i="3" s="1"/>
  <c r="M75" i="1"/>
  <c r="L75" i="1"/>
  <c r="N8" i="3" s="1"/>
  <c r="M74" i="1"/>
  <c r="L74" i="1"/>
  <c r="N23" i="3" s="1"/>
  <c r="M73" i="1"/>
  <c r="L73" i="1"/>
  <c r="M72" i="1"/>
  <c r="L72" i="1"/>
  <c r="N7" i="3" s="1"/>
  <c r="M71" i="1"/>
  <c r="L71" i="1"/>
  <c r="N16" i="3" s="1"/>
  <c r="M70" i="1"/>
  <c r="L70" i="1"/>
  <c r="N52" i="3" s="1"/>
  <c r="M69" i="1"/>
  <c r="L69" i="1"/>
  <c r="M68" i="1"/>
  <c r="L68" i="1"/>
  <c r="N22" i="3" s="1"/>
  <c r="M67" i="1"/>
  <c r="L67" i="1"/>
  <c r="N135" i="3" s="1"/>
  <c r="M66" i="1"/>
  <c r="L66" i="1"/>
  <c r="N152" i="3" s="1"/>
  <c r="M65" i="1"/>
  <c r="L65" i="1"/>
  <c r="N51" i="3" s="1"/>
  <c r="M64" i="1"/>
  <c r="L64" i="1"/>
  <c r="M63" i="1"/>
  <c r="L63" i="1"/>
  <c r="N119" i="3" s="1"/>
  <c r="M62" i="1"/>
  <c r="L62" i="1"/>
  <c r="N122" i="3" s="1"/>
  <c r="M61" i="1"/>
  <c r="L61" i="1"/>
  <c r="M60" i="1"/>
  <c r="L60" i="1"/>
  <c r="M59" i="1"/>
  <c r="L59" i="1"/>
  <c r="N131" i="3" s="1"/>
  <c r="M58" i="1"/>
  <c r="L58" i="1"/>
  <c r="N15" i="3" s="1"/>
  <c r="M57" i="1"/>
  <c r="L57" i="1"/>
  <c r="N60" i="3" s="1"/>
  <c r="M56" i="1"/>
  <c r="L56" i="1"/>
  <c r="N121" i="3" s="1"/>
  <c r="M55" i="1"/>
  <c r="L55" i="1"/>
  <c r="M54" i="1"/>
  <c r="L54" i="1"/>
  <c r="N134" i="3" s="1"/>
  <c r="M53" i="1"/>
  <c r="L53" i="1"/>
  <c r="N132" i="3" s="1"/>
  <c r="M52" i="1"/>
  <c r="L52" i="1"/>
  <c r="N151" i="3" s="1"/>
  <c r="M51" i="1"/>
  <c r="L51" i="1"/>
  <c r="N120" i="3" s="1"/>
  <c r="M50" i="1"/>
  <c r="L50" i="1"/>
  <c r="M49" i="1"/>
  <c r="L49" i="1"/>
  <c r="M48" i="1"/>
  <c r="L48" i="1"/>
  <c r="N150" i="3" s="1"/>
  <c r="M47" i="1"/>
  <c r="L47" i="1"/>
  <c r="M46" i="1"/>
  <c r="L46" i="1"/>
  <c r="M45" i="1"/>
  <c r="L45" i="1"/>
  <c r="N20" i="3" s="1"/>
  <c r="M44" i="1"/>
  <c r="L44" i="1"/>
  <c r="N144" i="3" s="1"/>
  <c r="M43" i="1"/>
  <c r="L43" i="1"/>
  <c r="N59" i="3" s="1"/>
  <c r="M42" i="1"/>
  <c r="L42" i="1"/>
  <c r="N4" i="3" s="1"/>
  <c r="M41" i="1"/>
  <c r="L41" i="1"/>
  <c r="M40" i="1"/>
  <c r="L40" i="1"/>
  <c r="N50" i="3" s="1"/>
  <c r="M39" i="1"/>
  <c r="L39" i="1"/>
  <c r="N36" i="3" s="1"/>
  <c r="M38" i="1"/>
  <c r="L38" i="1"/>
  <c r="N58" i="3" s="1"/>
  <c r="M37" i="1"/>
  <c r="L37" i="1"/>
  <c r="M36" i="1"/>
  <c r="L36" i="1"/>
  <c r="M35" i="1"/>
  <c r="L35" i="1"/>
  <c r="N143" i="3" s="1"/>
  <c r="M34" i="1"/>
  <c r="L34" i="1"/>
  <c r="N19" i="3" s="1"/>
  <c r="M33" i="1"/>
  <c r="L33" i="1"/>
  <c r="N140" i="3" s="1"/>
  <c r="M32" i="1"/>
  <c r="L32" i="1"/>
  <c r="N129" i="3" s="1"/>
  <c r="M31" i="1"/>
  <c r="L31" i="1"/>
  <c r="N130" i="3" s="1"/>
  <c r="M30" i="1"/>
  <c r="L30" i="1"/>
  <c r="N110" i="3" s="1"/>
  <c r="M29" i="1"/>
  <c r="L29" i="1"/>
  <c r="M28" i="1"/>
  <c r="L28" i="1"/>
  <c r="N118" i="3" s="1"/>
  <c r="M27" i="1"/>
  <c r="L27" i="1"/>
  <c r="N111" i="3" s="1"/>
  <c r="M26" i="1"/>
  <c r="L26" i="1"/>
  <c r="N123" i="3" s="1"/>
  <c r="M25" i="1"/>
  <c r="L25" i="1"/>
  <c r="N115" i="3" s="1"/>
  <c r="M24" i="1"/>
  <c r="L24" i="1"/>
  <c r="N127" i="3" s="1"/>
  <c r="M23" i="1"/>
  <c r="L23" i="1"/>
  <c r="N112" i="3" s="1"/>
  <c r="M22" i="1"/>
  <c r="L22" i="1"/>
  <c r="N124" i="3" s="1"/>
  <c r="M21" i="1"/>
  <c r="L21" i="1"/>
  <c r="M20" i="1"/>
  <c r="L20" i="1"/>
  <c r="N139" i="3" s="1"/>
  <c r="M19" i="1"/>
  <c r="L19" i="1"/>
  <c r="M18" i="1"/>
  <c r="L18" i="1"/>
  <c r="M17" i="1"/>
  <c r="L17" i="1"/>
  <c r="M16" i="1"/>
  <c r="L16" i="1"/>
  <c r="N57" i="3" s="1"/>
  <c r="M15" i="1"/>
  <c r="L15" i="1"/>
  <c r="N136" i="3" s="1"/>
  <c r="M14" i="1"/>
  <c r="L14" i="1"/>
  <c r="N35" i="3" s="1"/>
  <c r="M13" i="1"/>
  <c r="L13" i="1"/>
  <c r="N3" i="3" s="1"/>
  <c r="C16" i="15" s="1"/>
  <c r="M12" i="1"/>
  <c r="L12" i="1"/>
  <c r="M11" i="1"/>
  <c r="L11" i="1"/>
  <c r="M10" i="1"/>
  <c r="L10" i="1"/>
  <c r="N34" i="3" s="1"/>
  <c r="M9" i="1"/>
  <c r="L9" i="1"/>
  <c r="N12" i="3" s="1"/>
  <c r="M8" i="1"/>
  <c r="L8" i="1"/>
  <c r="N138" i="3" s="1"/>
  <c r="M7" i="1"/>
  <c r="L7" i="1"/>
  <c r="N116" i="3" s="1"/>
  <c r="M6" i="1"/>
  <c r="L6" i="1"/>
  <c r="N114" i="3" s="1"/>
  <c r="M5" i="1"/>
  <c r="L5" i="1"/>
  <c r="N128" i="3" s="1"/>
  <c r="M4" i="1"/>
  <c r="L4" i="1"/>
  <c r="N126" i="3" s="1"/>
  <c r="M3" i="1"/>
  <c r="L3" i="1"/>
  <c r="N18" i="3" s="1"/>
  <c r="R141" i="3"/>
  <c r="R94" i="3"/>
  <c r="R150" i="3"/>
  <c r="R153" i="3"/>
  <c r="R48" i="3"/>
  <c r="R143" i="3"/>
  <c r="R23" i="3"/>
  <c r="R41" i="3"/>
  <c r="R86" i="3"/>
  <c r="R115" i="3"/>
  <c r="R82" i="3"/>
  <c r="R46" i="3"/>
  <c r="R155" i="3"/>
  <c r="R145" i="3"/>
  <c r="R158" i="3"/>
  <c r="R159" i="3"/>
  <c r="R103" i="3"/>
  <c r="R47" i="3"/>
  <c r="R105" i="3"/>
  <c r="R146" i="3"/>
  <c r="R63" i="3"/>
  <c r="R154" i="3"/>
  <c r="R90" i="3"/>
  <c r="R96" i="3"/>
  <c r="R117" i="3"/>
  <c r="R51" i="3"/>
  <c r="R112" i="3"/>
  <c r="R65" i="3"/>
  <c r="R32" i="3"/>
  <c r="R39" i="3"/>
  <c r="R113" i="3"/>
  <c r="R136" i="3"/>
  <c r="R40" i="3"/>
  <c r="R60" i="3"/>
  <c r="R44" i="3"/>
  <c r="R75" i="3"/>
  <c r="R89" i="3"/>
  <c r="R81" i="3"/>
  <c r="R54" i="3"/>
  <c r="R100" i="3"/>
  <c r="R84" i="3"/>
  <c r="R123" i="3"/>
  <c r="R34" i="3"/>
  <c r="R70" i="3"/>
  <c r="R45" i="3"/>
  <c r="R56" i="3"/>
  <c r="R5" i="3"/>
  <c r="R102" i="3"/>
  <c r="R30" i="3"/>
  <c r="R140" i="3"/>
  <c r="R73" i="3"/>
  <c r="R77" i="3"/>
  <c r="R98" i="3"/>
  <c r="R111" i="3"/>
  <c r="R26" i="3"/>
  <c r="R71" i="3"/>
  <c r="R53" i="3"/>
  <c r="R18" i="3"/>
  <c r="R97" i="3"/>
  <c r="R101" i="3"/>
  <c r="R85" i="3"/>
  <c r="R8" i="3"/>
  <c r="R28" i="3"/>
  <c r="R72" i="3"/>
  <c r="R157" i="3"/>
  <c r="R148" i="3"/>
  <c r="R114" i="3"/>
  <c r="R108" i="3"/>
  <c r="R66" i="3"/>
  <c r="R88" i="3"/>
  <c r="R109" i="3"/>
  <c r="R9" i="3"/>
  <c r="R104" i="3"/>
  <c r="R93" i="3"/>
  <c r="R138" i="3"/>
  <c r="R135" i="3"/>
  <c r="R121" i="3"/>
  <c r="R50" i="3"/>
  <c r="R127" i="3"/>
  <c r="R106" i="3"/>
  <c r="R128" i="3"/>
  <c r="R58" i="3"/>
  <c r="R6" i="3"/>
  <c r="R130" i="3"/>
  <c r="R120" i="3"/>
  <c r="R149" i="3"/>
  <c r="R67" i="3"/>
  <c r="R79" i="3"/>
  <c r="R57" i="3"/>
  <c r="R31" i="3"/>
  <c r="R131" i="3"/>
  <c r="R78" i="3"/>
  <c r="R64" i="3"/>
  <c r="R35" i="3"/>
  <c r="R83" i="3"/>
  <c r="R134" i="3"/>
  <c r="R29" i="3"/>
  <c r="R122" i="3"/>
  <c r="R36" i="3"/>
  <c r="R69" i="3"/>
  <c r="R25" i="3"/>
  <c r="R3" i="3"/>
  <c r="R68" i="3"/>
  <c r="R118" i="3"/>
  <c r="R126" i="3"/>
  <c r="R151" i="3"/>
  <c r="R92" i="3"/>
  <c r="R156" i="3"/>
  <c r="R22" i="3"/>
  <c r="R125" i="3"/>
  <c r="R10" i="3"/>
  <c r="R20" i="3"/>
  <c r="R160" i="3"/>
  <c r="R107" i="3"/>
  <c r="R119" i="3"/>
  <c r="R139" i="3"/>
  <c r="R42" i="3"/>
  <c r="R52" i="3"/>
  <c r="R24" i="3"/>
  <c r="R142" i="3"/>
  <c r="R38" i="3"/>
  <c r="R87" i="3"/>
  <c r="R95" i="3"/>
  <c r="R7" i="3"/>
  <c r="R62" i="3"/>
  <c r="R124" i="3"/>
  <c r="R33" i="3"/>
  <c r="R132" i="3"/>
  <c r="R11" i="3"/>
  <c r="R27" i="3"/>
  <c r="R147" i="3"/>
  <c r="R161" i="3"/>
  <c r="R74" i="3"/>
  <c r="R49" i="3"/>
  <c r="R43" i="3"/>
  <c r="R76" i="3"/>
  <c r="R144" i="3"/>
  <c r="R37" i="3"/>
  <c r="R133" i="3"/>
  <c r="R61" i="3"/>
  <c r="R116" i="3"/>
  <c r="R59" i="3"/>
  <c r="R91" i="3"/>
  <c r="R137" i="3"/>
  <c r="R19" i="3"/>
  <c r="R129" i="3"/>
  <c r="R4" i="3"/>
  <c r="R152" i="3"/>
  <c r="R99" i="3"/>
  <c r="R21" i="3"/>
  <c r="R110" i="3"/>
  <c r="R80" i="3"/>
  <c r="R55" i="3"/>
  <c r="I412" i="4" l="1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B8" i="4" l="1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7" i="4"/>
  <c r="F161" i="3" l="1"/>
  <c r="F157" i="3"/>
  <c r="F153" i="3"/>
  <c r="F149" i="3"/>
  <c r="F145" i="3"/>
  <c r="F141" i="3"/>
  <c r="F137" i="3"/>
  <c r="F133" i="3"/>
  <c r="F129" i="3"/>
  <c r="F125" i="3"/>
  <c r="F121" i="3"/>
  <c r="F117" i="3"/>
  <c r="F113" i="3"/>
  <c r="F109" i="3"/>
  <c r="F105" i="3"/>
  <c r="F101" i="3"/>
  <c r="F97" i="3"/>
  <c r="F93" i="3"/>
  <c r="F89" i="3"/>
  <c r="F85" i="3"/>
  <c r="F81" i="3"/>
  <c r="F77" i="3"/>
  <c r="F73" i="3"/>
  <c r="F69" i="3"/>
  <c r="F65" i="3"/>
  <c r="F61" i="3"/>
  <c r="F57" i="3"/>
  <c r="F53" i="3"/>
  <c r="F49" i="3"/>
  <c r="F45" i="3"/>
  <c r="F41" i="3"/>
  <c r="F37" i="3"/>
  <c r="F33" i="3"/>
  <c r="F29" i="3"/>
  <c r="F25" i="3"/>
  <c r="F21" i="3"/>
  <c r="F17" i="3"/>
  <c r="F9" i="3"/>
  <c r="E155" i="3"/>
  <c r="E111" i="3"/>
  <c r="E79" i="3"/>
  <c r="E47" i="3"/>
  <c r="E19" i="3"/>
  <c r="E161" i="3"/>
  <c r="E157" i="3"/>
  <c r="E153" i="3"/>
  <c r="E149" i="3"/>
  <c r="E145" i="3"/>
  <c r="E141" i="3"/>
  <c r="E137" i="3"/>
  <c r="E133" i="3"/>
  <c r="E129" i="3"/>
  <c r="E125" i="3"/>
  <c r="E121" i="3"/>
  <c r="E117" i="3"/>
  <c r="E113" i="3"/>
  <c r="E109" i="3"/>
  <c r="E105" i="3"/>
  <c r="E101" i="3"/>
  <c r="E97" i="3"/>
  <c r="E93" i="3"/>
  <c r="E89" i="3"/>
  <c r="E85" i="3"/>
  <c r="E81" i="3"/>
  <c r="E77" i="3"/>
  <c r="E73" i="3"/>
  <c r="E69" i="3"/>
  <c r="E65" i="3"/>
  <c r="E61" i="3"/>
  <c r="E57" i="3"/>
  <c r="E53" i="3"/>
  <c r="E49" i="3"/>
  <c r="E45" i="3"/>
  <c r="E41" i="3"/>
  <c r="E37" i="3"/>
  <c r="E33" i="3"/>
  <c r="E29" i="3"/>
  <c r="E25" i="3"/>
  <c r="E21" i="3"/>
  <c r="E17" i="3"/>
  <c r="E13" i="3"/>
  <c r="E9" i="3"/>
  <c r="E5" i="3"/>
  <c r="E151" i="3"/>
  <c r="E119" i="3"/>
  <c r="E95" i="3"/>
  <c r="E67" i="3"/>
  <c r="E39" i="3"/>
  <c r="E11" i="3"/>
  <c r="F160" i="3"/>
  <c r="F156" i="3"/>
  <c r="F152" i="3"/>
  <c r="F148" i="3"/>
  <c r="F144" i="3"/>
  <c r="F140" i="3"/>
  <c r="F136" i="3"/>
  <c r="F132" i="3"/>
  <c r="F128" i="3"/>
  <c r="F124" i="3"/>
  <c r="F120" i="3"/>
  <c r="F116" i="3"/>
  <c r="F112" i="3"/>
  <c r="F108" i="3"/>
  <c r="F104" i="3"/>
  <c r="F100" i="3"/>
  <c r="F96" i="3"/>
  <c r="F92" i="3"/>
  <c r="F88" i="3"/>
  <c r="F84" i="3"/>
  <c r="F80" i="3"/>
  <c r="F76" i="3"/>
  <c r="F72" i="3"/>
  <c r="F68" i="3"/>
  <c r="F64" i="3"/>
  <c r="F60" i="3"/>
  <c r="F56" i="3"/>
  <c r="F52" i="3"/>
  <c r="F48" i="3"/>
  <c r="F44" i="3"/>
  <c r="F40" i="3"/>
  <c r="F36" i="3"/>
  <c r="F32" i="3"/>
  <c r="F28" i="3"/>
  <c r="F24" i="3"/>
  <c r="F20" i="3"/>
  <c r="F16" i="3"/>
  <c r="F12" i="3"/>
  <c r="F8" i="3"/>
  <c r="F4" i="3"/>
  <c r="E159" i="3"/>
  <c r="E115" i="3"/>
  <c r="E87" i="3"/>
  <c r="E63" i="3"/>
  <c r="E23" i="3"/>
  <c r="E160" i="3"/>
  <c r="E156" i="3"/>
  <c r="E152" i="3"/>
  <c r="E148" i="3"/>
  <c r="E144" i="3"/>
  <c r="E140" i="3"/>
  <c r="E136" i="3"/>
  <c r="E132" i="3"/>
  <c r="E128" i="3"/>
  <c r="E124" i="3"/>
  <c r="E120" i="3"/>
  <c r="E116" i="3"/>
  <c r="E112" i="3"/>
  <c r="E108" i="3"/>
  <c r="E104" i="3"/>
  <c r="E100" i="3"/>
  <c r="E96" i="3"/>
  <c r="E92" i="3"/>
  <c r="E88" i="3"/>
  <c r="E84" i="3"/>
  <c r="E80" i="3"/>
  <c r="E76" i="3"/>
  <c r="E72" i="3"/>
  <c r="E68" i="3"/>
  <c r="E64" i="3"/>
  <c r="E60" i="3"/>
  <c r="E56" i="3"/>
  <c r="E52" i="3"/>
  <c r="E48" i="3"/>
  <c r="E44" i="3"/>
  <c r="E40" i="3"/>
  <c r="E36" i="3"/>
  <c r="E32" i="3"/>
  <c r="E28" i="3"/>
  <c r="E24" i="3"/>
  <c r="E20" i="3"/>
  <c r="E16" i="3"/>
  <c r="E12" i="3"/>
  <c r="E8" i="3"/>
  <c r="E4" i="3"/>
  <c r="F11" i="3"/>
  <c r="E143" i="3"/>
  <c r="E131" i="3"/>
  <c r="E103" i="3"/>
  <c r="E75" i="3"/>
  <c r="E55" i="3"/>
  <c r="E35" i="3"/>
  <c r="E7" i="3"/>
  <c r="F159" i="3"/>
  <c r="F155" i="3"/>
  <c r="F151" i="3"/>
  <c r="F147" i="3"/>
  <c r="F143" i="3"/>
  <c r="F139" i="3"/>
  <c r="F135" i="3"/>
  <c r="F131" i="3"/>
  <c r="F127" i="3"/>
  <c r="F123" i="3"/>
  <c r="F119" i="3"/>
  <c r="F115" i="3"/>
  <c r="F111" i="3"/>
  <c r="F107" i="3"/>
  <c r="F103" i="3"/>
  <c r="F99" i="3"/>
  <c r="F95" i="3"/>
  <c r="F91" i="3"/>
  <c r="F87" i="3"/>
  <c r="F83" i="3"/>
  <c r="F79" i="3"/>
  <c r="F75" i="3"/>
  <c r="F71" i="3"/>
  <c r="F67" i="3"/>
  <c r="F63" i="3"/>
  <c r="F59" i="3"/>
  <c r="F55" i="3"/>
  <c r="F51" i="3"/>
  <c r="F47" i="3"/>
  <c r="F43" i="3"/>
  <c r="F39" i="3"/>
  <c r="F35" i="3"/>
  <c r="F31" i="3"/>
  <c r="F27" i="3"/>
  <c r="F23" i="3"/>
  <c r="F19" i="3"/>
  <c r="F15" i="3"/>
  <c r="F3" i="3"/>
  <c r="B8" i="15" s="1"/>
  <c r="E135" i="3"/>
  <c r="E107" i="3"/>
  <c r="E83" i="3"/>
  <c r="E43" i="3"/>
  <c r="E15" i="3"/>
  <c r="F158" i="3"/>
  <c r="F154" i="3"/>
  <c r="F150" i="3"/>
  <c r="F146" i="3"/>
  <c r="F142" i="3"/>
  <c r="F138" i="3"/>
  <c r="F134" i="3"/>
  <c r="F130" i="3"/>
  <c r="F126" i="3"/>
  <c r="F122" i="3"/>
  <c r="F118" i="3"/>
  <c r="F114" i="3"/>
  <c r="F110" i="3"/>
  <c r="F106" i="3"/>
  <c r="F102" i="3"/>
  <c r="F98" i="3"/>
  <c r="F94" i="3"/>
  <c r="F90" i="3"/>
  <c r="F86" i="3"/>
  <c r="F82" i="3"/>
  <c r="F78" i="3"/>
  <c r="F74" i="3"/>
  <c r="F70" i="3"/>
  <c r="F66" i="3"/>
  <c r="F62" i="3"/>
  <c r="F58" i="3"/>
  <c r="F54" i="3"/>
  <c r="F50" i="3"/>
  <c r="F46" i="3"/>
  <c r="F42" i="3"/>
  <c r="F38" i="3"/>
  <c r="F34" i="3"/>
  <c r="F30" i="3"/>
  <c r="F26" i="3"/>
  <c r="F22" i="3"/>
  <c r="F18" i="3"/>
  <c r="F14" i="3"/>
  <c r="F10" i="3"/>
  <c r="F6" i="3"/>
  <c r="F5" i="3"/>
  <c r="E147" i="3"/>
  <c r="E123" i="3"/>
  <c r="E91" i="3"/>
  <c r="E59" i="3"/>
  <c r="E31" i="3"/>
  <c r="E158" i="3"/>
  <c r="E154" i="3"/>
  <c r="E150" i="3"/>
  <c r="E146" i="3"/>
  <c r="E142" i="3"/>
  <c r="E138" i="3"/>
  <c r="E134" i="3"/>
  <c r="E130" i="3"/>
  <c r="E126" i="3"/>
  <c r="E122" i="3"/>
  <c r="E118" i="3"/>
  <c r="E114" i="3"/>
  <c r="E110" i="3"/>
  <c r="E106" i="3"/>
  <c r="E102" i="3"/>
  <c r="E98" i="3"/>
  <c r="E94" i="3"/>
  <c r="E90" i="3"/>
  <c r="E86" i="3"/>
  <c r="E82" i="3"/>
  <c r="E78" i="3"/>
  <c r="E74" i="3"/>
  <c r="E70" i="3"/>
  <c r="E66" i="3"/>
  <c r="E62" i="3"/>
  <c r="E58" i="3"/>
  <c r="E54" i="3"/>
  <c r="E50" i="3"/>
  <c r="E46" i="3"/>
  <c r="E42" i="3"/>
  <c r="E38" i="3"/>
  <c r="E34" i="3"/>
  <c r="E30" i="3"/>
  <c r="E26" i="3"/>
  <c r="E22" i="3"/>
  <c r="E18" i="3"/>
  <c r="E14" i="3"/>
  <c r="E10" i="3"/>
  <c r="E6" i="3"/>
  <c r="F13" i="3"/>
  <c r="F7" i="3"/>
  <c r="E139" i="3"/>
  <c r="E127" i="3"/>
  <c r="E99" i="3"/>
  <c r="E71" i="3"/>
  <c r="E51" i="3"/>
  <c r="E27" i="3"/>
  <c r="E3" i="3"/>
  <c r="C8" i="15" s="1"/>
  <c r="H161" i="3"/>
  <c r="G161" i="3"/>
  <c r="H160" i="3"/>
  <c r="G160" i="3"/>
  <c r="H159" i="3"/>
  <c r="G159" i="3"/>
  <c r="H158" i="3"/>
  <c r="G158" i="3"/>
  <c r="H157" i="3"/>
  <c r="G157" i="3"/>
  <c r="H156" i="3"/>
  <c r="G156" i="3"/>
  <c r="H155" i="3"/>
  <c r="G155" i="3"/>
  <c r="H154" i="3"/>
  <c r="G154" i="3"/>
  <c r="H153" i="3"/>
  <c r="G153" i="3"/>
  <c r="H152" i="3"/>
  <c r="G152" i="3"/>
  <c r="H151" i="3"/>
  <c r="G151" i="3"/>
  <c r="H150" i="3"/>
  <c r="G150" i="3"/>
  <c r="H149" i="3"/>
  <c r="G149" i="3"/>
  <c r="H148" i="3"/>
  <c r="G148" i="3"/>
  <c r="H147" i="3"/>
  <c r="G147" i="3"/>
  <c r="H146" i="3"/>
  <c r="G146" i="3"/>
  <c r="H145" i="3"/>
  <c r="G145" i="3"/>
  <c r="H144" i="3"/>
  <c r="G144" i="3"/>
  <c r="H143" i="3"/>
  <c r="G143" i="3"/>
  <c r="H142" i="3"/>
  <c r="G142" i="3"/>
  <c r="H141" i="3"/>
  <c r="G141" i="3"/>
  <c r="H140" i="3"/>
  <c r="G140" i="3"/>
  <c r="H139" i="3"/>
  <c r="G139" i="3"/>
  <c r="H138" i="3"/>
  <c r="G138" i="3"/>
  <c r="H137" i="3"/>
  <c r="G137" i="3"/>
  <c r="H136" i="3"/>
  <c r="G136" i="3"/>
  <c r="H135" i="3"/>
  <c r="G135" i="3"/>
  <c r="H134" i="3"/>
  <c r="G134" i="3"/>
  <c r="H133" i="3"/>
  <c r="G133" i="3"/>
  <c r="H132" i="3"/>
  <c r="G132" i="3"/>
  <c r="H131" i="3"/>
  <c r="G131" i="3"/>
  <c r="H130" i="3"/>
  <c r="G130" i="3"/>
  <c r="H129" i="3"/>
  <c r="G129" i="3"/>
  <c r="H128" i="3"/>
  <c r="G128" i="3"/>
  <c r="H127" i="3"/>
  <c r="G127" i="3"/>
  <c r="H126" i="3"/>
  <c r="G126" i="3"/>
  <c r="H125" i="3"/>
  <c r="G125" i="3"/>
  <c r="H124" i="3"/>
  <c r="G124" i="3"/>
  <c r="H123" i="3"/>
  <c r="G123" i="3"/>
  <c r="H122" i="3"/>
  <c r="G122" i="3"/>
  <c r="H121" i="3"/>
  <c r="G121" i="3"/>
  <c r="H120" i="3"/>
  <c r="G120" i="3"/>
  <c r="H119" i="3"/>
  <c r="G119" i="3"/>
  <c r="H118" i="3"/>
  <c r="G118" i="3"/>
  <c r="H117" i="3"/>
  <c r="G117" i="3"/>
  <c r="H116" i="3"/>
  <c r="G116" i="3"/>
  <c r="H115" i="3"/>
  <c r="G115" i="3"/>
  <c r="H114" i="3"/>
  <c r="G114" i="3"/>
  <c r="H113" i="3"/>
  <c r="G113" i="3"/>
  <c r="H112" i="3"/>
  <c r="G112" i="3"/>
  <c r="H111" i="3"/>
  <c r="G111" i="3"/>
  <c r="H110" i="3"/>
  <c r="G110" i="3"/>
  <c r="H109" i="3"/>
  <c r="G109" i="3"/>
  <c r="H108" i="3"/>
  <c r="G108" i="3"/>
  <c r="H107" i="3"/>
  <c r="G107" i="3"/>
  <c r="H106" i="3"/>
  <c r="G106" i="3"/>
  <c r="H105" i="3"/>
  <c r="G105" i="3"/>
  <c r="H104" i="3"/>
  <c r="G104" i="3"/>
  <c r="H103" i="3"/>
  <c r="G103" i="3"/>
  <c r="H102" i="3"/>
  <c r="G102" i="3"/>
  <c r="H101" i="3"/>
  <c r="G101" i="3"/>
  <c r="H100" i="3"/>
  <c r="G100" i="3"/>
  <c r="H99" i="3"/>
  <c r="G99" i="3"/>
  <c r="H98" i="3"/>
  <c r="G98" i="3"/>
  <c r="H97" i="3"/>
  <c r="G97" i="3"/>
  <c r="H96" i="3"/>
  <c r="G96" i="3"/>
  <c r="H95" i="3"/>
  <c r="G95" i="3"/>
  <c r="H94" i="3"/>
  <c r="G94" i="3"/>
  <c r="H93" i="3"/>
  <c r="G93" i="3"/>
  <c r="H92" i="3"/>
  <c r="G92" i="3"/>
  <c r="H91" i="3"/>
  <c r="G91" i="3"/>
  <c r="H90" i="3"/>
  <c r="G90" i="3"/>
  <c r="H89" i="3"/>
  <c r="G89" i="3"/>
  <c r="H88" i="3"/>
  <c r="G88" i="3"/>
  <c r="H87" i="3"/>
  <c r="G87" i="3"/>
  <c r="H86" i="3"/>
  <c r="G86" i="3"/>
  <c r="H85" i="3"/>
  <c r="G85" i="3"/>
  <c r="H84" i="3"/>
  <c r="G84" i="3"/>
  <c r="H83" i="3"/>
  <c r="G83" i="3"/>
  <c r="H82" i="3"/>
  <c r="G82" i="3"/>
  <c r="H81" i="3"/>
  <c r="G81" i="3"/>
  <c r="H80" i="3"/>
  <c r="G80" i="3"/>
  <c r="H79" i="3"/>
  <c r="G79" i="3"/>
  <c r="H78" i="3"/>
  <c r="G78" i="3"/>
  <c r="H77" i="3"/>
  <c r="G77" i="3"/>
  <c r="H76" i="3"/>
  <c r="G76" i="3"/>
  <c r="H75" i="3"/>
  <c r="G75" i="3"/>
  <c r="H74" i="3"/>
  <c r="G74" i="3"/>
  <c r="H73" i="3"/>
  <c r="G73" i="3"/>
  <c r="H72" i="3"/>
  <c r="G72" i="3"/>
  <c r="H71" i="3"/>
  <c r="G71" i="3"/>
  <c r="H70" i="3"/>
  <c r="G70" i="3"/>
  <c r="H69" i="3"/>
  <c r="G69" i="3"/>
  <c r="H68" i="3"/>
  <c r="G68" i="3"/>
  <c r="H67" i="3"/>
  <c r="G67" i="3"/>
  <c r="H66" i="3"/>
  <c r="G66" i="3"/>
  <c r="H65" i="3"/>
  <c r="G65" i="3"/>
  <c r="H64" i="3"/>
  <c r="G64" i="3"/>
  <c r="H63" i="3"/>
  <c r="G63" i="3"/>
  <c r="H62" i="3"/>
  <c r="G62" i="3"/>
  <c r="H61" i="3"/>
  <c r="G61" i="3"/>
  <c r="H60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E8" i="15" s="1"/>
  <c r="C4" i="15" s="1"/>
  <c r="G3" i="3"/>
  <c r="D8" i="15" s="1"/>
  <c r="M161" i="3" l="1"/>
  <c r="J161" i="3"/>
  <c r="I161" i="3"/>
  <c r="M160" i="3"/>
  <c r="J160" i="3"/>
  <c r="I160" i="3"/>
  <c r="M159" i="3"/>
  <c r="J159" i="3"/>
  <c r="I159" i="3"/>
  <c r="M158" i="3"/>
  <c r="J158" i="3"/>
  <c r="I158" i="3"/>
  <c r="M157" i="3"/>
  <c r="J157" i="3"/>
  <c r="I157" i="3"/>
  <c r="M156" i="3"/>
  <c r="J156" i="3"/>
  <c r="I156" i="3"/>
  <c r="M155" i="3"/>
  <c r="J155" i="3"/>
  <c r="I155" i="3"/>
  <c r="M154" i="3"/>
  <c r="L154" i="3"/>
  <c r="J154" i="3"/>
  <c r="I154" i="3"/>
  <c r="M153" i="3"/>
  <c r="J153" i="3"/>
  <c r="I153" i="3"/>
  <c r="M152" i="3"/>
  <c r="J152" i="3"/>
  <c r="I152" i="3"/>
  <c r="M151" i="3"/>
  <c r="J151" i="3"/>
  <c r="I151" i="3"/>
  <c r="M150" i="3"/>
  <c r="J150" i="3"/>
  <c r="I150" i="3"/>
  <c r="M149" i="3"/>
  <c r="J149" i="3"/>
  <c r="I149" i="3"/>
  <c r="M148" i="3"/>
  <c r="J148" i="3"/>
  <c r="I148" i="3"/>
  <c r="M147" i="3"/>
  <c r="J147" i="3"/>
  <c r="I147" i="3"/>
  <c r="M146" i="3"/>
  <c r="J146" i="3"/>
  <c r="I146" i="3"/>
  <c r="M145" i="3"/>
  <c r="J145" i="3"/>
  <c r="I145" i="3"/>
  <c r="M144" i="3"/>
  <c r="J144" i="3"/>
  <c r="I144" i="3"/>
  <c r="M143" i="3"/>
  <c r="J143" i="3"/>
  <c r="I143" i="3"/>
  <c r="M142" i="3"/>
  <c r="J142" i="3"/>
  <c r="I142" i="3"/>
  <c r="M141" i="3"/>
  <c r="J141" i="3"/>
  <c r="I141" i="3"/>
  <c r="M140" i="3"/>
  <c r="J140" i="3"/>
  <c r="I140" i="3"/>
  <c r="M139" i="3"/>
  <c r="J139" i="3"/>
  <c r="I139" i="3"/>
  <c r="M138" i="3"/>
  <c r="J138" i="3"/>
  <c r="I138" i="3"/>
  <c r="M137" i="3"/>
  <c r="J137" i="3"/>
  <c r="I137" i="3"/>
  <c r="M136" i="3"/>
  <c r="J136" i="3"/>
  <c r="I136" i="3"/>
  <c r="M135" i="3"/>
  <c r="J135" i="3"/>
  <c r="I135" i="3"/>
  <c r="M134" i="3"/>
  <c r="J134" i="3"/>
  <c r="I134" i="3"/>
  <c r="M133" i="3"/>
  <c r="J133" i="3"/>
  <c r="I133" i="3"/>
  <c r="M132" i="3"/>
  <c r="J132" i="3"/>
  <c r="I132" i="3"/>
  <c r="M131" i="3"/>
  <c r="J131" i="3"/>
  <c r="I131" i="3"/>
  <c r="M130" i="3"/>
  <c r="J130" i="3"/>
  <c r="I130" i="3"/>
  <c r="M129" i="3"/>
  <c r="J129" i="3"/>
  <c r="I129" i="3"/>
  <c r="M128" i="3"/>
  <c r="J128" i="3"/>
  <c r="I128" i="3"/>
  <c r="M127" i="3"/>
  <c r="J127" i="3"/>
  <c r="I127" i="3"/>
  <c r="M126" i="3"/>
  <c r="J126" i="3"/>
  <c r="I126" i="3"/>
  <c r="M125" i="3"/>
  <c r="J125" i="3"/>
  <c r="I125" i="3"/>
  <c r="M124" i="3"/>
  <c r="J124" i="3"/>
  <c r="I124" i="3"/>
  <c r="M123" i="3"/>
  <c r="J123" i="3"/>
  <c r="I123" i="3"/>
  <c r="M122" i="3"/>
  <c r="J122" i="3"/>
  <c r="I122" i="3"/>
  <c r="M121" i="3"/>
  <c r="J121" i="3"/>
  <c r="I121" i="3"/>
  <c r="M120" i="3"/>
  <c r="J120" i="3"/>
  <c r="I120" i="3"/>
  <c r="M119" i="3"/>
  <c r="J119" i="3"/>
  <c r="I119" i="3"/>
  <c r="M118" i="3"/>
  <c r="J118" i="3"/>
  <c r="I118" i="3"/>
  <c r="M117" i="3"/>
  <c r="J117" i="3"/>
  <c r="I117" i="3"/>
  <c r="M116" i="3"/>
  <c r="J116" i="3"/>
  <c r="I116" i="3"/>
  <c r="M115" i="3"/>
  <c r="J115" i="3"/>
  <c r="I115" i="3"/>
  <c r="M114" i="3"/>
  <c r="J114" i="3"/>
  <c r="I114" i="3"/>
  <c r="M113" i="3"/>
  <c r="J113" i="3"/>
  <c r="I113" i="3"/>
  <c r="M112" i="3"/>
  <c r="J112" i="3"/>
  <c r="I112" i="3"/>
  <c r="M111" i="3"/>
  <c r="J111" i="3"/>
  <c r="I111" i="3"/>
  <c r="M110" i="3"/>
  <c r="J110" i="3"/>
  <c r="I110" i="3"/>
  <c r="M109" i="3"/>
  <c r="J109" i="3"/>
  <c r="I109" i="3"/>
  <c r="M108" i="3"/>
  <c r="J108" i="3"/>
  <c r="I108" i="3"/>
  <c r="M107" i="3"/>
  <c r="J107" i="3"/>
  <c r="I107" i="3"/>
  <c r="M106" i="3"/>
  <c r="J106" i="3"/>
  <c r="I106" i="3"/>
  <c r="M105" i="3"/>
  <c r="J105" i="3"/>
  <c r="I105" i="3"/>
  <c r="M104" i="3"/>
  <c r="J104" i="3"/>
  <c r="I104" i="3"/>
  <c r="M103" i="3"/>
  <c r="J103" i="3"/>
  <c r="I103" i="3"/>
  <c r="M102" i="3"/>
  <c r="J102" i="3"/>
  <c r="I102" i="3"/>
  <c r="M101" i="3"/>
  <c r="J101" i="3"/>
  <c r="I101" i="3"/>
  <c r="M100" i="3"/>
  <c r="J100" i="3"/>
  <c r="I100" i="3"/>
  <c r="M99" i="3"/>
  <c r="J99" i="3"/>
  <c r="I99" i="3"/>
  <c r="M98" i="3"/>
  <c r="J98" i="3"/>
  <c r="I98" i="3"/>
  <c r="M97" i="3"/>
  <c r="J97" i="3"/>
  <c r="I97" i="3"/>
  <c r="M96" i="3"/>
  <c r="J96" i="3"/>
  <c r="I96" i="3"/>
  <c r="M95" i="3"/>
  <c r="J95" i="3"/>
  <c r="I95" i="3"/>
  <c r="M94" i="3"/>
  <c r="J94" i="3"/>
  <c r="I94" i="3"/>
  <c r="M93" i="3"/>
  <c r="J93" i="3"/>
  <c r="I93" i="3"/>
  <c r="M92" i="3"/>
  <c r="J92" i="3"/>
  <c r="I92" i="3"/>
  <c r="M91" i="3"/>
  <c r="J91" i="3"/>
  <c r="I91" i="3"/>
  <c r="M90" i="3"/>
  <c r="J90" i="3"/>
  <c r="I90" i="3"/>
  <c r="M89" i="3"/>
  <c r="J89" i="3"/>
  <c r="I89" i="3"/>
  <c r="M88" i="3"/>
  <c r="J88" i="3"/>
  <c r="I88" i="3"/>
  <c r="M87" i="3"/>
  <c r="J87" i="3"/>
  <c r="I87" i="3"/>
  <c r="M86" i="3"/>
  <c r="J86" i="3"/>
  <c r="I86" i="3"/>
  <c r="M85" i="3"/>
  <c r="J85" i="3"/>
  <c r="I85" i="3"/>
  <c r="M84" i="3"/>
  <c r="J84" i="3"/>
  <c r="I84" i="3"/>
  <c r="M83" i="3"/>
  <c r="J83" i="3"/>
  <c r="I83" i="3"/>
  <c r="M82" i="3"/>
  <c r="L82" i="3"/>
  <c r="K82" i="3"/>
  <c r="J82" i="3"/>
  <c r="I82" i="3"/>
  <c r="M81" i="3"/>
  <c r="J81" i="3"/>
  <c r="I81" i="3"/>
  <c r="M80" i="3"/>
  <c r="J80" i="3"/>
  <c r="I80" i="3"/>
  <c r="M79" i="3"/>
  <c r="J79" i="3"/>
  <c r="I79" i="3"/>
  <c r="M78" i="3"/>
  <c r="J78" i="3"/>
  <c r="I78" i="3"/>
  <c r="M77" i="3"/>
  <c r="J77" i="3"/>
  <c r="I77" i="3"/>
  <c r="M76" i="3"/>
  <c r="J76" i="3"/>
  <c r="I76" i="3"/>
  <c r="M75" i="3"/>
  <c r="J75" i="3"/>
  <c r="I75" i="3"/>
  <c r="M74" i="3"/>
  <c r="L74" i="3"/>
  <c r="J74" i="3"/>
  <c r="I74" i="3"/>
  <c r="M73" i="3"/>
  <c r="J73" i="3"/>
  <c r="I73" i="3"/>
  <c r="M72" i="3"/>
  <c r="J72" i="3"/>
  <c r="I72" i="3"/>
  <c r="M71" i="3"/>
  <c r="J71" i="3"/>
  <c r="I71" i="3"/>
  <c r="M70" i="3"/>
  <c r="J70" i="3"/>
  <c r="I70" i="3"/>
  <c r="M69" i="3"/>
  <c r="J69" i="3"/>
  <c r="I69" i="3"/>
  <c r="M68" i="3"/>
  <c r="J68" i="3"/>
  <c r="I68" i="3"/>
  <c r="M67" i="3"/>
  <c r="J67" i="3"/>
  <c r="I67" i="3"/>
  <c r="M66" i="3"/>
  <c r="J66" i="3"/>
  <c r="I66" i="3"/>
  <c r="M65" i="3"/>
  <c r="J65" i="3"/>
  <c r="I65" i="3"/>
  <c r="M64" i="3"/>
  <c r="J64" i="3"/>
  <c r="I64" i="3"/>
  <c r="M63" i="3"/>
  <c r="J63" i="3"/>
  <c r="I63" i="3"/>
  <c r="M62" i="3"/>
  <c r="J62" i="3"/>
  <c r="I62" i="3"/>
  <c r="M61" i="3"/>
  <c r="J61" i="3"/>
  <c r="I61" i="3"/>
  <c r="M60" i="3"/>
  <c r="J60" i="3"/>
  <c r="I60" i="3"/>
  <c r="M59" i="3"/>
  <c r="J59" i="3"/>
  <c r="I59" i="3"/>
  <c r="M58" i="3"/>
  <c r="J58" i="3"/>
  <c r="I58" i="3"/>
  <c r="M57" i="3"/>
  <c r="J57" i="3"/>
  <c r="I57" i="3"/>
  <c r="M56" i="3"/>
  <c r="J56" i="3"/>
  <c r="I56" i="3"/>
  <c r="M55" i="3"/>
  <c r="J55" i="3"/>
  <c r="I55" i="3"/>
  <c r="M54" i="3"/>
  <c r="J54" i="3"/>
  <c r="I54" i="3"/>
  <c r="M53" i="3"/>
  <c r="J53" i="3"/>
  <c r="I53" i="3"/>
  <c r="M52" i="3"/>
  <c r="J52" i="3"/>
  <c r="I52" i="3"/>
  <c r="M51" i="3"/>
  <c r="J51" i="3"/>
  <c r="I51" i="3"/>
  <c r="M50" i="3"/>
  <c r="J50" i="3"/>
  <c r="I50" i="3"/>
  <c r="M49" i="3"/>
  <c r="J49" i="3"/>
  <c r="I49" i="3"/>
  <c r="M48" i="3"/>
  <c r="J48" i="3"/>
  <c r="I48" i="3"/>
  <c r="M47" i="3"/>
  <c r="J47" i="3"/>
  <c r="I47" i="3"/>
  <c r="M46" i="3"/>
  <c r="J46" i="3"/>
  <c r="I46" i="3"/>
  <c r="M45" i="3"/>
  <c r="J45" i="3"/>
  <c r="I45" i="3"/>
  <c r="M44" i="3"/>
  <c r="J44" i="3"/>
  <c r="I44" i="3"/>
  <c r="M43" i="3"/>
  <c r="J43" i="3"/>
  <c r="I43" i="3"/>
  <c r="M42" i="3"/>
  <c r="J42" i="3"/>
  <c r="I42" i="3"/>
  <c r="M41" i="3"/>
  <c r="J41" i="3"/>
  <c r="I41" i="3"/>
  <c r="M40" i="3"/>
  <c r="J40" i="3"/>
  <c r="I40" i="3"/>
  <c r="M39" i="3"/>
  <c r="J39" i="3"/>
  <c r="I39" i="3"/>
  <c r="M38" i="3"/>
  <c r="J38" i="3"/>
  <c r="I38" i="3"/>
  <c r="M37" i="3"/>
  <c r="J37" i="3"/>
  <c r="I37" i="3"/>
  <c r="M36" i="3"/>
  <c r="J36" i="3"/>
  <c r="I36" i="3"/>
  <c r="M35" i="3"/>
  <c r="J35" i="3"/>
  <c r="I35" i="3"/>
  <c r="M34" i="3"/>
  <c r="J34" i="3"/>
  <c r="I34" i="3"/>
  <c r="M33" i="3"/>
  <c r="J33" i="3"/>
  <c r="I33" i="3"/>
  <c r="M32" i="3"/>
  <c r="J32" i="3"/>
  <c r="I32" i="3"/>
  <c r="M31" i="3"/>
  <c r="J31" i="3"/>
  <c r="I31" i="3"/>
  <c r="M30" i="3"/>
  <c r="J30" i="3"/>
  <c r="I30" i="3"/>
  <c r="M29" i="3"/>
  <c r="J29" i="3"/>
  <c r="I29" i="3"/>
  <c r="M28" i="3"/>
  <c r="J28" i="3"/>
  <c r="I28" i="3"/>
  <c r="M27" i="3"/>
  <c r="J27" i="3"/>
  <c r="I27" i="3"/>
  <c r="M26" i="3"/>
  <c r="L26" i="3"/>
  <c r="K26" i="3"/>
  <c r="J26" i="3"/>
  <c r="I26" i="3"/>
  <c r="M25" i="3"/>
  <c r="J25" i="3"/>
  <c r="I25" i="3"/>
  <c r="M24" i="3"/>
  <c r="J24" i="3"/>
  <c r="I24" i="3"/>
  <c r="M23" i="3"/>
  <c r="J23" i="3"/>
  <c r="I23" i="3"/>
  <c r="M22" i="3"/>
  <c r="J22" i="3"/>
  <c r="I22" i="3"/>
  <c r="M21" i="3"/>
  <c r="J21" i="3"/>
  <c r="I21" i="3"/>
  <c r="M20" i="3"/>
  <c r="J20" i="3"/>
  <c r="I20" i="3"/>
  <c r="M19" i="3"/>
  <c r="J19" i="3"/>
  <c r="I19" i="3"/>
  <c r="M18" i="3"/>
  <c r="J18" i="3"/>
  <c r="I18" i="3"/>
  <c r="M17" i="3"/>
  <c r="K17" i="3"/>
  <c r="J17" i="3"/>
  <c r="I17" i="3"/>
  <c r="M16" i="3"/>
  <c r="J16" i="3"/>
  <c r="I16" i="3"/>
  <c r="M15" i="3"/>
  <c r="J15" i="3"/>
  <c r="I15" i="3"/>
  <c r="M14" i="3"/>
  <c r="J14" i="3"/>
  <c r="I14" i="3"/>
  <c r="M13" i="3"/>
  <c r="J13" i="3"/>
  <c r="I13" i="3"/>
  <c r="M12" i="3"/>
  <c r="J12" i="3"/>
  <c r="I12" i="3"/>
  <c r="M11" i="3"/>
  <c r="L11" i="3"/>
  <c r="K11" i="3"/>
  <c r="J11" i="3"/>
  <c r="I11" i="3"/>
  <c r="M10" i="3"/>
  <c r="J10" i="3"/>
  <c r="I10" i="3"/>
  <c r="M9" i="3"/>
  <c r="J9" i="3"/>
  <c r="I9" i="3"/>
  <c r="M8" i="3"/>
  <c r="K8" i="3"/>
  <c r="J8" i="3"/>
  <c r="I8" i="3"/>
  <c r="M7" i="3"/>
  <c r="J7" i="3"/>
  <c r="I7" i="3"/>
  <c r="M6" i="3"/>
  <c r="J6" i="3"/>
  <c r="I6" i="3"/>
  <c r="M5" i="3"/>
  <c r="J5" i="3"/>
  <c r="I5" i="3"/>
  <c r="M4" i="3"/>
  <c r="J4" i="3"/>
  <c r="I4" i="3"/>
  <c r="M3" i="3"/>
  <c r="B16" i="15" s="1"/>
  <c r="M1" i="1"/>
  <c r="O161" i="3" s="1"/>
  <c r="J3" i="3"/>
  <c r="B12" i="15" s="1"/>
  <c r="I3" i="3"/>
  <c r="C12" i="15" s="1"/>
  <c r="J4" i="1"/>
  <c r="J5" i="1"/>
  <c r="J6" i="1"/>
  <c r="K6" i="1" s="1"/>
  <c r="L114" i="3" s="1"/>
  <c r="J7" i="1"/>
  <c r="J8" i="1"/>
  <c r="K8" i="1" s="1"/>
  <c r="L138" i="3" s="1"/>
  <c r="J9" i="1"/>
  <c r="J10" i="1"/>
  <c r="J11" i="1"/>
  <c r="J12" i="1"/>
  <c r="J13" i="1"/>
  <c r="J14" i="1"/>
  <c r="J15" i="1"/>
  <c r="J16" i="1"/>
  <c r="J17" i="1"/>
  <c r="J18" i="1"/>
  <c r="K18" i="1" s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K38" i="1" s="1"/>
  <c r="L58" i="3" s="1"/>
  <c r="J39" i="1"/>
  <c r="J40" i="1"/>
  <c r="K40" i="1" s="1"/>
  <c r="L50" i="3" s="1"/>
  <c r="J41" i="1"/>
  <c r="K41" i="1" s="1"/>
  <c r="J42" i="1"/>
  <c r="J43" i="1"/>
  <c r="J44" i="1"/>
  <c r="J45" i="1"/>
  <c r="J46" i="1"/>
  <c r="K46" i="1" s="1"/>
  <c r="J47" i="1"/>
  <c r="J48" i="1"/>
  <c r="J49" i="1"/>
  <c r="K49" i="1" s="1"/>
  <c r="L5" i="3" s="1"/>
  <c r="J50" i="1"/>
  <c r="K50" i="1" s="1"/>
  <c r="J51" i="1"/>
  <c r="J52" i="1"/>
  <c r="J53" i="1"/>
  <c r="J54" i="1"/>
  <c r="J55" i="1"/>
  <c r="J56" i="1"/>
  <c r="J57" i="1"/>
  <c r="J58" i="1"/>
  <c r="J59" i="1"/>
  <c r="J60" i="1"/>
  <c r="J61" i="1"/>
  <c r="J62" i="1"/>
  <c r="K62" i="1" s="1"/>
  <c r="L122" i="3" s="1"/>
  <c r="J63" i="1"/>
  <c r="J64" i="1"/>
  <c r="K64" i="1" s="1"/>
  <c r="J65" i="1"/>
  <c r="J66" i="1"/>
  <c r="J67" i="1"/>
  <c r="J68" i="1"/>
  <c r="J69" i="1"/>
  <c r="K69" i="1" s="1"/>
  <c r="J70" i="1"/>
  <c r="J71" i="1"/>
  <c r="J72" i="1"/>
  <c r="K72" i="1" s="1"/>
  <c r="L7" i="3" s="1"/>
  <c r="J73" i="1"/>
  <c r="K73" i="1" s="1"/>
  <c r="L17" i="3" s="1"/>
  <c r="J74" i="1"/>
  <c r="J75" i="1"/>
  <c r="K75" i="1" s="1"/>
  <c r="L8" i="3" s="1"/>
  <c r="J76" i="1"/>
  <c r="J77" i="1"/>
  <c r="K77" i="1" s="1"/>
  <c r="J78" i="1"/>
  <c r="J79" i="1"/>
  <c r="J80" i="1"/>
  <c r="K80" i="1" s="1"/>
  <c r="J81" i="1"/>
  <c r="J82" i="1"/>
  <c r="J83" i="1"/>
  <c r="J84" i="1"/>
  <c r="J85" i="1"/>
  <c r="J86" i="1"/>
  <c r="J87" i="1"/>
  <c r="K87" i="1" s="1"/>
  <c r="J88" i="1"/>
  <c r="K88" i="1" s="1"/>
  <c r="J89" i="1"/>
  <c r="K89" i="1" s="1"/>
  <c r="J90" i="1"/>
  <c r="J91" i="1"/>
  <c r="J92" i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J105" i="1"/>
  <c r="K105" i="1" s="1"/>
  <c r="J106" i="1"/>
  <c r="K106" i="1" s="1"/>
  <c r="J107" i="1"/>
  <c r="J108" i="1"/>
  <c r="J109" i="1"/>
  <c r="K109" i="1" s="1"/>
  <c r="J110" i="1"/>
  <c r="K110" i="1" s="1"/>
  <c r="J111" i="1"/>
  <c r="K111" i="1" s="1"/>
  <c r="J112" i="1"/>
  <c r="J113" i="1"/>
  <c r="K113" i="1" s="1"/>
  <c r="L98" i="3" s="1"/>
  <c r="J114" i="1"/>
  <c r="K114" i="1" s="1"/>
  <c r="J115" i="1"/>
  <c r="K115" i="1" s="1"/>
  <c r="L66" i="3" s="1"/>
  <c r="J116" i="1"/>
  <c r="K116" i="1" s="1"/>
  <c r="L90" i="3" s="1"/>
  <c r="J117" i="1"/>
  <c r="K117" i="1" s="1"/>
  <c r="J118" i="1"/>
  <c r="K118" i="1" s="1"/>
  <c r="L42" i="3" s="1"/>
  <c r="J119" i="1"/>
  <c r="K119" i="1" s="1"/>
  <c r="J120" i="1"/>
  <c r="J121" i="1"/>
  <c r="J122" i="1"/>
  <c r="J123" i="1"/>
  <c r="J124" i="1"/>
  <c r="J125" i="1"/>
  <c r="K125" i="1" s="1"/>
  <c r="J126" i="1"/>
  <c r="J127" i="1"/>
  <c r="K127" i="1" s="1"/>
  <c r="J128" i="1"/>
  <c r="K128" i="1" s="1"/>
  <c r="J129" i="1"/>
  <c r="K129" i="1" s="1"/>
  <c r="L25" i="3" s="1"/>
  <c r="J130" i="1"/>
  <c r="K130" i="1" s="1"/>
  <c r="J131" i="1"/>
  <c r="K131" i="1" s="1"/>
  <c r="J132" i="1"/>
  <c r="K132" i="1" s="1"/>
  <c r="J133" i="1"/>
  <c r="J134" i="1"/>
  <c r="K134" i="1" s="1"/>
  <c r="J135" i="1"/>
  <c r="K135" i="1" s="1"/>
  <c r="J136" i="1"/>
  <c r="J137" i="1"/>
  <c r="K137" i="1" s="1"/>
  <c r="J138" i="1"/>
  <c r="J139" i="1"/>
  <c r="K139" i="1" s="1"/>
  <c r="J140" i="1"/>
  <c r="J141" i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J149" i="1"/>
  <c r="J150" i="1"/>
  <c r="K150" i="1" s="1"/>
  <c r="J151" i="1"/>
  <c r="J152" i="1"/>
  <c r="K152" i="1" s="1"/>
  <c r="J153" i="1"/>
  <c r="K153" i="1" s="1"/>
  <c r="J154" i="1"/>
  <c r="K154" i="1" s="1"/>
  <c r="J155" i="1"/>
  <c r="J156" i="1"/>
  <c r="K156" i="1" s="1"/>
  <c r="J157" i="1"/>
  <c r="J158" i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J168" i="1"/>
  <c r="K168" i="1" s="1"/>
  <c r="J169" i="1"/>
  <c r="J170" i="1"/>
  <c r="K170" i="1" s="1"/>
  <c r="J171" i="1"/>
  <c r="K171" i="1" s="1"/>
  <c r="J172" i="1"/>
  <c r="K172" i="1" s="1"/>
  <c r="J173" i="1"/>
  <c r="K173" i="1" s="1"/>
  <c r="J174" i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J183" i="1"/>
  <c r="K183" i="1" s="1"/>
  <c r="J184" i="1"/>
  <c r="K184" i="1" s="1"/>
  <c r="J185" i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L106" i="3" s="1"/>
  <c r="J198" i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J219" i="1"/>
  <c r="K219" i="1" s="1"/>
  <c r="J220" i="1"/>
  <c r="K220" i="1" s="1"/>
  <c r="J221" i="1"/>
  <c r="K221" i="1" s="1"/>
  <c r="J222" i="1"/>
  <c r="K222" i="1" s="1"/>
  <c r="J223" i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J233" i="1"/>
  <c r="K233" i="1" s="1"/>
  <c r="L27" i="3" s="1"/>
  <c r="J234" i="1"/>
  <c r="J235" i="1"/>
  <c r="K235" i="1" s="1"/>
  <c r="J236" i="1"/>
  <c r="K236" i="1" s="1"/>
  <c r="J237" i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J259" i="1"/>
  <c r="J260" i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J269" i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J287" i="1"/>
  <c r="K287" i="1" s="1"/>
  <c r="J288" i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J327" i="1"/>
  <c r="J328" i="1"/>
  <c r="K328" i="1" s="1"/>
  <c r="J329" i="1"/>
  <c r="J330" i="1"/>
  <c r="J331" i="1"/>
  <c r="K331" i="1" s="1"/>
  <c r="J332" i="1"/>
  <c r="K332" i="1" s="1"/>
  <c r="J333" i="1"/>
  <c r="J334" i="1"/>
  <c r="K334" i="1" s="1"/>
  <c r="J335" i="1"/>
  <c r="K335" i="1" s="1"/>
  <c r="J336" i="1"/>
  <c r="K336" i="1" s="1"/>
  <c r="J337" i="1"/>
  <c r="J338" i="1"/>
  <c r="K338" i="1" s="1"/>
  <c r="J339" i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J367" i="1"/>
  <c r="J368" i="1"/>
  <c r="K368" i="1" s="1"/>
  <c r="J369" i="1"/>
  <c r="J370" i="1"/>
  <c r="K370" i="1" s="1"/>
  <c r="J371" i="1"/>
  <c r="K371" i="1" s="1"/>
  <c r="J372" i="1"/>
  <c r="J373" i="1"/>
  <c r="J374" i="1"/>
  <c r="J375" i="1"/>
  <c r="J376" i="1"/>
  <c r="J377" i="1"/>
  <c r="J378" i="1"/>
  <c r="K378" i="1" s="1"/>
  <c r="J379" i="1"/>
  <c r="K379" i="1" s="1"/>
  <c r="J380" i="1"/>
  <c r="K380" i="1" s="1"/>
  <c r="J381" i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J404" i="1"/>
  <c r="J405" i="1"/>
  <c r="K405" i="1" s="1"/>
  <c r="L33" i="3" s="1"/>
  <c r="J406" i="1"/>
  <c r="J407" i="1"/>
  <c r="K407" i="1" s="1"/>
  <c r="J408" i="1"/>
  <c r="K408" i="1" s="1"/>
  <c r="J3" i="1"/>
  <c r="K3" i="1" s="1"/>
  <c r="L18" i="3" s="1"/>
  <c r="K94" i="3" l="1"/>
  <c r="K237" i="1"/>
  <c r="L94" i="3" s="1"/>
  <c r="K6" i="3"/>
  <c r="K61" i="1"/>
  <c r="L6" i="3" s="1"/>
  <c r="K20" i="3"/>
  <c r="K45" i="1"/>
  <c r="L20" i="3" s="1"/>
  <c r="K142" i="3"/>
  <c r="K21" i="1"/>
  <c r="L142" i="3" s="1"/>
  <c r="K3" i="3"/>
  <c r="D12" i="15" s="1"/>
  <c r="K13" i="1"/>
  <c r="L3" i="3" s="1"/>
  <c r="E12" i="15" s="1"/>
  <c r="D4" i="15" s="1"/>
  <c r="K84" i="3"/>
  <c r="K388" i="1"/>
  <c r="L84" i="3" s="1"/>
  <c r="K157" i="3"/>
  <c r="K268" i="1"/>
  <c r="L157" i="3" s="1"/>
  <c r="K89" i="3"/>
  <c r="K148" i="1"/>
  <c r="L89" i="3" s="1"/>
  <c r="K22" i="3"/>
  <c r="K68" i="1"/>
  <c r="L22" i="3" s="1"/>
  <c r="K55" i="3"/>
  <c r="K352" i="1"/>
  <c r="L55" i="3" s="1"/>
  <c r="K70" i="3"/>
  <c r="K288" i="1"/>
  <c r="L70" i="3" s="1"/>
  <c r="K92" i="3"/>
  <c r="K232" i="1"/>
  <c r="L92" i="3" s="1"/>
  <c r="K31" i="3"/>
  <c r="K327" i="1"/>
  <c r="L31" i="3" s="1"/>
  <c r="K145" i="3"/>
  <c r="K79" i="1"/>
  <c r="L145" i="3" s="1"/>
  <c r="K16" i="3"/>
  <c r="K71" i="1"/>
  <c r="L16" i="3" s="1"/>
  <c r="K119" i="3"/>
  <c r="K63" i="1"/>
  <c r="L119" i="3" s="1"/>
  <c r="K133" i="3"/>
  <c r="K55" i="1"/>
  <c r="L133" i="3" s="1"/>
  <c r="K14" i="3"/>
  <c r="K47" i="1"/>
  <c r="L14" i="3" s="1"/>
  <c r="K36" i="3"/>
  <c r="K39" i="1"/>
  <c r="L36" i="3" s="1"/>
  <c r="K130" i="3"/>
  <c r="K31" i="1"/>
  <c r="L130" i="3" s="1"/>
  <c r="K112" i="3"/>
  <c r="K23" i="1"/>
  <c r="L112" i="3" s="1"/>
  <c r="K136" i="3"/>
  <c r="K15" i="1"/>
  <c r="L136" i="3" s="1"/>
  <c r="K116" i="3"/>
  <c r="K7" i="1"/>
  <c r="L116" i="3" s="1"/>
  <c r="K7" i="3"/>
  <c r="K18" i="3"/>
  <c r="K33" i="3"/>
  <c r="K66" i="3"/>
  <c r="K138" i="3"/>
  <c r="K95" i="3"/>
  <c r="K269" i="1"/>
  <c r="L95" i="3" s="1"/>
  <c r="K99" i="3"/>
  <c r="K149" i="1"/>
  <c r="L99" i="3" s="1"/>
  <c r="K75" i="3"/>
  <c r="K141" i="1"/>
  <c r="L75" i="3" s="1"/>
  <c r="K77" i="3"/>
  <c r="K140" i="1"/>
  <c r="L77" i="3" s="1"/>
  <c r="K153" i="3"/>
  <c r="K76" i="1"/>
  <c r="L153" i="3" s="1"/>
  <c r="K151" i="3"/>
  <c r="K52" i="1"/>
  <c r="L151" i="3" s="1"/>
  <c r="K149" i="3"/>
  <c r="K36" i="1"/>
  <c r="L149" i="3" s="1"/>
  <c r="K125" i="3"/>
  <c r="K12" i="1"/>
  <c r="L125" i="3" s="1"/>
  <c r="K90" i="3"/>
  <c r="K102" i="3"/>
  <c r="K218" i="1"/>
  <c r="L102" i="3" s="1"/>
  <c r="K80" i="3"/>
  <c r="K138" i="1"/>
  <c r="L80" i="3" s="1"/>
  <c r="K146" i="3"/>
  <c r="K82" i="1"/>
  <c r="L146" i="3" s="1"/>
  <c r="K15" i="3"/>
  <c r="K58" i="1"/>
  <c r="L15" i="3" s="1"/>
  <c r="K51" i="3"/>
  <c r="K65" i="1"/>
  <c r="L51" i="3" s="1"/>
  <c r="K60" i="3"/>
  <c r="K57" i="1"/>
  <c r="L60" i="3" s="1"/>
  <c r="K141" i="3"/>
  <c r="K17" i="1"/>
  <c r="L141" i="3" s="1"/>
  <c r="K29" i="3"/>
  <c r="K296" i="1"/>
  <c r="L29" i="3" s="1"/>
  <c r="K104" i="3"/>
  <c r="K136" i="1"/>
  <c r="L104" i="3" s="1"/>
  <c r="K78" i="3"/>
  <c r="K375" i="1"/>
  <c r="L78" i="3" s="1"/>
  <c r="K83" i="3"/>
  <c r="K367" i="1"/>
  <c r="L83" i="3" s="1"/>
  <c r="K109" i="3"/>
  <c r="K223" i="1"/>
  <c r="L109" i="3" s="1"/>
  <c r="K37" i="3"/>
  <c r="K167" i="1"/>
  <c r="L37" i="3" s="1"/>
  <c r="K86" i="3"/>
  <c r="K151" i="1"/>
  <c r="L86" i="3" s="1"/>
  <c r="K10" i="3"/>
  <c r="K406" i="1"/>
  <c r="L10" i="3" s="1"/>
  <c r="K155" i="3"/>
  <c r="K374" i="1"/>
  <c r="L155" i="3" s="1"/>
  <c r="K40" i="3"/>
  <c r="K366" i="1"/>
  <c r="L40" i="3" s="1"/>
  <c r="K47" i="3"/>
  <c r="K326" i="1"/>
  <c r="L47" i="3" s="1"/>
  <c r="K30" i="3"/>
  <c r="K310" i="1"/>
  <c r="L30" i="3" s="1"/>
  <c r="K46" i="3"/>
  <c r="K286" i="1"/>
  <c r="L46" i="3" s="1"/>
  <c r="K107" i="3"/>
  <c r="K198" i="1"/>
  <c r="L107" i="3" s="1"/>
  <c r="K100" i="3"/>
  <c r="K182" i="1"/>
  <c r="L100" i="3" s="1"/>
  <c r="K44" i="3"/>
  <c r="K174" i="1"/>
  <c r="L44" i="3" s="1"/>
  <c r="K88" i="3"/>
  <c r="K158" i="1"/>
  <c r="L88" i="3" s="1"/>
  <c r="K68" i="3"/>
  <c r="K126" i="1"/>
  <c r="L68" i="3" s="1"/>
  <c r="K148" i="3"/>
  <c r="K86" i="1"/>
  <c r="L148" i="3" s="1"/>
  <c r="K53" i="3"/>
  <c r="K78" i="1"/>
  <c r="L53" i="3" s="1"/>
  <c r="K52" i="3"/>
  <c r="K70" i="1"/>
  <c r="L52" i="3" s="1"/>
  <c r="K134" i="3"/>
  <c r="K54" i="1"/>
  <c r="L134" i="3" s="1"/>
  <c r="K110" i="3"/>
  <c r="K30" i="1"/>
  <c r="L110" i="3" s="1"/>
  <c r="K124" i="3"/>
  <c r="K22" i="1"/>
  <c r="L124" i="3" s="1"/>
  <c r="K35" i="3"/>
  <c r="K14" i="1"/>
  <c r="L35" i="3" s="1"/>
  <c r="K74" i="3"/>
  <c r="K154" i="3"/>
  <c r="K71" i="3"/>
  <c r="K317" i="1"/>
  <c r="L71" i="3" s="1"/>
  <c r="K76" i="3"/>
  <c r="K157" i="1"/>
  <c r="L76" i="3" s="1"/>
  <c r="K79" i="3"/>
  <c r="K133" i="1"/>
  <c r="L79" i="3" s="1"/>
  <c r="K24" i="3"/>
  <c r="K85" i="1"/>
  <c r="L24" i="3" s="1"/>
  <c r="K13" i="3"/>
  <c r="K37" i="1"/>
  <c r="L13" i="3" s="1"/>
  <c r="K28" i="3"/>
  <c r="K260" i="1"/>
  <c r="L28" i="3" s="1"/>
  <c r="K56" i="3"/>
  <c r="K403" i="1"/>
  <c r="L56" i="3" s="1"/>
  <c r="K73" i="3"/>
  <c r="K339" i="1"/>
  <c r="L73" i="3" s="1"/>
  <c r="K45" i="3"/>
  <c r="K275" i="1"/>
  <c r="L45" i="3" s="1"/>
  <c r="K96" i="3"/>
  <c r="K259" i="1"/>
  <c r="L96" i="3" s="1"/>
  <c r="K101" i="3"/>
  <c r="K211" i="1"/>
  <c r="L101" i="3" s="1"/>
  <c r="K103" i="3"/>
  <c r="K155" i="1"/>
  <c r="L103" i="3" s="1"/>
  <c r="K105" i="3"/>
  <c r="K123" i="1"/>
  <c r="L105" i="3" s="1"/>
  <c r="K81" i="3"/>
  <c r="K107" i="1"/>
  <c r="L81" i="3" s="1"/>
  <c r="K39" i="3"/>
  <c r="K91" i="1"/>
  <c r="L39" i="3" s="1"/>
  <c r="K61" i="3"/>
  <c r="K83" i="1"/>
  <c r="L61" i="3" s="1"/>
  <c r="K135" i="3"/>
  <c r="K67" i="1"/>
  <c r="L135" i="3" s="1"/>
  <c r="K131" i="3"/>
  <c r="K59" i="1"/>
  <c r="L131" i="3" s="1"/>
  <c r="K120" i="3"/>
  <c r="K51" i="1"/>
  <c r="L120" i="3" s="1"/>
  <c r="K59" i="3"/>
  <c r="K43" i="1"/>
  <c r="L59" i="3" s="1"/>
  <c r="K143" i="3"/>
  <c r="K35" i="1"/>
  <c r="L143" i="3" s="1"/>
  <c r="K111" i="3"/>
  <c r="K27" i="1"/>
  <c r="L111" i="3" s="1"/>
  <c r="K113" i="3"/>
  <c r="K19" i="1"/>
  <c r="L113" i="3" s="1"/>
  <c r="K117" i="3"/>
  <c r="K11" i="1"/>
  <c r="L117" i="3" s="1"/>
  <c r="K98" i="3"/>
  <c r="K38" i="3"/>
  <c r="K404" i="1"/>
  <c r="L38" i="3" s="1"/>
  <c r="K85" i="3"/>
  <c r="K372" i="1"/>
  <c r="L85" i="3" s="1"/>
  <c r="K43" i="3"/>
  <c r="K124" i="1"/>
  <c r="L43" i="3" s="1"/>
  <c r="K67" i="3"/>
  <c r="K108" i="1"/>
  <c r="L67" i="3" s="1"/>
  <c r="K147" i="3"/>
  <c r="K84" i="1"/>
  <c r="L147" i="3" s="1"/>
  <c r="K21" i="3"/>
  <c r="K60" i="1"/>
  <c r="L21" i="3" s="1"/>
  <c r="K144" i="3"/>
  <c r="K44" i="1"/>
  <c r="L144" i="3" s="1"/>
  <c r="K118" i="3"/>
  <c r="K28" i="1"/>
  <c r="L118" i="3" s="1"/>
  <c r="K139" i="3"/>
  <c r="K20" i="1"/>
  <c r="L139" i="3" s="1"/>
  <c r="K126" i="3"/>
  <c r="K4" i="1"/>
  <c r="L126" i="3" s="1"/>
  <c r="K93" i="3"/>
  <c r="K234" i="1"/>
  <c r="L93" i="3" s="1"/>
  <c r="K69" i="3"/>
  <c r="K122" i="1"/>
  <c r="L69" i="3" s="1"/>
  <c r="K62" i="3"/>
  <c r="K90" i="1"/>
  <c r="L62" i="3" s="1"/>
  <c r="K23" i="3"/>
  <c r="K74" i="1"/>
  <c r="L23" i="3" s="1"/>
  <c r="K152" i="3"/>
  <c r="K66" i="1"/>
  <c r="L152" i="3" s="1"/>
  <c r="K4" i="3"/>
  <c r="K42" i="1"/>
  <c r="L4" i="3" s="1"/>
  <c r="K19" i="3"/>
  <c r="K34" i="1"/>
  <c r="L19" i="3" s="1"/>
  <c r="K123" i="3"/>
  <c r="K26" i="1"/>
  <c r="L123" i="3" s="1"/>
  <c r="K34" i="3"/>
  <c r="K10" i="1"/>
  <c r="L34" i="3" s="1"/>
  <c r="K25" i="3"/>
  <c r="K42" i="3"/>
  <c r="K106" i="3"/>
  <c r="K161" i="3"/>
  <c r="K373" i="1"/>
  <c r="L161" i="3" s="1"/>
  <c r="K159" i="3"/>
  <c r="K333" i="1"/>
  <c r="L159" i="3" s="1"/>
  <c r="K108" i="3"/>
  <c r="K205" i="1"/>
  <c r="L108" i="3" s="1"/>
  <c r="K158" i="3"/>
  <c r="K330" i="1"/>
  <c r="L158" i="3" s="1"/>
  <c r="K160" i="3"/>
  <c r="K369" i="1"/>
  <c r="L160" i="3" s="1"/>
  <c r="K91" i="3"/>
  <c r="K185" i="1"/>
  <c r="L91" i="3" s="1"/>
  <c r="K65" i="3"/>
  <c r="K169" i="1"/>
  <c r="L65" i="3" s="1"/>
  <c r="K115" i="3"/>
  <c r="K25" i="1"/>
  <c r="L115" i="3" s="1"/>
  <c r="K50" i="3"/>
  <c r="K114" i="3"/>
  <c r="K156" i="3"/>
  <c r="K381" i="1"/>
  <c r="L156" i="3" s="1"/>
  <c r="K132" i="3"/>
  <c r="K53" i="1"/>
  <c r="L132" i="3" s="1"/>
  <c r="K137" i="3"/>
  <c r="K29" i="1"/>
  <c r="L137" i="3" s="1"/>
  <c r="K128" i="3"/>
  <c r="K5" i="1"/>
  <c r="L128" i="3" s="1"/>
  <c r="K41" i="3"/>
  <c r="K92" i="1"/>
  <c r="L41" i="3" s="1"/>
  <c r="K97" i="3"/>
  <c r="K258" i="1"/>
  <c r="L97" i="3" s="1"/>
  <c r="K49" i="3"/>
  <c r="K377" i="1"/>
  <c r="L49" i="3" s="1"/>
  <c r="K72" i="3"/>
  <c r="K337" i="1"/>
  <c r="L72" i="3" s="1"/>
  <c r="K48" i="3"/>
  <c r="K329" i="1"/>
  <c r="L48" i="3" s="1"/>
  <c r="K63" i="3"/>
  <c r="K121" i="1"/>
  <c r="L63" i="3" s="1"/>
  <c r="K9" i="3"/>
  <c r="K81" i="1"/>
  <c r="L9" i="3" s="1"/>
  <c r="K140" i="3"/>
  <c r="K33" i="1"/>
  <c r="L140" i="3" s="1"/>
  <c r="K12" i="3"/>
  <c r="K9" i="1"/>
  <c r="L12" i="3" s="1"/>
  <c r="K32" i="3"/>
  <c r="K376" i="1"/>
  <c r="L32" i="3" s="1"/>
  <c r="K87" i="3"/>
  <c r="K120" i="1"/>
  <c r="L87" i="3" s="1"/>
  <c r="K54" i="3"/>
  <c r="K112" i="1"/>
  <c r="L54" i="3" s="1"/>
  <c r="K64" i="3"/>
  <c r="K104" i="1"/>
  <c r="L64" i="3" s="1"/>
  <c r="K121" i="3"/>
  <c r="K56" i="1"/>
  <c r="L121" i="3" s="1"/>
  <c r="K150" i="3"/>
  <c r="K48" i="1"/>
  <c r="L150" i="3" s="1"/>
  <c r="K129" i="3"/>
  <c r="K32" i="1"/>
  <c r="L129" i="3" s="1"/>
  <c r="K127" i="3"/>
  <c r="K24" i="1"/>
  <c r="L127" i="3" s="1"/>
  <c r="K57" i="3"/>
  <c r="K16" i="1"/>
  <c r="L57" i="3" s="1"/>
  <c r="K5" i="3"/>
  <c r="K27" i="3"/>
  <c r="K58" i="3"/>
  <c r="K122" i="3"/>
  <c r="P161" i="3"/>
  <c r="Q161" i="3" s="1"/>
  <c r="O4" i="3"/>
  <c r="P4" i="3" s="1"/>
  <c r="Q4" i="3" s="1"/>
  <c r="O10" i="3"/>
  <c r="P10" i="3" s="1"/>
  <c r="Q10" i="3" s="1"/>
  <c r="O3" i="3"/>
  <c r="P3" i="3" s="1"/>
  <c r="O24" i="3"/>
  <c r="O56" i="3"/>
  <c r="P56" i="3" s="1"/>
  <c r="Q56" i="3" s="1"/>
  <c r="O88" i="3"/>
  <c r="P88" i="3" s="1"/>
  <c r="Q88" i="3" s="1"/>
  <c r="O120" i="3"/>
  <c r="P120" i="3" s="1"/>
  <c r="Q120" i="3" s="1"/>
  <c r="O152" i="3"/>
  <c r="P152" i="3" s="1"/>
  <c r="Q152" i="3" s="1"/>
  <c r="O17" i="3"/>
  <c r="P17" i="3" s="1"/>
  <c r="Q17" i="3" s="1"/>
  <c r="O32" i="3"/>
  <c r="O64" i="3"/>
  <c r="O96" i="3"/>
  <c r="P96" i="3" s="1"/>
  <c r="Q96" i="3" s="1"/>
  <c r="O128" i="3"/>
  <c r="P128" i="3" s="1"/>
  <c r="Q128" i="3" s="1"/>
  <c r="O9" i="3"/>
  <c r="O16" i="3"/>
  <c r="O40" i="3"/>
  <c r="O72" i="3"/>
  <c r="P72" i="3" s="1"/>
  <c r="Q72" i="3" s="1"/>
  <c r="O104" i="3"/>
  <c r="O136" i="3"/>
  <c r="P136" i="3" s="1"/>
  <c r="Q136" i="3" s="1"/>
  <c r="O8" i="3"/>
  <c r="P8" i="3" s="1"/>
  <c r="Q8" i="3" s="1"/>
  <c r="O48" i="3"/>
  <c r="O80" i="3"/>
  <c r="O112" i="3"/>
  <c r="P112" i="3" s="1"/>
  <c r="Q112" i="3" s="1"/>
  <c r="O144" i="3"/>
  <c r="P144" i="3" s="1"/>
  <c r="Q144" i="3" s="1"/>
  <c r="O7" i="3"/>
  <c r="P7" i="3" s="1"/>
  <c r="Q7" i="3" s="1"/>
  <c r="O15" i="3"/>
  <c r="P15" i="3" s="1"/>
  <c r="Q15" i="3" s="1"/>
  <c r="O23" i="3"/>
  <c r="P23" i="3" s="1"/>
  <c r="Q23" i="3" s="1"/>
  <c r="O31" i="3"/>
  <c r="P31" i="3" s="1"/>
  <c r="Q31" i="3" s="1"/>
  <c r="O39" i="3"/>
  <c r="P39" i="3" s="1"/>
  <c r="Q39" i="3" s="1"/>
  <c r="O47" i="3"/>
  <c r="O55" i="3"/>
  <c r="P55" i="3" s="1"/>
  <c r="Q55" i="3" s="1"/>
  <c r="O63" i="3"/>
  <c r="O71" i="3"/>
  <c r="O79" i="3"/>
  <c r="P79" i="3" s="1"/>
  <c r="Q79" i="3" s="1"/>
  <c r="O87" i="3"/>
  <c r="O95" i="3"/>
  <c r="P95" i="3" s="1"/>
  <c r="Q95" i="3" s="1"/>
  <c r="O103" i="3"/>
  <c r="P103" i="3" s="1"/>
  <c r="Q103" i="3" s="1"/>
  <c r="O111" i="3"/>
  <c r="P111" i="3" s="1"/>
  <c r="Q111" i="3" s="1"/>
  <c r="O119" i="3"/>
  <c r="O127" i="3"/>
  <c r="P127" i="3" s="1"/>
  <c r="Q127" i="3" s="1"/>
  <c r="O135" i="3"/>
  <c r="O143" i="3"/>
  <c r="O151" i="3"/>
  <c r="P151" i="3" s="1"/>
  <c r="Q151" i="3" s="1"/>
  <c r="O159" i="3"/>
  <c r="P159" i="3" s="1"/>
  <c r="Q159" i="3" s="1"/>
  <c r="O160" i="3"/>
  <c r="P160" i="3" s="1"/>
  <c r="Q160" i="3" s="1"/>
  <c r="O6" i="3"/>
  <c r="P6" i="3" s="1"/>
  <c r="Q6" i="3" s="1"/>
  <c r="O14" i="3"/>
  <c r="P14" i="3" s="1"/>
  <c r="Q14" i="3" s="1"/>
  <c r="O22" i="3"/>
  <c r="P22" i="3" s="1"/>
  <c r="Q22" i="3" s="1"/>
  <c r="O30" i="3"/>
  <c r="P30" i="3" s="1"/>
  <c r="Q30" i="3" s="1"/>
  <c r="O38" i="3"/>
  <c r="P38" i="3" s="1"/>
  <c r="Q38" i="3" s="1"/>
  <c r="O46" i="3"/>
  <c r="P46" i="3" s="1"/>
  <c r="Q46" i="3" s="1"/>
  <c r="O54" i="3"/>
  <c r="P54" i="3" s="1"/>
  <c r="Q54" i="3" s="1"/>
  <c r="O62" i="3"/>
  <c r="P62" i="3" s="1"/>
  <c r="Q62" i="3" s="1"/>
  <c r="O70" i="3"/>
  <c r="O78" i="3"/>
  <c r="O86" i="3"/>
  <c r="O94" i="3"/>
  <c r="P94" i="3" s="1"/>
  <c r="Q94" i="3" s="1"/>
  <c r="O102" i="3"/>
  <c r="O110" i="3"/>
  <c r="O118" i="3"/>
  <c r="P118" i="3" s="1"/>
  <c r="Q118" i="3" s="1"/>
  <c r="O126" i="3"/>
  <c r="P126" i="3" s="1"/>
  <c r="Q126" i="3" s="1"/>
  <c r="O134" i="3"/>
  <c r="O142" i="3"/>
  <c r="O150" i="3"/>
  <c r="O158" i="3"/>
  <c r="O5" i="3"/>
  <c r="P5" i="3" s="1"/>
  <c r="Q5" i="3" s="1"/>
  <c r="O13" i="3"/>
  <c r="O21" i="3"/>
  <c r="P21" i="3" s="1"/>
  <c r="Q21" i="3" s="1"/>
  <c r="O29" i="3"/>
  <c r="P29" i="3" s="1"/>
  <c r="Q29" i="3" s="1"/>
  <c r="O37" i="3"/>
  <c r="O45" i="3"/>
  <c r="O53" i="3"/>
  <c r="P53" i="3" s="1"/>
  <c r="Q53" i="3" s="1"/>
  <c r="O61" i="3"/>
  <c r="O69" i="3"/>
  <c r="P69" i="3" s="1"/>
  <c r="Q69" i="3" s="1"/>
  <c r="O77" i="3"/>
  <c r="P77" i="3" s="1"/>
  <c r="Q77" i="3" s="1"/>
  <c r="O85" i="3"/>
  <c r="P85" i="3" s="1"/>
  <c r="Q85" i="3" s="1"/>
  <c r="O93" i="3"/>
  <c r="P93" i="3" s="1"/>
  <c r="Q93" i="3" s="1"/>
  <c r="O101" i="3"/>
  <c r="P101" i="3" s="1"/>
  <c r="Q101" i="3" s="1"/>
  <c r="O109" i="3"/>
  <c r="P109" i="3" s="1"/>
  <c r="Q109" i="3" s="1"/>
  <c r="O117" i="3"/>
  <c r="O125" i="3"/>
  <c r="P125" i="3" s="1"/>
  <c r="Q125" i="3" s="1"/>
  <c r="O133" i="3"/>
  <c r="P133" i="3" s="1"/>
  <c r="Q133" i="3" s="1"/>
  <c r="O141" i="3"/>
  <c r="P141" i="3" s="1"/>
  <c r="Q141" i="3" s="1"/>
  <c r="O149" i="3"/>
  <c r="P149" i="3" s="1"/>
  <c r="Q149" i="3" s="1"/>
  <c r="O157" i="3"/>
  <c r="P157" i="3" s="1"/>
  <c r="Q157" i="3" s="1"/>
  <c r="O12" i="3"/>
  <c r="P12" i="3" s="1"/>
  <c r="Q12" i="3" s="1"/>
  <c r="O20" i="3"/>
  <c r="O28" i="3"/>
  <c r="P28" i="3" s="1"/>
  <c r="Q28" i="3" s="1"/>
  <c r="O36" i="3"/>
  <c r="O44" i="3"/>
  <c r="P44" i="3" s="1"/>
  <c r="Q44" i="3" s="1"/>
  <c r="O52" i="3"/>
  <c r="P52" i="3" s="1"/>
  <c r="Q52" i="3" s="1"/>
  <c r="O60" i="3"/>
  <c r="O68" i="3"/>
  <c r="P68" i="3" s="1"/>
  <c r="Q68" i="3" s="1"/>
  <c r="O76" i="3"/>
  <c r="P76" i="3" s="1"/>
  <c r="Q76" i="3" s="1"/>
  <c r="O84" i="3"/>
  <c r="P84" i="3" s="1"/>
  <c r="Q84" i="3" s="1"/>
  <c r="O92" i="3"/>
  <c r="O100" i="3"/>
  <c r="O108" i="3"/>
  <c r="O116" i="3"/>
  <c r="P116" i="3" s="1"/>
  <c r="Q116" i="3" s="1"/>
  <c r="O124" i="3"/>
  <c r="P124" i="3" s="1"/>
  <c r="Q124" i="3" s="1"/>
  <c r="O132" i="3"/>
  <c r="P132" i="3" s="1"/>
  <c r="Q132" i="3" s="1"/>
  <c r="O140" i="3"/>
  <c r="P140" i="3" s="1"/>
  <c r="Q140" i="3" s="1"/>
  <c r="O148" i="3"/>
  <c r="O156" i="3"/>
  <c r="P156" i="3" s="1"/>
  <c r="Q156" i="3" s="1"/>
  <c r="O11" i="3"/>
  <c r="P11" i="3" s="1"/>
  <c r="Q11" i="3" s="1"/>
  <c r="O19" i="3"/>
  <c r="P19" i="3" s="1"/>
  <c r="Q19" i="3" s="1"/>
  <c r="O27" i="3"/>
  <c r="P27" i="3" s="1"/>
  <c r="Q27" i="3" s="1"/>
  <c r="O35" i="3"/>
  <c r="P35" i="3" s="1"/>
  <c r="Q35" i="3" s="1"/>
  <c r="O43" i="3"/>
  <c r="P43" i="3" s="1"/>
  <c r="Q43" i="3" s="1"/>
  <c r="O51" i="3"/>
  <c r="O59" i="3"/>
  <c r="O67" i="3"/>
  <c r="P67" i="3" s="1"/>
  <c r="Q67" i="3" s="1"/>
  <c r="O75" i="3"/>
  <c r="P75" i="3" s="1"/>
  <c r="Q75" i="3" s="1"/>
  <c r="O83" i="3"/>
  <c r="P83" i="3" s="1"/>
  <c r="Q83" i="3" s="1"/>
  <c r="O91" i="3"/>
  <c r="P91" i="3" s="1"/>
  <c r="Q91" i="3" s="1"/>
  <c r="O99" i="3"/>
  <c r="P99" i="3" s="1"/>
  <c r="Q99" i="3" s="1"/>
  <c r="O107" i="3"/>
  <c r="P107" i="3" s="1"/>
  <c r="Q107" i="3" s="1"/>
  <c r="O115" i="3"/>
  <c r="O123" i="3"/>
  <c r="P123" i="3" s="1"/>
  <c r="Q123" i="3" s="1"/>
  <c r="O131" i="3"/>
  <c r="P131" i="3" s="1"/>
  <c r="Q131" i="3" s="1"/>
  <c r="O139" i="3"/>
  <c r="P139" i="3" s="1"/>
  <c r="Q139" i="3" s="1"/>
  <c r="O147" i="3"/>
  <c r="P147" i="3" s="1"/>
  <c r="Q147" i="3" s="1"/>
  <c r="O155" i="3"/>
  <c r="P155" i="3" s="1"/>
  <c r="Q155" i="3" s="1"/>
  <c r="O18" i="3"/>
  <c r="P18" i="3" s="1"/>
  <c r="Q18" i="3" s="1"/>
  <c r="O26" i="3"/>
  <c r="P26" i="3" s="1"/>
  <c r="Q26" i="3" s="1"/>
  <c r="O34" i="3"/>
  <c r="P34" i="3" s="1"/>
  <c r="Q34" i="3" s="1"/>
  <c r="O42" i="3"/>
  <c r="P42" i="3" s="1"/>
  <c r="Q42" i="3" s="1"/>
  <c r="O50" i="3"/>
  <c r="P50" i="3" s="1"/>
  <c r="Q50" i="3" s="1"/>
  <c r="O58" i="3"/>
  <c r="P58" i="3" s="1"/>
  <c r="Q58" i="3" s="1"/>
  <c r="O66" i="3"/>
  <c r="P66" i="3" s="1"/>
  <c r="Q66" i="3" s="1"/>
  <c r="O74" i="3"/>
  <c r="P74" i="3" s="1"/>
  <c r="Q74" i="3" s="1"/>
  <c r="O82" i="3"/>
  <c r="P82" i="3" s="1"/>
  <c r="Q82" i="3" s="1"/>
  <c r="O90" i="3"/>
  <c r="P90" i="3" s="1"/>
  <c r="Q90" i="3" s="1"/>
  <c r="O98" i="3"/>
  <c r="P98" i="3" s="1"/>
  <c r="Q98" i="3" s="1"/>
  <c r="O106" i="3"/>
  <c r="P106" i="3" s="1"/>
  <c r="Q106" i="3" s="1"/>
  <c r="O114" i="3"/>
  <c r="P114" i="3" s="1"/>
  <c r="Q114" i="3" s="1"/>
  <c r="O122" i="3"/>
  <c r="P122" i="3" s="1"/>
  <c r="Q122" i="3" s="1"/>
  <c r="O130" i="3"/>
  <c r="O138" i="3"/>
  <c r="P138" i="3" s="1"/>
  <c r="Q138" i="3" s="1"/>
  <c r="O146" i="3"/>
  <c r="P146" i="3" s="1"/>
  <c r="Q146" i="3" s="1"/>
  <c r="O154" i="3"/>
  <c r="P154" i="3" s="1"/>
  <c r="Q154" i="3" s="1"/>
  <c r="O25" i="3"/>
  <c r="P25" i="3" s="1"/>
  <c r="Q25" i="3" s="1"/>
  <c r="O33" i="3"/>
  <c r="P33" i="3" s="1"/>
  <c r="Q33" i="3" s="1"/>
  <c r="O41" i="3"/>
  <c r="P41" i="3" s="1"/>
  <c r="Q41" i="3" s="1"/>
  <c r="O49" i="3"/>
  <c r="O57" i="3"/>
  <c r="O65" i="3"/>
  <c r="P65" i="3" s="1"/>
  <c r="Q65" i="3" s="1"/>
  <c r="O73" i="3"/>
  <c r="O81" i="3"/>
  <c r="P81" i="3" s="1"/>
  <c r="Q81" i="3" s="1"/>
  <c r="O89" i="3"/>
  <c r="P89" i="3" s="1"/>
  <c r="Q89" i="3" s="1"/>
  <c r="O97" i="3"/>
  <c r="O105" i="3"/>
  <c r="O113" i="3"/>
  <c r="P113" i="3" s="1"/>
  <c r="Q113" i="3" s="1"/>
  <c r="O121" i="3"/>
  <c r="O129" i="3"/>
  <c r="P129" i="3" s="1"/>
  <c r="Q129" i="3" s="1"/>
  <c r="O137" i="3"/>
  <c r="O145" i="3"/>
  <c r="P145" i="3" s="1"/>
  <c r="Q145" i="3" s="1"/>
  <c r="O153" i="3"/>
  <c r="P153" i="3" s="1"/>
  <c r="Q153" i="3" s="1"/>
  <c r="P48" i="3" l="1"/>
  <c r="Q48" i="3" s="1"/>
  <c r="P64" i="3"/>
  <c r="Q64" i="3" s="1"/>
  <c r="P137" i="3"/>
  <c r="Q137" i="3" s="1"/>
  <c r="P73" i="3"/>
  <c r="Q73" i="3" s="1"/>
  <c r="P60" i="3"/>
  <c r="Q60" i="3" s="1"/>
  <c r="P24" i="3"/>
  <c r="Q24" i="3" s="1"/>
  <c r="P130" i="3"/>
  <c r="Q130" i="3" s="1"/>
  <c r="P108" i="3"/>
  <c r="Q108" i="3" s="1"/>
  <c r="P102" i="3"/>
  <c r="Q102" i="3" s="1"/>
  <c r="P143" i="3"/>
  <c r="Q143" i="3" s="1"/>
  <c r="P104" i="3"/>
  <c r="Q104" i="3" s="1"/>
  <c r="P32" i="3"/>
  <c r="Q32" i="3" s="1"/>
  <c r="P110" i="3"/>
  <c r="Q110" i="3" s="1"/>
  <c r="P121" i="3"/>
  <c r="Q121" i="3" s="1"/>
  <c r="P100" i="3"/>
  <c r="Q100" i="3" s="1"/>
  <c r="P36" i="3"/>
  <c r="Q36" i="3" s="1"/>
  <c r="P61" i="3"/>
  <c r="Q61" i="3" s="1"/>
  <c r="P158" i="3"/>
  <c r="Q158" i="3" s="1"/>
  <c r="P135" i="3"/>
  <c r="Q135" i="3" s="1"/>
  <c r="P71" i="3"/>
  <c r="Q71" i="3" s="1"/>
  <c r="P92" i="3"/>
  <c r="Q92" i="3" s="1"/>
  <c r="P117" i="3"/>
  <c r="Q117" i="3" s="1"/>
  <c r="P150" i="3"/>
  <c r="Q150" i="3" s="1"/>
  <c r="P86" i="3"/>
  <c r="Q86" i="3" s="1"/>
  <c r="P63" i="3"/>
  <c r="Q63" i="3" s="1"/>
  <c r="P40" i="3"/>
  <c r="Q40" i="3" s="1"/>
  <c r="P87" i="3"/>
  <c r="Q87" i="3" s="1"/>
  <c r="P49" i="3"/>
  <c r="Q49" i="3" s="1"/>
  <c r="P105" i="3"/>
  <c r="Q105" i="3" s="1"/>
  <c r="P97" i="3"/>
  <c r="Q97" i="3" s="1"/>
  <c r="P59" i="3"/>
  <c r="Q59" i="3" s="1"/>
  <c r="P148" i="3"/>
  <c r="Q148" i="3" s="1"/>
  <c r="P20" i="3"/>
  <c r="Q20" i="3" s="1"/>
  <c r="P45" i="3"/>
  <c r="Q45" i="3" s="1"/>
  <c r="P142" i="3"/>
  <c r="Q142" i="3" s="1"/>
  <c r="P78" i="3"/>
  <c r="Q78" i="3" s="1"/>
  <c r="P119" i="3"/>
  <c r="Q119" i="3" s="1"/>
  <c r="P16" i="3"/>
  <c r="Q16" i="3" s="1"/>
  <c r="P13" i="3"/>
  <c r="Q13" i="3" s="1"/>
  <c r="P57" i="3"/>
  <c r="Q57" i="3" s="1"/>
  <c r="P115" i="3"/>
  <c r="Q115" i="3" s="1"/>
  <c r="P51" i="3"/>
  <c r="Q51" i="3" s="1"/>
  <c r="P37" i="3"/>
  <c r="Q37" i="3" s="1"/>
  <c r="P134" i="3"/>
  <c r="Q134" i="3" s="1"/>
  <c r="P70" i="3"/>
  <c r="Q70" i="3" s="1"/>
  <c r="P47" i="3"/>
  <c r="Q47" i="3" s="1"/>
  <c r="P80" i="3"/>
  <c r="Q80" i="3" s="1"/>
  <c r="P9" i="3"/>
  <c r="Q9" i="3" s="1"/>
  <c r="S9" i="3" s="1"/>
  <c r="Q3" i="3"/>
  <c r="S3" i="3" s="1"/>
  <c r="D16" i="15"/>
  <c r="E4" i="15" s="1"/>
  <c r="F4" i="15" s="1"/>
  <c r="S11" i="3"/>
  <c r="S10" i="3"/>
  <c r="S8" i="3"/>
  <c r="S7" i="3"/>
  <c r="S6" i="3"/>
  <c r="S5" i="3"/>
  <c r="S4" i="3"/>
  <c r="S124" i="3" l="1"/>
  <c r="S53" i="3"/>
  <c r="S97" i="3"/>
  <c r="S105" i="3"/>
  <c r="S34" i="3"/>
  <c r="S137" i="3"/>
  <c r="S145" i="3"/>
  <c r="S40" i="3"/>
  <c r="S129" i="3"/>
  <c r="S110" i="3"/>
  <c r="S120" i="3"/>
  <c r="S24" i="3"/>
  <c r="S33" i="3"/>
  <c r="S72" i="3"/>
  <c r="S122" i="3"/>
  <c r="S141" i="3"/>
  <c r="S154" i="3"/>
  <c r="S156" i="3"/>
  <c r="S160" i="3"/>
  <c r="S28" i="3"/>
  <c r="S32" i="3"/>
  <c r="S92" i="3"/>
  <c r="S96" i="3"/>
  <c r="S103" i="3"/>
  <c r="S117" i="3"/>
  <c r="S130" i="3"/>
  <c r="S149" i="3"/>
  <c r="S104" i="3"/>
  <c r="S136" i="3"/>
  <c r="S69" i="3"/>
  <c r="S71" i="3"/>
  <c r="S75" i="3"/>
  <c r="S77" i="3"/>
  <c r="S83" i="3"/>
  <c r="S31" i="3"/>
  <c r="S25" i="3"/>
  <c r="S52" i="3"/>
  <c r="S56" i="3"/>
  <c r="S20" i="3"/>
  <c r="S37" i="3"/>
  <c r="S58" i="3"/>
  <c r="S27" i="3"/>
  <c r="S95" i="3"/>
  <c r="S116" i="3"/>
  <c r="S135" i="3"/>
  <c r="S67" i="3" l="1"/>
  <c r="S121" i="3"/>
  <c r="S35" i="3"/>
  <c r="S64" i="3"/>
  <c r="S98" i="3"/>
  <c r="S84" i="3"/>
  <c r="S143" i="3"/>
  <c r="S66" i="3"/>
  <c r="S150" i="3"/>
  <c r="S47" i="3"/>
  <c r="S132" i="3"/>
  <c r="S43" i="3"/>
  <c r="S161" i="3"/>
  <c r="S23" i="3"/>
  <c r="S128" i="3"/>
  <c r="S85" i="3"/>
  <c r="S38" i="3"/>
  <c r="S50" i="3"/>
  <c r="S89" i="3"/>
  <c r="S59" i="3"/>
  <c r="S157" i="3"/>
  <c r="S80" i="3"/>
  <c r="S94" i="3"/>
  <c r="S134" i="3"/>
  <c r="S139" i="3"/>
  <c r="S87" i="3"/>
  <c r="S93" i="3"/>
  <c r="S159" i="3"/>
  <c r="S82" i="3"/>
  <c r="S61" i="3"/>
  <c r="S142" i="3"/>
  <c r="S140" i="3"/>
  <c r="S125" i="3"/>
  <c r="S51" i="3"/>
  <c r="S118" i="3"/>
  <c r="S41" i="3"/>
  <c r="S112" i="3"/>
  <c r="S108" i="3"/>
  <c r="S73" i="3"/>
  <c r="S151" i="3"/>
  <c r="S147" i="3"/>
  <c r="S78" i="3"/>
  <c r="S158" i="3"/>
  <c r="S88" i="3"/>
  <c r="S68" i="3"/>
  <c r="S126" i="3"/>
  <c r="S100" i="3"/>
  <c r="S152" i="3"/>
  <c r="S29" i="3"/>
  <c r="S46" i="3"/>
  <c r="S148" i="3"/>
  <c r="S54" i="3"/>
  <c r="S106" i="3"/>
  <c r="S60" i="3"/>
  <c r="S133" i="3"/>
  <c r="S91" i="3"/>
  <c r="S119" i="3"/>
  <c r="S30" i="3"/>
  <c r="S42" i="3"/>
  <c r="S21" i="3"/>
  <c r="S146" i="3"/>
  <c r="S131" i="3"/>
  <c r="S79" i="3"/>
  <c r="S155" i="3"/>
  <c r="S63" i="3"/>
  <c r="S115" i="3"/>
  <c r="S76" i="3"/>
  <c r="S45" i="3"/>
  <c r="S26" i="3"/>
  <c r="S57" i="3"/>
  <c r="S18" i="3"/>
  <c r="S19" i="3"/>
  <c r="S62" i="3"/>
  <c r="S39" i="3"/>
  <c r="S114" i="3"/>
  <c r="S144" i="3"/>
  <c r="S138" i="3"/>
  <c r="S81" i="3"/>
  <c r="S48" i="3"/>
  <c r="S74" i="3"/>
  <c r="S113" i="3"/>
  <c r="S55" i="3"/>
  <c r="S102" i="3"/>
  <c r="S101" i="3"/>
  <c r="S90" i="3"/>
  <c r="S109" i="3"/>
  <c r="S36" i="3"/>
  <c r="S111" i="3"/>
  <c r="S153" i="3"/>
  <c r="S22" i="3"/>
  <c r="S99" i="3"/>
  <c r="S127" i="3"/>
  <c r="S123" i="3"/>
  <c r="S44" i="3"/>
  <c r="S86" i="3"/>
  <c r="S107" i="3"/>
  <c r="S70" i="3"/>
  <c r="S49" i="3"/>
  <c r="S65" i="3"/>
  <c r="R17" i="3"/>
  <c r="R13" i="3"/>
  <c r="R15" i="3"/>
  <c r="R16" i="3"/>
  <c r="R12" i="3"/>
  <c r="R14" i="3"/>
  <c r="S17" i="3" l="1"/>
  <c r="S14" i="3"/>
  <c r="S16" i="3"/>
  <c r="S13" i="3"/>
  <c r="S15" i="3"/>
  <c r="S12" i="3"/>
  <c r="S1" i="3"/>
</calcChain>
</file>

<file path=xl/sharedStrings.xml><?xml version="1.0" encoding="utf-8"?>
<sst xmlns="http://schemas.openxmlformats.org/spreadsheetml/2006/main" count="3186" uniqueCount="1057">
  <si>
    <t>시도</t>
    <phoneticPr fontId="2" type="noConversion"/>
  </si>
  <si>
    <t>기관명</t>
    <phoneticPr fontId="2" type="noConversion"/>
  </si>
  <si>
    <t>예산액</t>
    <phoneticPr fontId="2" type="noConversion"/>
  </si>
  <si>
    <t>대상액</t>
    <phoneticPr fontId="2" type="noConversion"/>
  </si>
  <si>
    <t>사용시스템</t>
    <phoneticPr fontId="2" type="noConversion"/>
  </si>
  <si>
    <t>서울특별시</t>
  </si>
  <si>
    <t>서울특별시 SH공사</t>
  </si>
  <si>
    <t>BBEMS(신속집행시스템)</t>
  </si>
  <si>
    <t>도봉구 시설관리공단</t>
  </si>
  <si>
    <t>양천구시설관리공단</t>
  </si>
  <si>
    <t>서대문구도시관리공단</t>
  </si>
  <si>
    <t>LOBAS(예산회계시스템)</t>
  </si>
  <si>
    <t>금천구 시설관리공단</t>
  </si>
  <si>
    <t>성북구 도시관리공단</t>
  </si>
  <si>
    <t>서울교통공사</t>
  </si>
  <si>
    <t>서울특별시농수산식품공사</t>
  </si>
  <si>
    <t>영등포구 시설관리공단</t>
  </si>
  <si>
    <t>중랑구 시설관리공단</t>
  </si>
  <si>
    <t>서울특별시 상수도사업본부</t>
  </si>
  <si>
    <t>서울에너지공사</t>
  </si>
  <si>
    <t>서울특별시 중구 시설관리공단</t>
  </si>
  <si>
    <t>서울시설관리공단</t>
  </si>
  <si>
    <t>동작구 시설관리공단</t>
  </si>
  <si>
    <t>서울특별시 하수도사업특별회계</t>
  </si>
  <si>
    <t>은평구 시설관리공단</t>
  </si>
  <si>
    <t>강북구 도시관리공단</t>
  </si>
  <si>
    <t>강동구 도시관리공단</t>
  </si>
  <si>
    <t>광진구 시설관리공단</t>
  </si>
  <si>
    <t>노원구서비스공단</t>
  </si>
  <si>
    <t>마포구 시설관리공단</t>
  </si>
  <si>
    <t>강서구 시설관리공단</t>
  </si>
  <si>
    <t>성동구 도시관리공단</t>
  </si>
  <si>
    <t>용산구 시설관리공단</t>
  </si>
  <si>
    <t>강남구 도시관리공단</t>
  </si>
  <si>
    <t>동대문구 시설관리공단</t>
  </si>
  <si>
    <t>종로구 시설관리공단</t>
  </si>
  <si>
    <t>송파구 시설관리공단</t>
  </si>
  <si>
    <t>관악구 시설관리공단</t>
  </si>
  <si>
    <t>구로구 시설관리공단</t>
  </si>
  <si>
    <t>부산광역시</t>
  </si>
  <si>
    <t>부산도시공사</t>
  </si>
  <si>
    <t>기장군도시관리공단</t>
  </si>
  <si>
    <t>부산환경공단</t>
  </si>
  <si>
    <t>부산교통공사</t>
  </si>
  <si>
    <t>부산시설공단</t>
  </si>
  <si>
    <t>부산지방공단 스포원</t>
  </si>
  <si>
    <t>부산관광공사</t>
  </si>
  <si>
    <t>부산광역시 하수도공기업</t>
  </si>
  <si>
    <t>부산광역시 상수도공기업</t>
  </si>
  <si>
    <t>대구광역시</t>
  </si>
  <si>
    <t>대구시설공단</t>
  </si>
  <si>
    <t>달성군 시설관리공단</t>
  </si>
  <si>
    <t>대구도시공사</t>
  </si>
  <si>
    <t>대구광역시 하수도사업</t>
  </si>
  <si>
    <t xml:space="preserve">대구도시철도공사 </t>
  </si>
  <si>
    <t>대구환경공단</t>
  </si>
  <si>
    <t>대구광역시 상수도사업본부</t>
  </si>
  <si>
    <t>인천광역시</t>
  </si>
  <si>
    <t>인천광역시 경제자유구역청</t>
  </si>
  <si>
    <t>인천미추홀구시설관리공단</t>
  </si>
  <si>
    <t>인천환경공단</t>
  </si>
  <si>
    <t>인천광역시 연수구 시설안전관리공단</t>
  </si>
  <si>
    <t>계양구 시설관리공단</t>
  </si>
  <si>
    <t>남동구도시관리공단</t>
  </si>
  <si>
    <t>부평구시설관리공단</t>
  </si>
  <si>
    <t>인천시설공단</t>
  </si>
  <si>
    <t>인천교통공사</t>
  </si>
  <si>
    <t>강화군 시설관리공단</t>
  </si>
  <si>
    <t>인천도시공사</t>
  </si>
  <si>
    <t>인천광역시 상수도사업본부</t>
  </si>
  <si>
    <t>인천광역시 서구 시설관리공단</t>
  </si>
  <si>
    <t>인천광역시 중구 시설관리공단</t>
  </si>
  <si>
    <t>인천광역시 하수도공기업</t>
  </si>
  <si>
    <t>인천관광공사</t>
  </si>
  <si>
    <t>광주광역시</t>
  </si>
  <si>
    <t>광주환경공단</t>
  </si>
  <si>
    <t>광산구 시설관리공단</t>
  </si>
  <si>
    <t>광주광역시 도시공사</t>
  </si>
  <si>
    <t>광주광역시 하수도사업소</t>
  </si>
  <si>
    <t>김대중컨벤션센터</t>
  </si>
  <si>
    <t>광주도시철도공사</t>
  </si>
  <si>
    <t>광주광역시 상수도사업본부</t>
  </si>
  <si>
    <t>대전광역시</t>
  </si>
  <si>
    <t>대전도시철도공사</t>
  </si>
  <si>
    <t>대전도시공사</t>
  </si>
  <si>
    <t>대전광역시상수도사업본부</t>
  </si>
  <si>
    <t>대전광역시 시설관리공단</t>
  </si>
  <si>
    <t>대전광역시 하수도사업특별회계</t>
  </si>
  <si>
    <t>대전마케팅공사</t>
  </si>
  <si>
    <t>울산광역시</t>
  </si>
  <si>
    <t>울주군 시설관리공단</t>
  </si>
  <si>
    <t>울산광역시 하수관리과</t>
  </si>
  <si>
    <t>울산광역시 상수도사업 특별회계</t>
  </si>
  <si>
    <t>울산광역시 중구도시관리공단</t>
  </si>
  <si>
    <t>울산시설공단</t>
  </si>
  <si>
    <t>울산광역시남구도시관리공단</t>
  </si>
  <si>
    <t>울산도시공사</t>
  </si>
  <si>
    <t>울산광역시 북구 시설관리공단</t>
  </si>
  <si>
    <t>세종특별자치시</t>
  </si>
  <si>
    <t>세종특별자치시 공영개발</t>
  </si>
  <si>
    <t>세종특별자치시 상수도사업특별회계</t>
  </si>
  <si>
    <t>세종특별자치시 하수도공기업</t>
  </si>
  <si>
    <t>세종시설공단</t>
  </si>
  <si>
    <t>세종교통공사</t>
  </si>
  <si>
    <t>경기도</t>
  </si>
  <si>
    <t>평택도시공사</t>
  </si>
  <si>
    <t>파주시 상수도공기업</t>
  </si>
  <si>
    <t>화성시 상수도공기업</t>
  </si>
  <si>
    <t>양평군 상수도공기업</t>
  </si>
  <si>
    <t>의정부시 하수도사업특별회계</t>
  </si>
  <si>
    <t>평택시 하수도사업소</t>
  </si>
  <si>
    <t>시흥시 하수도사업소</t>
  </si>
  <si>
    <t>의정부 공영개발</t>
  </si>
  <si>
    <t>구리시 하수도공기업</t>
  </si>
  <si>
    <t>광주시하수도사업특별회계</t>
  </si>
  <si>
    <t>부천시지방공기업상수도</t>
  </si>
  <si>
    <t>파주시 하수도공기업</t>
  </si>
  <si>
    <t>안산시도시공사</t>
  </si>
  <si>
    <t>성남시 상수도공기업</t>
  </si>
  <si>
    <t>동두천시 상수도사업소</t>
  </si>
  <si>
    <t>안성시 시설관리공단</t>
  </si>
  <si>
    <t>양주시 시설관리공단</t>
  </si>
  <si>
    <t>광주시 상수도사업특별회계</t>
  </si>
  <si>
    <t>부천시 하수도공기업</t>
  </si>
  <si>
    <t>동두천시 하수도공기업</t>
  </si>
  <si>
    <t>경기관광공사</t>
  </si>
  <si>
    <t>고양도시관리공사</t>
  </si>
  <si>
    <t>화성시 하수도공기업</t>
  </si>
  <si>
    <t>군포도시공사</t>
  </si>
  <si>
    <t>포천도시공사</t>
  </si>
  <si>
    <t>경기도판교테크노밸리조성사업</t>
  </si>
  <si>
    <t>구리농수산물공사</t>
  </si>
  <si>
    <t>시흥시 공영개발</t>
  </si>
  <si>
    <t>용인도시공사</t>
  </si>
  <si>
    <t>수원도시공사</t>
  </si>
  <si>
    <t>연천군 시설관리공단</t>
  </si>
  <si>
    <t>이천시시설관리공단</t>
  </si>
  <si>
    <t>하남도시공사</t>
  </si>
  <si>
    <t>오산시 상수도공기업</t>
  </si>
  <si>
    <t>과천도시공사</t>
  </si>
  <si>
    <t>하남시 하수도</t>
  </si>
  <si>
    <t>용인시 수도사업</t>
  </si>
  <si>
    <t>경기주택도시공사</t>
  </si>
  <si>
    <t>안성시 하수도공기업</t>
  </si>
  <si>
    <t>안산시 상수도사업소</t>
  </si>
  <si>
    <t>광주도시관리공사</t>
  </si>
  <si>
    <t>파주도시관광공사</t>
  </si>
  <si>
    <t>안양시 하수도공기업</t>
  </si>
  <si>
    <t>의정부시 상수도사업특별회계</t>
  </si>
  <si>
    <t>시흥도시공사</t>
  </si>
  <si>
    <t>안성시 상수사업소</t>
  </si>
  <si>
    <t>오산시 시설관리공단</t>
  </si>
  <si>
    <t>수원시 하수도공기업</t>
  </si>
  <si>
    <t>의왕도시공사</t>
  </si>
  <si>
    <t>부천도시공사</t>
  </si>
  <si>
    <t>군포시 하수도공기업</t>
  </si>
  <si>
    <t>가평군 시설관리공단</t>
  </si>
  <si>
    <t>성남시 하수도사업소</t>
  </si>
  <si>
    <t>김포시 하수도공기업</t>
  </si>
  <si>
    <t>의왕시 상수도특별회계</t>
  </si>
  <si>
    <t>구리시 상수도공기업</t>
  </si>
  <si>
    <t>김포도시관리공사</t>
  </si>
  <si>
    <t>남양주시 남양주도시공사</t>
  </si>
  <si>
    <t>경기도 고덕 국제화계획지구</t>
  </si>
  <si>
    <t>성남도시개발공사</t>
  </si>
  <si>
    <t>용인시 하수도사업소</t>
  </si>
  <si>
    <t>양주시 하수도</t>
  </si>
  <si>
    <t>평택시 상수도사업소</t>
  </si>
  <si>
    <t>의정부시 시설관리공단</t>
  </si>
  <si>
    <t>안성시 공영개발</t>
  </si>
  <si>
    <t>광명도시공사</t>
  </si>
  <si>
    <t>구리도시공사</t>
  </si>
  <si>
    <t>남양주시 상수도사업소</t>
  </si>
  <si>
    <t>고양시 상수도공기업</t>
  </si>
  <si>
    <t>경기도 한류월드조성사업</t>
  </si>
  <si>
    <t>의왕시 하수도특별회계</t>
  </si>
  <si>
    <t>김포시 상수도공기업</t>
  </si>
  <si>
    <t>양평군 하수도공기업</t>
  </si>
  <si>
    <t>과천시 환경사업소</t>
  </si>
  <si>
    <t>과천시 맑은물사업소</t>
  </si>
  <si>
    <t>경기평택항만공사</t>
  </si>
  <si>
    <t>여주시 수도사업소</t>
  </si>
  <si>
    <t>안양도시공사</t>
  </si>
  <si>
    <t>수원시 상수도공기업</t>
  </si>
  <si>
    <t>가평군 하수도공기업</t>
  </si>
  <si>
    <t>광명시 상수도공기업</t>
  </si>
  <si>
    <t>안양시 상수도사업소</t>
  </si>
  <si>
    <t>양평공사</t>
  </si>
  <si>
    <t>포천시 하수도사업소</t>
  </si>
  <si>
    <t>연천군하수도사업특별회계</t>
  </si>
  <si>
    <t>광명시 하수도공기업</t>
  </si>
  <si>
    <t>시흥시 상수도사업소</t>
  </si>
  <si>
    <t>군포시 상수도공기업</t>
  </si>
  <si>
    <t>오산시 하수도사업소</t>
  </si>
  <si>
    <t>고양시 하수도공기업</t>
  </si>
  <si>
    <t>화성도시공사</t>
  </si>
  <si>
    <t>연천군상수도사업특별회계</t>
  </si>
  <si>
    <t>양주시 상수도</t>
  </si>
  <si>
    <t>여주도시관리공단</t>
  </si>
  <si>
    <t>이천시 하수도공기업</t>
  </si>
  <si>
    <t>이천시 상수도공기업</t>
  </si>
  <si>
    <t>여주시 하수사업소</t>
  </si>
  <si>
    <t>포천시 상수도사업소</t>
  </si>
  <si>
    <t>안산시 하수도사업소</t>
  </si>
  <si>
    <t>남양주시 하수도사업소</t>
  </si>
  <si>
    <t>하남시 상수도공기업</t>
  </si>
  <si>
    <t>의왕시 공영개발사업</t>
  </si>
  <si>
    <t>성남시 공영개발</t>
  </si>
  <si>
    <t>가평군 상수도공기업</t>
  </si>
  <si>
    <t>과천시 지식정보타운 조성사업</t>
  </si>
  <si>
    <t>강원도</t>
  </si>
  <si>
    <t>동해시 시설관리공단</t>
  </si>
  <si>
    <t>속초시 시설관리공단</t>
  </si>
  <si>
    <t>철원군 상수도사업소</t>
  </si>
  <si>
    <t>강원도개발공사</t>
  </si>
  <si>
    <t>춘천시 하수도특별회계</t>
  </si>
  <si>
    <t>춘천시 공영개발</t>
  </si>
  <si>
    <t>정선군 상수도사업소</t>
  </si>
  <si>
    <t>춘천시 상수도특별회계</t>
  </si>
  <si>
    <t>영월군 시설관리공단</t>
  </si>
  <si>
    <t>평창군지방공기업상수도특별회계</t>
  </si>
  <si>
    <t>속초시 상수도사업소</t>
  </si>
  <si>
    <t>동해시 하수도공기업</t>
  </si>
  <si>
    <t>인제군 상수도사업소</t>
  </si>
  <si>
    <t>삼척시 상수도사업소</t>
  </si>
  <si>
    <t>춘천도시공사</t>
  </si>
  <si>
    <t>고성군 상수도사업소</t>
  </si>
  <si>
    <t>동해시 상수도사업소</t>
  </si>
  <si>
    <t>양양군 상하수도사업소</t>
  </si>
  <si>
    <t>홍천군상수도특별회계</t>
  </si>
  <si>
    <t>원주시 상수도 공기업</t>
  </si>
  <si>
    <t>강릉시 하수도공기업</t>
  </si>
  <si>
    <t>강릉관광개발공사</t>
  </si>
  <si>
    <t>속초시 하수도사업소</t>
  </si>
  <si>
    <t>강릉시 상수도사업소</t>
  </si>
  <si>
    <t>강릉시 공영개발</t>
  </si>
  <si>
    <t>원주시 하수도 공기업</t>
  </si>
  <si>
    <t>정선군 시설관리공단</t>
  </si>
  <si>
    <t>태백시 상수도사업소</t>
  </si>
  <si>
    <t>원주시 시설관리공단</t>
  </si>
  <si>
    <t>영월군 상수도사업소</t>
  </si>
  <si>
    <t>원주시 도시개발사업본부</t>
  </si>
  <si>
    <t>충청북도</t>
  </si>
  <si>
    <t>진천군 하수도공기업</t>
  </si>
  <si>
    <t>증평군 하수도공기업</t>
  </si>
  <si>
    <t>옥천군 상하수도사업소</t>
  </si>
  <si>
    <t>옥천군 하수도</t>
  </si>
  <si>
    <t>청주시시설관리공단</t>
  </si>
  <si>
    <t>충북개발공사</t>
  </si>
  <si>
    <t>충주시 시설관리공단</t>
  </si>
  <si>
    <t>진천군 상수도공기업</t>
  </si>
  <si>
    <t>영동군 상수도공기업</t>
  </si>
  <si>
    <t>단양관광관리공단</t>
  </si>
  <si>
    <t>음성군 하수도공기업</t>
  </si>
  <si>
    <t>청주시 상수도공기업</t>
  </si>
  <si>
    <t>음성군 상수도공기업</t>
  </si>
  <si>
    <t>충주시 하수도공기업</t>
  </si>
  <si>
    <t>충주시 상수도공기업</t>
  </si>
  <si>
    <t>단양군상수도공기업</t>
  </si>
  <si>
    <t>음성군 공영개발</t>
  </si>
  <si>
    <t>제천시 하수도공기업</t>
  </si>
  <si>
    <t>충주시 공영개발</t>
  </si>
  <si>
    <t>제천시 상수도공기업</t>
  </si>
  <si>
    <t>청주시 하수도공기업</t>
  </si>
  <si>
    <t>충청남도</t>
  </si>
  <si>
    <t>아산시 상수도사업소</t>
  </si>
  <si>
    <t>보령시하수도공기업특별회계</t>
  </si>
  <si>
    <t>당진시 하수도공기업</t>
  </si>
  <si>
    <t>보령시 공영개발</t>
  </si>
  <si>
    <t>천안시 공영개발</t>
  </si>
  <si>
    <t>계룡시 공영개발</t>
  </si>
  <si>
    <t>보령시 상수도공기업</t>
  </si>
  <si>
    <t>예산군 하수도</t>
  </si>
  <si>
    <t>계룡시 하수도공기업</t>
  </si>
  <si>
    <t>부여군 시설관리공단</t>
  </si>
  <si>
    <t>아산시 시설관리공단</t>
  </si>
  <si>
    <t>충남개발공사</t>
  </si>
  <si>
    <t>서산시 하수도사업소</t>
  </si>
  <si>
    <t>아산시 하수도사업소</t>
  </si>
  <si>
    <t>아산시 공영개발</t>
  </si>
  <si>
    <t>서천군 상수도</t>
  </si>
  <si>
    <t>계룡시 상수도공기업</t>
  </si>
  <si>
    <t>홍성군 하수도사업소</t>
  </si>
  <si>
    <t>논산시 하수도</t>
  </si>
  <si>
    <t>보령시 시설관리공단</t>
  </si>
  <si>
    <t>천안시 시설관리공단</t>
  </si>
  <si>
    <t>서산시 상수도공기업</t>
  </si>
  <si>
    <t>예산군 상수도</t>
  </si>
  <si>
    <t>논산시 상수도공기업</t>
  </si>
  <si>
    <t>부여군 하수도</t>
  </si>
  <si>
    <t>공주시 하수도공기업</t>
  </si>
  <si>
    <t>당진항만관광공사</t>
  </si>
  <si>
    <t>홍성군 상수도사업소</t>
  </si>
  <si>
    <t>금산군 상수도</t>
  </si>
  <si>
    <t>천안시 하수도사업소</t>
  </si>
  <si>
    <t>공주시 상수도공기업</t>
  </si>
  <si>
    <t>당진시 상수도공기업</t>
  </si>
  <si>
    <t>태안군 상수도</t>
  </si>
  <si>
    <t>천안시 상수도</t>
  </si>
  <si>
    <t>태안군 하수도</t>
  </si>
  <si>
    <t>부여군 상수도공기업</t>
  </si>
  <si>
    <t>전라북도</t>
  </si>
  <si>
    <t>익산시 공영개발</t>
  </si>
  <si>
    <t>장수한우지방공사</t>
  </si>
  <si>
    <t>고창군 상수도공기업</t>
  </si>
  <si>
    <t>전주시 시설관리공단</t>
  </si>
  <si>
    <t>군산시 하수도</t>
  </si>
  <si>
    <t>익산시 상수도특별회계</t>
  </si>
  <si>
    <t>완주군 하수도공기업</t>
  </si>
  <si>
    <t>남원시상수도사업소특별회계</t>
  </si>
  <si>
    <t>부안군상수도사업특별회계</t>
  </si>
  <si>
    <t>군산시 상수도특별회계</t>
  </si>
  <si>
    <t>전주시 상수도사업소</t>
  </si>
  <si>
    <t>전북개발공사</t>
  </si>
  <si>
    <t>완주군 상수도공기업</t>
  </si>
  <si>
    <t>정읍시 상수도사업소</t>
  </si>
  <si>
    <t>김제시 상수도공기업</t>
  </si>
  <si>
    <t>김제시 하수도</t>
  </si>
  <si>
    <t>익산시 하수도특별회계</t>
  </si>
  <si>
    <t>정읍시 하수도사업소</t>
  </si>
  <si>
    <t>전주시 하수도공기업</t>
  </si>
  <si>
    <t>남원시 하수도공기업</t>
  </si>
  <si>
    <t>전라남도</t>
  </si>
  <si>
    <t>순천시 하수도공기업</t>
  </si>
  <si>
    <t>영암군 상수도공기업</t>
  </si>
  <si>
    <t>광양시 공영개발</t>
  </si>
  <si>
    <t>광양시 상수도</t>
  </si>
  <si>
    <t>목포시 상수도사업회계</t>
  </si>
  <si>
    <t>전남개발공사</t>
  </si>
  <si>
    <t>나주시 상수도공기업</t>
  </si>
  <si>
    <t>순천시 상수도공기업</t>
  </si>
  <si>
    <t>나주시 하수도공기업</t>
  </si>
  <si>
    <t>목포시 하수도사업회계</t>
  </si>
  <si>
    <t>광양시 하수도</t>
  </si>
  <si>
    <t>여수시 상수도사업소</t>
  </si>
  <si>
    <t>여수시 도시관리공단</t>
  </si>
  <si>
    <t>목포시 공영개발</t>
  </si>
  <si>
    <t>영암군 하수도사업소</t>
  </si>
  <si>
    <t>화순군 하수도사업소</t>
  </si>
  <si>
    <t>영광군 하수도공기업</t>
  </si>
  <si>
    <t>여수시 하수도</t>
  </si>
  <si>
    <t>영광군 상수도공기업</t>
  </si>
  <si>
    <t>화순군 상수도사업소</t>
  </si>
  <si>
    <t>순천시 공영개발</t>
  </si>
  <si>
    <t>경상북도</t>
  </si>
  <si>
    <t>영양고추유통공사</t>
  </si>
  <si>
    <t>경북개발공사</t>
  </si>
  <si>
    <t>문경관광진흥공단</t>
  </si>
  <si>
    <t>청도공영사업공사</t>
  </si>
  <si>
    <t>안동시시설관리공단</t>
  </si>
  <si>
    <t>영덕군 하수도</t>
  </si>
  <si>
    <t>칠곡군 상수도사업소</t>
  </si>
  <si>
    <t>구미시설공단</t>
  </si>
  <si>
    <t>구미시 상수도사업</t>
  </si>
  <si>
    <t>상주시 상수도사업소</t>
  </si>
  <si>
    <t>칠곡군 하수도사업소</t>
  </si>
  <si>
    <t>포항시 시설관리공단</t>
  </si>
  <si>
    <t>포항시 상수도공기업특별회계</t>
  </si>
  <si>
    <t>경주시설관리공단</t>
  </si>
  <si>
    <t>예천군 하수도</t>
  </si>
  <si>
    <t>안동시하수도사업특별회계</t>
  </si>
  <si>
    <t>영천시 환경사업소</t>
  </si>
  <si>
    <t>경주시 상수도사업소</t>
  </si>
  <si>
    <t>영덕군 상수도공기업</t>
  </si>
  <si>
    <t>안동시 상수도사업특별회계</t>
  </si>
  <si>
    <t>의성군 상수도공기업</t>
  </si>
  <si>
    <t>문경시 하수도사업소</t>
  </si>
  <si>
    <t>문경시 상수도사업소</t>
  </si>
  <si>
    <t>구미시 하수도사업</t>
  </si>
  <si>
    <t>경산시 하수도공기업</t>
  </si>
  <si>
    <t>포항시 하수도공기업특별회계</t>
  </si>
  <si>
    <t>경북문화관광공사</t>
  </si>
  <si>
    <t>경산시 상수도공기업</t>
  </si>
  <si>
    <t>김천시 하수도사업</t>
  </si>
  <si>
    <t>상주시 하수도사업소</t>
  </si>
  <si>
    <t>영주시 하수도공기업특별회계</t>
  </si>
  <si>
    <t>김천시 상수도사업소</t>
  </si>
  <si>
    <t>예천군 상수도</t>
  </si>
  <si>
    <t>영천시 상수도사업소</t>
  </si>
  <si>
    <t>울진군 맑은물사업소</t>
  </si>
  <si>
    <t>영천시 시설관리공단</t>
  </si>
  <si>
    <t>경주시 에코(Eco) 물센터</t>
  </si>
  <si>
    <t>영주시 상수도공기업</t>
  </si>
  <si>
    <t>경상남도</t>
  </si>
  <si>
    <t>밀양시 상수도공기업</t>
  </si>
  <si>
    <t>진주시 공영개발</t>
  </si>
  <si>
    <t>창원시 경륜공단</t>
  </si>
  <si>
    <t>창원시설공단</t>
  </si>
  <si>
    <t>거제시 상수도사업</t>
  </si>
  <si>
    <t>밀양시 시설관리공단</t>
  </si>
  <si>
    <t>김해시 상수도사업소</t>
  </si>
  <si>
    <t>거창군 하수도사업소</t>
  </si>
  <si>
    <t>양산시시설관리공단</t>
  </si>
  <si>
    <t>창녕군시설관리공단</t>
  </si>
  <si>
    <t>김해시도시개발공사</t>
  </si>
  <si>
    <t>거제해양관광개발공사</t>
  </si>
  <si>
    <t>경남개발공사</t>
  </si>
  <si>
    <t>통영관광개발공사</t>
  </si>
  <si>
    <t>밀양시 하수도공기업</t>
  </si>
  <si>
    <t>함안군 상수도공기업</t>
  </si>
  <si>
    <t>거창군 상수도사업소</t>
  </si>
  <si>
    <t>함안지방공사</t>
  </si>
  <si>
    <t>진주시 하수도공기업</t>
  </si>
  <si>
    <t>김해시 하수도사업소</t>
  </si>
  <si>
    <t>양산시 상수도</t>
  </si>
  <si>
    <t>양산시 하수도</t>
  </si>
  <si>
    <t>사천시 상수도사업소</t>
  </si>
  <si>
    <t>사천시시설관리공단</t>
  </si>
  <si>
    <t>창녕군 상수도공기업</t>
  </si>
  <si>
    <t>사천시 하수도사업소</t>
  </si>
  <si>
    <t>의령군 친환경골프장지방직영기업특별회계</t>
  </si>
  <si>
    <t>창원주택건설사업</t>
  </si>
  <si>
    <t>창원시 상수도사업특별회계</t>
  </si>
  <si>
    <t>김해시 공영개발</t>
  </si>
  <si>
    <t>진주시 상수도사업소</t>
  </si>
  <si>
    <t>창원시하수도공기업(통합)</t>
  </si>
  <si>
    <t>거제시 하수도공기업</t>
  </si>
  <si>
    <t>창녕군 하수도공기업</t>
  </si>
  <si>
    <t>합천군 상수도 지방공기업</t>
  </si>
  <si>
    <t>고성군 하수도사업소</t>
  </si>
  <si>
    <t>제주특별자치도</t>
  </si>
  <si>
    <t>제주관광공사</t>
  </si>
  <si>
    <t>제주에너지공사</t>
  </si>
  <si>
    <t>제주개발공사</t>
  </si>
  <si>
    <t>제주특별자치도 하수도사업공기업특별회계</t>
  </si>
  <si>
    <t>제주특별자치도 상수도사업특별회계 공기업</t>
  </si>
  <si>
    <t>제주특별자치도공영버스운송사업</t>
  </si>
  <si>
    <t>공기업명
(EMS)</t>
    <phoneticPr fontId="2" type="noConversion"/>
  </si>
  <si>
    <t>도봉구시설관리공단</t>
  </si>
  <si>
    <t>금천구시설관리공단</t>
  </si>
  <si>
    <t>성북구도시관리공단</t>
  </si>
  <si>
    <t>영등포구시설관리공단</t>
  </si>
  <si>
    <t>중랑구시설관리공단</t>
  </si>
  <si>
    <t>동작구시설관리공단</t>
  </si>
  <si>
    <t>은평구시설관리공단</t>
  </si>
  <si>
    <t>강북구도시관리공단</t>
  </si>
  <si>
    <t>강동구도시관리공단</t>
  </si>
  <si>
    <t>광진구시설관리공단</t>
  </si>
  <si>
    <t>마포구시설관리공단</t>
  </si>
  <si>
    <t>강서구시설관리공단</t>
  </si>
  <si>
    <t>성동구도시관리공단</t>
  </si>
  <si>
    <t>용산구시설관리공단</t>
  </si>
  <si>
    <t>강남구도시관리공단</t>
  </si>
  <si>
    <t>동대문구시설관리공단</t>
  </si>
  <si>
    <t>종로구시설관리공단</t>
  </si>
  <si>
    <t>송파구시설관리공단</t>
  </si>
  <si>
    <t>관악구시설관리공단</t>
  </si>
  <si>
    <t>구로구시설관리공단</t>
  </si>
  <si>
    <t>부산지방공단스포원</t>
  </si>
  <si>
    <t>대구도시철도공사</t>
  </si>
  <si>
    <t>인천광역시연수구시설안전관리공단</t>
  </si>
  <si>
    <t>강화군시설관리공단</t>
  </si>
  <si>
    <t>인천광역시서구시설관리공단</t>
  </si>
  <si>
    <t>인천광역시중구시설관리공단</t>
  </si>
  <si>
    <t>광주광역시도시공사</t>
  </si>
  <si>
    <t>대전광역시시설관리공단</t>
  </si>
  <si>
    <t>울주군시설관리공단</t>
  </si>
  <si>
    <t>울산광역시중구도시관리공단</t>
  </si>
  <si>
    <t>울산광역시북구시설관리공단</t>
  </si>
  <si>
    <t>안성시시설관리공단</t>
  </si>
  <si>
    <t>양주시시설관리공단</t>
  </si>
  <si>
    <t>연천군시설관리공단</t>
  </si>
  <si>
    <t>오산시시설관리공단</t>
  </si>
  <si>
    <t>가평군시설관리공단</t>
  </si>
  <si>
    <t>의정부시시설관리공단</t>
  </si>
  <si>
    <t>동해시시설관리공단</t>
  </si>
  <si>
    <t>속초시시설관리공단</t>
  </si>
  <si>
    <t>영월군시설관리공단</t>
  </si>
  <si>
    <t>정선군시설관리공단</t>
  </si>
  <si>
    <t>충주시시설관리공단</t>
  </si>
  <si>
    <t>부여군시설관리공단</t>
  </si>
  <si>
    <t>아산시시설관리공단</t>
  </si>
  <si>
    <t>보령시시설관리공단</t>
  </si>
  <si>
    <t>천안시시설관리공단</t>
  </si>
  <si>
    <t>전주시시설관리공단</t>
  </si>
  <si>
    <t>여수시도시관리공단</t>
  </si>
  <si>
    <t>포항시시설관리공단</t>
  </si>
  <si>
    <t>밀양시시설관리공단</t>
  </si>
  <si>
    <t>서울주택도시공사</t>
    <phoneticPr fontId="2" type="noConversion"/>
  </si>
  <si>
    <t>중구시설관리공단</t>
    <phoneticPr fontId="2" type="noConversion"/>
  </si>
  <si>
    <t>-</t>
    <phoneticPr fontId="2" type="noConversion"/>
  </si>
  <si>
    <t>-</t>
    <phoneticPr fontId="2" type="noConversion"/>
  </si>
  <si>
    <t>부산광역시기장군도시관리공단</t>
  </si>
  <si>
    <t/>
  </si>
  <si>
    <t>부산광역시 상수도사업본부</t>
  </si>
  <si>
    <t>대구광역시달성군시설관리공단</t>
  </si>
  <si>
    <t>-</t>
    <phoneticPr fontId="2" type="noConversion"/>
  </si>
  <si>
    <t>-</t>
    <phoneticPr fontId="2" type="noConversion"/>
  </si>
  <si>
    <t>인천광역시미추홀구시설관리공단</t>
  </si>
  <si>
    <t>인천광역시계양구시설관리공단</t>
  </si>
  <si>
    <t>인천광역시남동구도시관리공단</t>
  </si>
  <si>
    <t>인천광역시부평구시설관리공단</t>
  </si>
  <si>
    <t>-</t>
    <phoneticPr fontId="2" type="noConversion"/>
  </si>
  <si>
    <t>광주광역시광산구시설관리공단</t>
  </si>
  <si>
    <t>광주광역시도시철도공사</t>
  </si>
  <si>
    <t>대전광역시 상수도사업본부</t>
  </si>
  <si>
    <t>-</t>
    <phoneticPr fontId="2" type="noConversion"/>
  </si>
  <si>
    <t>울산광역시 상수도사업본부</t>
  </si>
  <si>
    <t>세종특별자치시 시설관리사업소</t>
  </si>
  <si>
    <t>세종도시교통공사</t>
  </si>
  <si>
    <t>-</t>
    <phoneticPr fontId="2" type="noConversion"/>
  </si>
  <si>
    <t>-</t>
    <phoneticPr fontId="2" type="noConversion"/>
  </si>
  <si>
    <t>-</t>
    <phoneticPr fontId="2" type="noConversion"/>
  </si>
  <si>
    <t>안산도시공사</t>
  </si>
  <si>
    <t>-</t>
    <phoneticPr fontId="2" type="noConversion"/>
  </si>
  <si>
    <t>-</t>
    <phoneticPr fontId="2" type="noConversion"/>
  </si>
  <si>
    <t>남양주도시공사</t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</si>
  <si>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</si>
  <si>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</si>
  <si>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</si>
  <si>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</si>
  <si>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</si>
  <si>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충청남도개발공사</t>
    <phoneticPr fontId="2" type="noConversion"/>
  </si>
  <si>
    <t>-</t>
    <phoneticPr fontId="2" type="noConversion"/>
  </si>
  <si>
    <t>-</t>
    <phoneticPr fontId="2" type="noConversion"/>
  </si>
  <si>
    <t>경상북도개발공사</t>
    <phoneticPr fontId="2" type="noConversion"/>
  </si>
  <si>
    <t>경주시시설관리공단</t>
    <phoneticPr fontId="2" type="noConversion"/>
  </si>
  <si>
    <t>경상북도문화관광공사</t>
    <phoneticPr fontId="2" type="noConversion"/>
  </si>
  <si>
    <t>-</t>
    <phoneticPr fontId="2" type="noConversion"/>
  </si>
  <si>
    <t>창원레포츠파크</t>
    <phoneticPr fontId="2" type="noConversion"/>
  </si>
  <si>
    <t>제주특별자치도개발공사</t>
  </si>
  <si>
    <t>제주특별자치도 상하수도본부</t>
  </si>
  <si>
    <t>득점</t>
  </si>
  <si>
    <t>합계</t>
    <phoneticPr fontId="7" type="noConversion"/>
  </si>
  <si>
    <t>유형</t>
    <phoneticPr fontId="2" type="noConversion"/>
  </si>
  <si>
    <t>분류</t>
    <phoneticPr fontId="2" type="noConversion"/>
  </si>
  <si>
    <t>평가반</t>
    <phoneticPr fontId="2" type="noConversion"/>
  </si>
  <si>
    <t>기관명(EMS)</t>
    <phoneticPr fontId="2" type="noConversion"/>
  </si>
  <si>
    <t>EMS점수</t>
    <phoneticPr fontId="7" type="noConversion"/>
  </si>
  <si>
    <t>오류점검</t>
    <phoneticPr fontId="7" type="noConversion"/>
  </si>
  <si>
    <t>상수도</t>
  </si>
  <si>
    <t>광역</t>
  </si>
  <si>
    <t>상수도 광역</t>
  </si>
  <si>
    <t>서울특별시 상수도사업본부</t>
    <phoneticPr fontId="7" type="noConversion"/>
  </si>
  <si>
    <t>부산광역시 상수도사업본부</t>
    <phoneticPr fontId="7" type="noConversion"/>
  </si>
  <si>
    <t>대구광역시 상수도사업본부</t>
    <phoneticPr fontId="7" type="noConversion"/>
  </si>
  <si>
    <t>인천광역시 상수도사업본부</t>
    <phoneticPr fontId="7" type="noConversion"/>
  </si>
  <si>
    <t>광주광역시 상수도사업본부</t>
    <phoneticPr fontId="7" type="noConversion"/>
  </si>
  <si>
    <t>대전광역시 상수도사업본부</t>
    <phoneticPr fontId="7" type="noConversion"/>
  </si>
  <si>
    <t>울산광역시 상수도사업본부</t>
    <phoneticPr fontId="7" type="noConversion"/>
  </si>
  <si>
    <t>제주특별자치도 상하수도본부</t>
    <phoneticPr fontId="7" type="noConversion"/>
  </si>
  <si>
    <t>세종특별자치시 시설관리사업소</t>
    <phoneticPr fontId="7" type="noConversion"/>
  </si>
  <si>
    <t>도시철도공사</t>
  </si>
  <si>
    <t>도시철도공사</t>
    <phoneticPr fontId="2" type="noConversion"/>
  </si>
  <si>
    <t>도시개발공사</t>
  </si>
  <si>
    <t>도시개발공사</t>
    <phoneticPr fontId="2" type="noConversion"/>
  </si>
  <si>
    <t>서울주택도시공사</t>
  </si>
  <si>
    <t>충청남도개발공사</t>
  </si>
  <si>
    <t>경상북도개발공사</t>
  </si>
  <si>
    <r>
      <t>광역특정공사</t>
    </r>
    <r>
      <rPr>
        <sz val="10"/>
        <color rgb="FF000000"/>
        <rFont val="맑은 고딕"/>
        <family val="3"/>
        <charset val="129"/>
      </rPr>
      <t>공단</t>
    </r>
    <phoneticPr fontId="7" type="noConversion"/>
  </si>
  <si>
    <t>특정공사공단 광역</t>
    <phoneticPr fontId="2" type="noConversion"/>
  </si>
  <si>
    <t>창원레포츠파크</t>
  </si>
  <si>
    <t>기초특정공사</t>
    <phoneticPr fontId="7" type="noConversion"/>
  </si>
  <si>
    <t>기초</t>
  </si>
  <si>
    <t>특정공사공단 기초</t>
    <phoneticPr fontId="2" type="noConversion"/>
  </si>
  <si>
    <t>관광공사</t>
  </si>
  <si>
    <t>관광공사 광역</t>
  </si>
  <si>
    <t>경상북도문화관광공사</t>
  </si>
  <si>
    <t>광역시설공단</t>
    <phoneticPr fontId="2" type="noConversion"/>
  </si>
  <si>
    <t>시설관리공단 광역</t>
    <phoneticPr fontId="2" type="noConversion"/>
  </si>
  <si>
    <t>서울시설공단</t>
  </si>
  <si>
    <t>세종특별자치시 시설관리공단</t>
  </si>
  <si>
    <t>시군시설공단</t>
    <phoneticPr fontId="2" type="noConversion"/>
  </si>
  <si>
    <t>시군</t>
    <phoneticPr fontId="2" type="noConversion"/>
  </si>
  <si>
    <t>시군A</t>
    <phoneticPr fontId="2" type="noConversion"/>
  </si>
  <si>
    <t>경주시시설관리공단</t>
  </si>
  <si>
    <t>시군B</t>
    <phoneticPr fontId="2" type="noConversion"/>
  </si>
  <si>
    <t>시군C</t>
    <phoneticPr fontId="2" type="noConversion"/>
  </si>
  <si>
    <t>시군D</t>
    <phoneticPr fontId="2" type="noConversion"/>
  </si>
  <si>
    <t>자치구시설공단</t>
    <phoneticPr fontId="2" type="noConversion"/>
  </si>
  <si>
    <t>자치구</t>
  </si>
  <si>
    <t>자치구A</t>
    <phoneticPr fontId="2" type="noConversion"/>
  </si>
  <si>
    <t>자치구B</t>
    <phoneticPr fontId="2" type="noConversion"/>
  </si>
  <si>
    <t>자치구C</t>
    <phoneticPr fontId="2" type="noConversion"/>
  </si>
  <si>
    <t>중구시설관리공단</t>
  </si>
  <si>
    <t>광역환경공단</t>
    <phoneticPr fontId="2" type="noConversion"/>
  </si>
  <si>
    <t>환경시설공사공단 광역</t>
    <phoneticPr fontId="2" type="noConversion"/>
  </si>
  <si>
    <t>기초환경공단</t>
    <phoneticPr fontId="2" type="noConversion"/>
  </si>
  <si>
    <t>환경시설공사공단 기초</t>
    <phoneticPr fontId="2" type="noConversion"/>
  </si>
  <si>
    <t>2020년도 신속집행실적 보고용(공기업별)_상반기 신속집행 최종</t>
    <phoneticPr fontId="13" type="noConversion"/>
  </si>
  <si>
    <t>[전체]</t>
  </si>
  <si>
    <t>2020년6월30일 기준</t>
    <phoneticPr fontId="13" type="noConversion"/>
  </si>
  <si>
    <t>공기업명</t>
  </si>
  <si>
    <t>예산액(A)</t>
  </si>
  <si>
    <t>대상액(B)</t>
    <phoneticPr fontId="13" type="noConversion"/>
  </si>
  <si>
    <t>목표액(C)</t>
    <phoneticPr fontId="13" type="noConversion"/>
  </si>
  <si>
    <t>집행액
6월 30일 18시 기준</t>
    <phoneticPr fontId="13" type="noConversion"/>
  </si>
  <si>
    <t>비율(%)
(D/C)*100</t>
    <phoneticPr fontId="13" type="noConversion"/>
  </si>
  <si>
    <t>비율(%)
(D/B)*100</t>
    <phoneticPr fontId="13" type="noConversion"/>
  </si>
  <si>
    <t>비고</t>
  </si>
  <si>
    <t>총계</t>
  </si>
  <si>
    <t>59.08 %</t>
  </si>
  <si>
    <t>59.65 %</t>
  </si>
  <si>
    <t>35.39 %</t>
  </si>
  <si>
    <t>59.45 %</t>
  </si>
  <si>
    <t>56.96 %</t>
  </si>
  <si>
    <t>51.16 %</t>
  </si>
  <si>
    <t>72.80 %</t>
  </si>
  <si>
    <t>67.13 %</t>
  </si>
  <si>
    <t>78.44 %</t>
  </si>
  <si>
    <t>75.60 %</t>
  </si>
  <si>
    <t>74.65 %</t>
  </si>
  <si>
    <t>70.96 %</t>
  </si>
  <si>
    <t>65.56 %</t>
  </si>
  <si>
    <t>55.57 %</t>
  </si>
  <si>
    <t>65.31 %</t>
  </si>
  <si>
    <t>57.89 %</t>
  </si>
  <si>
    <t>47.48 %</t>
  </si>
  <si>
    <t>77.53 %</t>
  </si>
  <si>
    <t>43.96 %</t>
  </si>
  <si>
    <t>62.40 %</t>
  </si>
  <si>
    <t>97.23 %</t>
  </si>
  <si>
    <t>60.29 %</t>
  </si>
  <si>
    <t>71.73 %</t>
  </si>
  <si>
    <t>97.89 %</t>
  </si>
  <si>
    <t>39.75 %</t>
  </si>
  <si>
    <t>74.68 %</t>
  </si>
  <si>
    <t>0.00 %</t>
  </si>
  <si>
    <t>102.53 %</t>
  </si>
  <si>
    <t>57.40 %</t>
  </si>
  <si>
    <t>84.76 %</t>
  </si>
  <si>
    <t>68.07 %</t>
  </si>
  <si>
    <t>111.19 %</t>
  </si>
  <si>
    <t>59.69 %</t>
  </si>
  <si>
    <t>60.77 %</t>
  </si>
  <si>
    <t>60.32 %</t>
  </si>
  <si>
    <t>68.63 %</t>
  </si>
  <si>
    <t>76.51 %</t>
  </si>
  <si>
    <t>69.83 %</t>
  </si>
  <si>
    <t>85.60 %</t>
  </si>
  <si>
    <t>63.86 %</t>
  </si>
  <si>
    <t>85.66 %</t>
  </si>
  <si>
    <t>48.57 %</t>
  </si>
  <si>
    <t>67.27 %</t>
  </si>
  <si>
    <t>46.35 %</t>
  </si>
  <si>
    <t>59.20 %</t>
  </si>
  <si>
    <t>63.15 %</t>
  </si>
  <si>
    <t>61.99 %</t>
  </si>
  <si>
    <t>75.49 %</t>
  </si>
  <si>
    <t>68.00 %</t>
  </si>
  <si>
    <t>50.75 %</t>
  </si>
  <si>
    <t>48.12 %</t>
  </si>
  <si>
    <t>62.83 %</t>
  </si>
  <si>
    <t>70.22 %</t>
  </si>
  <si>
    <t>65.18 %</t>
  </si>
  <si>
    <t>63.23 %</t>
  </si>
  <si>
    <t>72.84 %</t>
  </si>
  <si>
    <t>72.37 %</t>
  </si>
  <si>
    <t>82.46 %</t>
  </si>
  <si>
    <t>66.77 %</t>
  </si>
  <si>
    <t>90.25 %</t>
  </si>
  <si>
    <t>79.05 %</t>
  </si>
  <si>
    <t>79.14 %</t>
  </si>
  <si>
    <t>61.76 %</t>
  </si>
  <si>
    <t>83.18 %</t>
  </si>
  <si>
    <t>35.61 %</t>
  </si>
  <si>
    <t>63.80 %</t>
  </si>
  <si>
    <t>73.02 %</t>
  </si>
  <si>
    <t>65.60 %</t>
  </si>
  <si>
    <t>76.98 %</t>
  </si>
  <si>
    <t>64.11 %</t>
  </si>
  <si>
    <t>61.19 %</t>
  </si>
  <si>
    <t>64.37 %</t>
  </si>
  <si>
    <t>60.76 %</t>
  </si>
  <si>
    <t>65.34 %</t>
  </si>
  <si>
    <t>64.68 %</t>
  </si>
  <si>
    <t>51.17 %</t>
  </si>
  <si>
    <t>68.71 %</t>
  </si>
  <si>
    <t>50.10 %</t>
  </si>
  <si>
    <t>61.03 %</t>
  </si>
  <si>
    <t>51.52 %</t>
  </si>
  <si>
    <t>77.12 %</t>
  </si>
  <si>
    <t>116.52 %</t>
  </si>
  <si>
    <t>66.16 %</t>
  </si>
  <si>
    <t>34.34 %</t>
  </si>
  <si>
    <t>70.81 %</t>
  </si>
  <si>
    <t>57.93 %</t>
  </si>
  <si>
    <t>65.69 %</t>
  </si>
  <si>
    <t>55.64 %</t>
  </si>
  <si>
    <t>79.33 %</t>
  </si>
  <si>
    <t>64.74 %</t>
  </si>
  <si>
    <t>47.23 %</t>
  </si>
  <si>
    <t>56.92 %</t>
  </si>
  <si>
    <t>55.89 %</t>
  </si>
  <si>
    <t>67.61 %</t>
  </si>
  <si>
    <t>23.25 %</t>
  </si>
  <si>
    <t>97.90 %</t>
  </si>
  <si>
    <t>55.51 %</t>
  </si>
  <si>
    <t>21.12 %</t>
  </si>
  <si>
    <t>57.49 %</t>
  </si>
  <si>
    <t>49.47 %</t>
  </si>
  <si>
    <t>53.43 %</t>
  </si>
  <si>
    <t>40.27 %</t>
  </si>
  <si>
    <t>47.86 %</t>
  </si>
  <si>
    <t>51.92 %</t>
  </si>
  <si>
    <t>50.72 %</t>
  </si>
  <si>
    <t>31.58 %</t>
  </si>
  <si>
    <t>35.71 %</t>
  </si>
  <si>
    <t>52.76 %</t>
  </si>
  <si>
    <t>58.38 %</t>
  </si>
  <si>
    <t>72.76 %</t>
  </si>
  <si>
    <t>45.75 %</t>
  </si>
  <si>
    <t>37.32 %</t>
  </si>
  <si>
    <t>54.11 %</t>
  </si>
  <si>
    <t>61.43 %</t>
  </si>
  <si>
    <t>54.64 %</t>
  </si>
  <si>
    <t>61.29 %</t>
  </si>
  <si>
    <t>265.64 %</t>
  </si>
  <si>
    <t>58.86 %</t>
  </si>
  <si>
    <t>20.28 %</t>
  </si>
  <si>
    <t>73.48 %</t>
  </si>
  <si>
    <t>60.35 %</t>
  </si>
  <si>
    <t>35.32 %</t>
  </si>
  <si>
    <t>79.75 %</t>
  </si>
  <si>
    <t>76.61 %</t>
  </si>
  <si>
    <t>10.00 %</t>
  </si>
  <si>
    <t>64.59 %</t>
  </si>
  <si>
    <t>80.18 %</t>
  </si>
  <si>
    <t>93.00 %</t>
  </si>
  <si>
    <t>27.40 %</t>
  </si>
  <si>
    <t>48.96 %</t>
  </si>
  <si>
    <t>31.98 %</t>
  </si>
  <si>
    <t>76.77 %</t>
  </si>
  <si>
    <t>44.65 %</t>
  </si>
  <si>
    <t>25.32 %</t>
  </si>
  <si>
    <t>32.75 %</t>
  </si>
  <si>
    <t>63.82 %</t>
  </si>
  <si>
    <t>44.24 %</t>
  </si>
  <si>
    <t>50.52 %</t>
  </si>
  <si>
    <t>45.98 %</t>
  </si>
  <si>
    <t>25.99 %</t>
  </si>
  <si>
    <t>48.07 %</t>
  </si>
  <si>
    <t>63.58 %</t>
  </si>
  <si>
    <t>47.29 %</t>
  </si>
  <si>
    <t>33.43 %</t>
  </si>
  <si>
    <t>18.93 %</t>
  </si>
  <si>
    <t>62.34 %</t>
  </si>
  <si>
    <t>38.01 %</t>
  </si>
  <si>
    <t>62.45 %</t>
  </si>
  <si>
    <t>16.46 %</t>
  </si>
  <si>
    <t>112.54 %</t>
  </si>
  <si>
    <t>36.90 %</t>
  </si>
  <si>
    <t>13.61 %</t>
  </si>
  <si>
    <t>22.27 %</t>
  </si>
  <si>
    <t>85.31 %</t>
  </si>
  <si>
    <t>32.44 %</t>
  </si>
  <si>
    <t>60.70 %</t>
  </si>
  <si>
    <t>61.62 %</t>
  </si>
  <si>
    <t>31.62 %</t>
  </si>
  <si>
    <t>39.43 %</t>
  </si>
  <si>
    <t>47.34 %</t>
  </si>
  <si>
    <t>29.78 %</t>
  </si>
  <si>
    <t>37.50 %</t>
  </si>
  <si>
    <t>경기도시공사</t>
  </si>
  <si>
    <t>69.36 %</t>
  </si>
  <si>
    <t>63.72 %</t>
  </si>
  <si>
    <t>52.58 %</t>
  </si>
  <si>
    <t>59.26 %</t>
  </si>
  <si>
    <t>65.44 %</t>
  </si>
  <si>
    <t>46.73 %</t>
  </si>
  <si>
    <t>73.76 %</t>
  </si>
  <si>
    <t>89.78 %</t>
  </si>
  <si>
    <t>62.77 %</t>
  </si>
  <si>
    <t>41.99 %</t>
  </si>
  <si>
    <t>69.25 %</t>
  </si>
  <si>
    <t>79.85 %</t>
  </si>
  <si>
    <t>44.00 %</t>
  </si>
  <si>
    <t>125.06 %</t>
  </si>
  <si>
    <t>63.21 %</t>
  </si>
  <si>
    <t>31.21 %</t>
  </si>
  <si>
    <t>74.86 %</t>
  </si>
  <si>
    <t>79.20 %</t>
  </si>
  <si>
    <t>59.62 %</t>
  </si>
  <si>
    <t>김포도시공사</t>
  </si>
  <si>
    <t>38.45 %</t>
  </si>
  <si>
    <t>김포시 시설관리공단</t>
  </si>
  <si>
    <t>70.05 %</t>
  </si>
  <si>
    <t>83.58 %</t>
  </si>
  <si>
    <t>44.15 %</t>
  </si>
  <si>
    <t>66.68 %</t>
  </si>
  <si>
    <t>94.55 %</t>
  </si>
  <si>
    <t>74.31 %</t>
  </si>
  <si>
    <t>72.68 %</t>
  </si>
  <si>
    <t>74.33 %</t>
  </si>
  <si>
    <t>78.08 %</t>
  </si>
  <si>
    <t>86.04 %</t>
  </si>
  <si>
    <t>72.04 %</t>
  </si>
  <si>
    <t>62.53 %</t>
  </si>
  <si>
    <t>72.64 %</t>
  </si>
  <si>
    <t>67.28 %</t>
  </si>
  <si>
    <t>57.04 %</t>
  </si>
  <si>
    <t>56.86 %</t>
  </si>
  <si>
    <t>59.85 %</t>
  </si>
  <si>
    <t>72.03 %</t>
  </si>
  <si>
    <t>38.76 %</t>
  </si>
  <si>
    <t>33.37 %</t>
  </si>
  <si>
    <t>56.77 %</t>
  </si>
  <si>
    <t>46.67 %</t>
  </si>
  <si>
    <t>58.09 %</t>
  </si>
  <si>
    <t>84.73 %</t>
  </si>
  <si>
    <t>43.48 %</t>
  </si>
  <si>
    <t>50.35 %</t>
  </si>
  <si>
    <t>92.50 %</t>
  </si>
  <si>
    <t>61.48 %</t>
  </si>
  <si>
    <t>57.31 %</t>
  </si>
  <si>
    <t>53.88 %</t>
  </si>
  <si>
    <t>43.27 %</t>
  </si>
  <si>
    <t>101.47 %</t>
  </si>
  <si>
    <t>58.65 %</t>
  </si>
  <si>
    <t>47.92 %</t>
  </si>
  <si>
    <t>42.75 %</t>
  </si>
  <si>
    <t>55.93 %</t>
  </si>
  <si>
    <t>72.72 %</t>
  </si>
  <si>
    <t>69.92 %</t>
  </si>
  <si>
    <t>74.90 %</t>
  </si>
  <si>
    <t>58.14 %</t>
  </si>
  <si>
    <t>88.20 %</t>
  </si>
  <si>
    <t>66.67 %</t>
  </si>
  <si>
    <t>63.29 %</t>
  </si>
  <si>
    <t>81.64 %</t>
  </si>
  <si>
    <t>145.62 %</t>
  </si>
  <si>
    <t>42.87 %</t>
  </si>
  <si>
    <t>51.78 %</t>
  </si>
  <si>
    <t>93.71 %</t>
  </si>
  <si>
    <t>45.91 %</t>
  </si>
  <si>
    <t>53.21 %</t>
  </si>
  <si>
    <t>63.64 %</t>
  </si>
  <si>
    <t>67.78 %</t>
  </si>
  <si>
    <t>54.32 %</t>
  </si>
  <si>
    <t>48.92 %</t>
  </si>
  <si>
    <t>65.67 %</t>
  </si>
  <si>
    <t>36.44 %</t>
  </si>
  <si>
    <t>60.28 %</t>
  </si>
  <si>
    <t>55.33 %</t>
  </si>
  <si>
    <t>0.04 %</t>
  </si>
  <si>
    <t>92.65 %</t>
  </si>
  <si>
    <t>89.24 %</t>
  </si>
  <si>
    <t>69.42 %</t>
  </si>
  <si>
    <t>99.91 %</t>
  </si>
  <si>
    <t>56.93 %</t>
  </si>
  <si>
    <t>64.99 %</t>
  </si>
  <si>
    <t>44.92 %</t>
  </si>
  <si>
    <t>75.56 %</t>
  </si>
  <si>
    <t>64.61 %</t>
  </si>
  <si>
    <t>70.01 %</t>
  </si>
  <si>
    <t>39.94 %</t>
  </si>
  <si>
    <t>62.63 %</t>
  </si>
  <si>
    <t>35.09 %</t>
  </si>
  <si>
    <t>58.21 %</t>
  </si>
  <si>
    <t>71.00 %</t>
  </si>
  <si>
    <t>42.91 %</t>
  </si>
  <si>
    <t>63.85 %</t>
  </si>
  <si>
    <t>77.36 %</t>
  </si>
  <si>
    <t>68.37 %</t>
  </si>
  <si>
    <t>89.94 %</t>
  </si>
  <si>
    <t>28.33 %</t>
  </si>
  <si>
    <t>117.33 %</t>
  </si>
  <si>
    <t>78.13 %</t>
  </si>
  <si>
    <t>39.69 %</t>
  </si>
  <si>
    <t>42.66 %</t>
  </si>
  <si>
    <t>62.04 %</t>
  </si>
  <si>
    <t>61.41 %</t>
  </si>
  <si>
    <t>60.90 %</t>
  </si>
  <si>
    <t>71.51 %</t>
  </si>
  <si>
    <t>71.59 %</t>
  </si>
  <si>
    <t>64.94 %</t>
  </si>
  <si>
    <t>84.39 %</t>
  </si>
  <si>
    <t>65.36 %</t>
  </si>
  <si>
    <t>83.72 %</t>
  </si>
  <si>
    <t>35.37 %</t>
  </si>
  <si>
    <t>71.32 %</t>
  </si>
  <si>
    <t>44.72 %</t>
  </si>
  <si>
    <t>36.67 %</t>
  </si>
  <si>
    <t>63.41 %</t>
  </si>
  <si>
    <t>58.06 %</t>
  </si>
  <si>
    <t>63.40 %</t>
  </si>
  <si>
    <t>66.89 %</t>
  </si>
  <si>
    <t>48.73 %</t>
  </si>
  <si>
    <t>92.96 %</t>
  </si>
  <si>
    <t>62.89 %</t>
  </si>
  <si>
    <t>77.33 %</t>
  </si>
  <si>
    <t>87.75 %</t>
  </si>
  <si>
    <t>60.92 %</t>
  </si>
  <si>
    <t>66.42 %</t>
  </si>
  <si>
    <t>81.97 %</t>
  </si>
  <si>
    <t>79.13 %</t>
  </si>
  <si>
    <t>21.74 %</t>
  </si>
  <si>
    <t>63.56 %</t>
  </si>
  <si>
    <t>73.03 %</t>
  </si>
  <si>
    <t>57.79 %</t>
  </si>
  <si>
    <t>71.09 %</t>
  </si>
  <si>
    <t>76.35 %</t>
  </si>
  <si>
    <t>40.13 %</t>
  </si>
  <si>
    <t>35.67 %</t>
  </si>
  <si>
    <t>62.06 %</t>
  </si>
  <si>
    <t>67.01 %</t>
  </si>
  <si>
    <t>60.85 %</t>
  </si>
  <si>
    <t>47.80 %</t>
  </si>
  <si>
    <t>49.36 %</t>
  </si>
  <si>
    <t>50.85 %</t>
  </si>
  <si>
    <t>62.47 %</t>
  </si>
  <si>
    <t>49.16 %</t>
  </si>
  <si>
    <t>66.53 %</t>
  </si>
  <si>
    <t>27.81 %</t>
  </si>
  <si>
    <t>53.87 %</t>
  </si>
  <si>
    <t>91.77 %</t>
  </si>
  <si>
    <t>70.66 %</t>
  </si>
  <si>
    <t>84.10 %</t>
  </si>
  <si>
    <t>47.93 %</t>
  </si>
  <si>
    <t>74.56 %</t>
  </si>
  <si>
    <t>51.95 %</t>
  </si>
  <si>
    <t>63.81 %</t>
  </si>
  <si>
    <t>37.68 %</t>
  </si>
  <si>
    <t>50.70 %</t>
  </si>
  <si>
    <t>35.46 %</t>
  </si>
  <si>
    <t>48.09 %</t>
  </si>
  <si>
    <t>44.83 %</t>
  </si>
  <si>
    <t>62.66 %</t>
  </si>
  <si>
    <t>60.03 %</t>
  </si>
  <si>
    <t>58.50 %</t>
  </si>
  <si>
    <t>33.17 %</t>
  </si>
  <si>
    <t>65.77 %</t>
  </si>
  <si>
    <t>56.49 %</t>
  </si>
  <si>
    <t>51.77 %</t>
  </si>
  <si>
    <t>37.08 %</t>
  </si>
  <si>
    <t>55.92 %</t>
  </si>
  <si>
    <t>49.64 %</t>
  </si>
  <si>
    <t>48.37 %</t>
  </si>
  <si>
    <t>45.40 %</t>
  </si>
  <si>
    <t>57.46 %</t>
  </si>
  <si>
    <t>73.41 %</t>
  </si>
  <si>
    <t>52.65 %</t>
  </si>
  <si>
    <t>53.72 %</t>
  </si>
  <si>
    <t>69.29 %</t>
  </si>
  <si>
    <t>56.76 %</t>
  </si>
  <si>
    <t>59.80 %</t>
  </si>
  <si>
    <t>50.19 %</t>
  </si>
  <si>
    <t>77.28 %</t>
  </si>
  <si>
    <t>88.42 %</t>
  </si>
  <si>
    <t>81.46 %</t>
  </si>
  <si>
    <t>66.10 %</t>
  </si>
  <si>
    <t>67.45 %</t>
  </si>
  <si>
    <t>69.66 %</t>
  </si>
  <si>
    <t>52.29 %</t>
  </si>
  <si>
    <t>77.62 %</t>
  </si>
  <si>
    <t>69.57 %</t>
  </si>
  <si>
    <t>64.83 %</t>
  </si>
  <si>
    <t>40.50 %</t>
  </si>
  <si>
    <t>41.50 %</t>
  </si>
  <si>
    <t>54.86 %</t>
  </si>
  <si>
    <t>43.03 %</t>
  </si>
  <si>
    <t>71.06 %</t>
  </si>
  <si>
    <t>57.01 %</t>
  </si>
  <si>
    <t>44.60 %</t>
  </si>
  <si>
    <t>56.95 %</t>
  </si>
  <si>
    <t>68.39 %</t>
  </si>
  <si>
    <t>69.49 %</t>
  </si>
  <si>
    <t>64.47 %</t>
  </si>
  <si>
    <t>67.79 %</t>
  </si>
  <si>
    <t>62.81 %</t>
  </si>
  <si>
    <t>49.95 %</t>
  </si>
  <si>
    <t>40.28 %</t>
  </si>
  <si>
    <t>73.93 %</t>
  </si>
  <si>
    <t>52.06 %</t>
  </si>
  <si>
    <t>44.27 %</t>
  </si>
  <si>
    <t>70.27 %</t>
  </si>
  <si>
    <t>69.77 %</t>
  </si>
  <si>
    <t>64.89 %</t>
  </si>
  <si>
    <t>24.19 %</t>
  </si>
  <si>
    <t>80.90 %</t>
  </si>
  <si>
    <t>57.81 %</t>
  </si>
  <si>
    <t>68.75 %</t>
  </si>
  <si>
    <t>19.33 %</t>
  </si>
  <si>
    <t>74.93 %</t>
  </si>
  <si>
    <t>73.21 %</t>
  </si>
  <si>
    <t>60.63 %</t>
  </si>
  <si>
    <t>68.53 %</t>
  </si>
  <si>
    <t>67.05 %</t>
  </si>
  <si>
    <t>40.47 %</t>
  </si>
  <si>
    <t>69.45 %</t>
  </si>
  <si>
    <t>42.94 %</t>
  </si>
  <si>
    <t>62.02 %</t>
  </si>
  <si>
    <t>61.59 %</t>
  </si>
  <si>
    <t>45.76 %</t>
  </si>
  <si>
    <t>66.55 %</t>
  </si>
  <si>
    <t>57.20 %</t>
  </si>
  <si>
    <t>77.67 %</t>
  </si>
  <si>
    <t>20</t>
  </si>
  <si>
    <r>
      <t>집행액(D)</t>
    </r>
    <r>
      <rPr>
        <b/>
        <sz val="10"/>
        <color indexed="8"/>
        <rFont val="맑은 고딕"/>
        <family val="3"/>
        <charset val="129"/>
        <scheme val="minor"/>
      </rPr>
      <t xml:space="preserve">
7월 1일 08시 기준</t>
    </r>
    <phoneticPr fontId="13" type="noConversion"/>
  </si>
  <si>
    <t>집행률
(대상액 대비 집행액)</t>
    <phoneticPr fontId="2" type="noConversion"/>
  </si>
  <si>
    <t>재정신속 및 균형집행</t>
    <phoneticPr fontId="2" type="noConversion"/>
  </si>
  <si>
    <t>서울시설공단</t>
    <phoneticPr fontId="2" type="noConversion"/>
  </si>
  <si>
    <t>세종특별자치시 시설관리공단</t>
    <phoneticPr fontId="2" type="noConversion"/>
  </si>
  <si>
    <t>신속집행액</t>
    <phoneticPr fontId="7" type="noConversion"/>
  </si>
  <si>
    <t>신속집행목표액</t>
    <phoneticPr fontId="7" type="noConversion"/>
  </si>
  <si>
    <t>재정집행액</t>
    <phoneticPr fontId="2" type="noConversion"/>
  </si>
  <si>
    <t>재정집행목표액</t>
    <phoneticPr fontId="2" type="noConversion"/>
  </si>
  <si>
    <t>가산점</t>
    <phoneticPr fontId="2" type="noConversion"/>
  </si>
  <si>
    <t>득점</t>
    <phoneticPr fontId="2" type="noConversion"/>
  </si>
  <si>
    <t>상반기_신속집행(단위 : 백만원)</t>
    <phoneticPr fontId="2" type="noConversion"/>
  </si>
  <si>
    <t>하반기_재정집행(단위 :백만원)</t>
    <phoneticPr fontId="2" type="noConversion"/>
  </si>
  <si>
    <r>
      <rPr>
        <b/>
        <sz val="10"/>
        <color rgb="FFFF0000"/>
        <rFont val="맑은 고딕"/>
        <family val="3"/>
        <charset val="129"/>
      </rPr>
      <t>※</t>
    </r>
    <r>
      <rPr>
        <b/>
        <sz val="9.6"/>
        <color rgb="FFFF0000"/>
        <rFont val="맑은 고딕"/>
        <family val="3"/>
        <charset val="129"/>
      </rPr>
      <t xml:space="preserve"> </t>
    </r>
    <r>
      <rPr>
        <b/>
        <sz val="10"/>
        <color rgb="FFFF0000"/>
        <rFont val="맑은 고딕"/>
        <family val="3"/>
        <charset val="129"/>
        <scheme val="minor"/>
      </rPr>
      <t>배점한도(1점) 내에서 부여할 것</t>
    </r>
    <phoneticPr fontId="2" type="noConversion"/>
  </si>
  <si>
    <t>가산점_계산</t>
    <phoneticPr fontId="2" type="noConversion"/>
  </si>
  <si>
    <t>신속집행액</t>
    <phoneticPr fontId="13" type="noConversion"/>
  </si>
  <si>
    <t>신속집행목표액</t>
    <phoneticPr fontId="2" type="noConversion"/>
  </si>
  <si>
    <t>득점</t>
    <phoneticPr fontId="2" type="noConversion"/>
  </si>
  <si>
    <t>파주도시관광공사</t>
    <phoneticPr fontId="2" type="noConversion"/>
  </si>
  <si>
    <t>남동구도시관리공단</t>
    <phoneticPr fontId="2" type="noConversion"/>
  </si>
  <si>
    <t>경기주택도시공사</t>
    <phoneticPr fontId="2" type="noConversion"/>
  </si>
  <si>
    <t>목표달성율</t>
    <phoneticPr fontId="2" type="noConversion"/>
  </si>
  <si>
    <t>득점</t>
    <phoneticPr fontId="2" type="noConversion"/>
  </si>
  <si>
    <t>집행액
(A)</t>
    <phoneticPr fontId="2" type="noConversion"/>
  </si>
  <si>
    <t>목표액
(B)</t>
    <phoneticPr fontId="2" type="noConversion"/>
  </si>
  <si>
    <t>목표달성율
(A/B)</t>
    <phoneticPr fontId="2" type="noConversion"/>
  </si>
  <si>
    <t>규모비중</t>
    <phoneticPr fontId="2" type="noConversion"/>
  </si>
  <si>
    <t>가산점</t>
    <phoneticPr fontId="2" type="noConversion"/>
  </si>
  <si>
    <t>재정집행 목표달성 점수</t>
    <phoneticPr fontId="2" type="noConversion"/>
  </si>
  <si>
    <t>가산점_등급</t>
    <phoneticPr fontId="2" type="noConversion"/>
  </si>
  <si>
    <t>등급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</si>
  <si>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</si>
  <si>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</si>
  <si>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</si>
  <si>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</si>
  <si>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</si>
  <si>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(단위: 백만원)</t>
    <phoneticPr fontId="2" type="noConversion"/>
  </si>
  <si>
    <r>
      <t xml:space="preserve">(← 기관명칭은 </t>
    </r>
    <r>
      <rPr>
        <sz val="10"/>
        <color rgb="FFFF0000"/>
        <rFont val="맑은 고딕"/>
        <family val="3"/>
        <charset val="129"/>
      </rPr>
      <t>평가결과_요약</t>
    </r>
    <r>
      <rPr>
        <sz val="10"/>
        <color rgb="FF000000"/>
        <rFont val="맑은 고딕"/>
        <family val="3"/>
        <charset val="129"/>
      </rPr>
      <t xml:space="preserve"> 시트를 참조하여 EMS 명칭을 정확히 입력할 것)</t>
    </r>
    <phoneticPr fontId="7" type="noConversion"/>
  </si>
  <si>
    <t>[요약</t>
    <phoneticPr fontId="7" type="noConversion"/>
  </si>
  <si>
    <t>가산점</t>
    <phoneticPr fontId="7" type="noConversion"/>
  </si>
  <si>
    <t>득점</t>
    <phoneticPr fontId="7" type="noConversion"/>
  </si>
  <si>
    <t>신속집행목표액 (A)</t>
  </si>
  <si>
    <t>재정집행목표액(A)</t>
  </si>
  <si>
    <t>해당등급</t>
  </si>
  <si>
    <t>신속집행
목표달성률(B/A)</t>
    <phoneticPr fontId="2" type="noConversion"/>
  </si>
  <si>
    <t>재정집행
목표달성률(B/A)</t>
    <phoneticPr fontId="2" type="noConversion"/>
  </si>
  <si>
    <t>신속집행액
(B)</t>
    <phoneticPr fontId="2" type="noConversion"/>
  </si>
  <si>
    <t>재정집행액
(B)</t>
    <phoneticPr fontId="2" type="noConversion"/>
  </si>
  <si>
    <t>재정집행
대상예산액</t>
    <phoneticPr fontId="2" type="noConversion"/>
  </si>
  <si>
    <t>신속집행액</t>
    <phoneticPr fontId="2" type="noConversion"/>
  </si>
  <si>
    <t>신속집행목표달성율</t>
    <phoneticPr fontId="2" type="noConversion"/>
  </si>
  <si>
    <t>신속집행득점</t>
    <phoneticPr fontId="2" type="noConversion"/>
  </si>
  <si>
    <t>재정집행목표달성율</t>
    <phoneticPr fontId="2" type="noConversion"/>
  </si>
  <si>
    <t>재정집행득점</t>
    <phoneticPr fontId="2" type="noConversion"/>
  </si>
  <si>
    <t>재정집행대상예산액</t>
    <phoneticPr fontId="2" type="noConversion"/>
  </si>
  <si>
    <t>[신속집행]</t>
    <phoneticPr fontId="7" type="noConversion"/>
  </si>
  <si>
    <t>[재정집행]</t>
    <phoneticPr fontId="7" type="noConversion"/>
  </si>
  <si>
    <t>[가산점]</t>
    <phoneticPr fontId="7" type="noConversion"/>
  </si>
  <si>
    <t>서울특별시 상수도사업본부</t>
    <phoneticPr fontId="2" type="noConversion"/>
  </si>
  <si>
    <t>신속집행목표달성율</t>
    <phoneticPr fontId="7" type="noConversion"/>
  </si>
  <si>
    <t>가산점_득점</t>
    <phoneticPr fontId="7" type="noConversion"/>
  </si>
  <si>
    <t>가산점_득점</t>
    <phoneticPr fontId="2" type="noConversion"/>
  </si>
  <si>
    <t>가산점_등급</t>
    <phoneticPr fontId="2" type="noConversion"/>
  </si>
  <si>
    <t>신속집행</t>
    <phoneticPr fontId="7" type="noConversion"/>
  </si>
  <si>
    <t>재정집행</t>
    <phoneticPr fontId="7" type="noConversion"/>
  </si>
  <si>
    <t>통영시 하수도</t>
    <phoneticPr fontId="2" type="noConversion"/>
  </si>
  <si>
    <t>통영시 상수도</t>
    <phoneticPr fontId="2" type="noConversion"/>
  </si>
  <si>
    <t>김포도시관리공사</t>
    <phoneticPr fontId="2" type="noConversion"/>
  </si>
  <si>
    <t>※ 금천구와 계양구는 대상예산이 없으므로, 총점환산방식 적용(21.03.09 조원회주무관과 통화하여 확정)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</si>
</sst>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-* #,##0_-;\-* #,##0_-;_-* &quot;-&quot;_-;_-@_-"/>
    <numFmt numFmtId="43" formatCode="_-* #,##0.00_-;\-* #,##0.00_-;_-* &quot;-&quot;??_-;_-@_-"/>
    <numFmt numFmtId="176" formatCode="0.00_);[Red]\(0.00\)"/>
    <numFmt numFmtId="177" formatCode="0.000_ ;[Red]\-0.000\ "/>
    <numFmt numFmtId="178" formatCode="0.00_ ;[Red]\-0.00\ "/>
    <numFmt numFmtId="179" formatCode="#,##0;\△\ #,##0_ "/>
    <numFmt numFmtId="180" formatCode="#,##0_ ;[Red]\-#,##0\ "/>
    <numFmt numFmtId="181" formatCode="0.0_ "/>
    <numFmt numFmtId="182" formatCode="0.00_ "/>
    <numFmt numFmtId="183" formatCode="0_ "/>
    <numFmt numFmtId="184" formatCode="#,##0_ "/>
    <numFmt numFmtId="185" formatCode="0.00&quot;점&quot;"/>
    <numFmt numFmtId="186" formatCode="#,##0.0_ "/>
    <numFmt numFmtId="187" formatCode="#,##0.0_ ;[Red]\-#,##0.0\ 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  <font>
      <sz val="10"/>
      <color rgb="FF0000FF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8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9.6"/>
      <color rgb="FFFF000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rgb="FFFF0000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AEAEA"/>
        <bgColor rgb="FFEAEAEA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3DBDB"/>
        <bgColor indexed="64"/>
      </patternFill>
    </fill>
    <fill>
      <patternFill patternType="solid">
        <fgColor rgb="FFE0EED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</borders>
  <cellStyleXfs count="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41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96">
    <xf numFmtId="0" fontId="0" fillId="0" borderId="0" xfId="0">
      <alignment vertical="center"/>
    </xf>
    <xf numFmtId="0" fontId="4" fillId="0" borderId="0" xfId="3" applyFont="1" applyAlignment="1">
      <alignment horizontal="center" vertical="center"/>
    </xf>
    <xf numFmtId="176" fontId="4" fillId="0" borderId="0" xfId="3" applyNumberFormat="1" applyFont="1" applyAlignment="1">
      <alignment horizontal="center" vertical="center"/>
    </xf>
    <xf numFmtId="176" fontId="8" fillId="0" borderId="0" xfId="3" applyNumberFormat="1" applyFont="1" applyAlignment="1">
      <alignment horizontal="center" vertical="center"/>
    </xf>
    <xf numFmtId="0" fontId="10" fillId="4" borderId="2" xfId="3" applyFont="1" applyFill="1" applyBorder="1" applyAlignment="1">
      <alignment horizontal="center" vertical="center"/>
    </xf>
    <xf numFmtId="177" fontId="11" fillId="5" borderId="4" xfId="3" applyNumberFormat="1" applyFont="1" applyFill="1" applyBorder="1" applyAlignment="1">
      <alignment horizontal="center" vertical="center"/>
    </xf>
    <xf numFmtId="177" fontId="11" fillId="5" borderId="5" xfId="3" applyNumberFormat="1" applyFont="1" applyFill="1" applyBorder="1" applyAlignment="1">
      <alignment horizontal="center" vertical="center"/>
    </xf>
    <xf numFmtId="0" fontId="11" fillId="0" borderId="5" xfId="3" applyFont="1" applyBorder="1" applyAlignment="1">
      <alignment horizontal="center" vertical="center"/>
    </xf>
    <xf numFmtId="0" fontId="4" fillId="0" borderId="0" xfId="3" applyFont="1">
      <alignment vertical="center"/>
    </xf>
    <xf numFmtId="0" fontId="4" fillId="0" borderId="7" xfId="3" applyFont="1" applyBorder="1" applyAlignment="1">
      <alignment horizontal="center" vertical="center"/>
    </xf>
    <xf numFmtId="178" fontId="4" fillId="0" borderId="10" xfId="3" applyNumberFormat="1" applyFont="1" applyBorder="1" applyAlignment="1">
      <alignment horizontal="center" vertical="center"/>
    </xf>
    <xf numFmtId="0" fontId="4" fillId="0" borderId="10" xfId="3" applyFont="1" applyBorder="1" applyAlignment="1">
      <alignment horizontal="center" vertical="center"/>
    </xf>
    <xf numFmtId="0" fontId="1" fillId="0" borderId="0" xfId="3">
      <alignment vertical="center"/>
    </xf>
    <xf numFmtId="0" fontId="4" fillId="0" borderId="11" xfId="3" applyFont="1" applyBorder="1" applyAlignment="1">
      <alignment horizontal="center" vertical="center"/>
    </xf>
    <xf numFmtId="178" fontId="4" fillId="0" borderId="14" xfId="3" applyNumberFormat="1" applyFont="1" applyBorder="1" applyAlignment="1">
      <alignment horizontal="center" vertical="center"/>
    </xf>
    <xf numFmtId="0" fontId="4" fillId="0" borderId="14" xfId="3" applyFont="1" applyBorder="1" applyAlignment="1">
      <alignment horizontal="center" vertical="center"/>
    </xf>
    <xf numFmtId="0" fontId="4" fillId="0" borderId="15" xfId="3" applyFont="1" applyBorder="1" applyAlignment="1">
      <alignment horizontal="center" vertical="center"/>
    </xf>
    <xf numFmtId="178" fontId="4" fillId="0" borderId="18" xfId="3" applyNumberFormat="1" applyFont="1" applyBorder="1" applyAlignment="1">
      <alignment horizontal="center" vertical="center"/>
    </xf>
    <xf numFmtId="0" fontId="4" fillId="0" borderId="18" xfId="3" applyFont="1" applyBorder="1" applyAlignment="1">
      <alignment horizontal="center" vertical="center"/>
    </xf>
    <xf numFmtId="176" fontId="1" fillId="0" borderId="0" xfId="3" applyNumberFormat="1">
      <alignment vertical="center"/>
    </xf>
    <xf numFmtId="0" fontId="4" fillId="0" borderId="19" xfId="3" applyFont="1" applyBorder="1" applyAlignment="1">
      <alignment horizontal="center" vertical="center"/>
    </xf>
    <xf numFmtId="178" fontId="4" fillId="0" borderId="22" xfId="3" applyNumberFormat="1" applyFont="1" applyBorder="1" applyAlignment="1">
      <alignment horizontal="center" vertical="center"/>
    </xf>
    <xf numFmtId="0" fontId="4" fillId="0" borderId="22" xfId="3" applyFont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178" fontId="4" fillId="0" borderId="14" xfId="3" applyNumberFormat="1" applyFont="1" applyFill="1" applyBorder="1" applyAlignment="1">
      <alignment horizontal="center" vertical="center"/>
    </xf>
    <xf numFmtId="0" fontId="4" fillId="0" borderId="14" xfId="3" applyFont="1" applyFill="1" applyBorder="1" applyAlignment="1">
      <alignment horizontal="center" vertical="center"/>
    </xf>
    <xf numFmtId="0" fontId="1" fillId="0" borderId="0" xfId="3" applyFill="1">
      <alignment vertical="center"/>
    </xf>
    <xf numFmtId="0" fontId="4" fillId="0" borderId="15" xfId="3" applyFont="1" applyFill="1" applyBorder="1" applyAlignment="1">
      <alignment horizontal="center" vertical="center"/>
    </xf>
    <xf numFmtId="178" fontId="4" fillId="0" borderId="18" xfId="3" applyNumberFormat="1" applyFont="1" applyFill="1" applyBorder="1" applyAlignment="1">
      <alignment horizontal="center" vertical="center"/>
    </xf>
    <xf numFmtId="0" fontId="4" fillId="0" borderId="18" xfId="3" applyFont="1" applyFill="1" applyBorder="1" applyAlignment="1">
      <alignment horizontal="center" vertical="center"/>
    </xf>
    <xf numFmtId="0" fontId="4" fillId="0" borderId="19" xfId="3" applyFont="1" applyFill="1" applyBorder="1" applyAlignment="1">
      <alignment horizontal="center" vertical="center"/>
    </xf>
    <xf numFmtId="178" fontId="4" fillId="0" borderId="22" xfId="3" applyNumberFormat="1" applyFont="1" applyFill="1" applyBorder="1" applyAlignment="1">
      <alignment horizontal="center" vertical="center"/>
    </xf>
    <xf numFmtId="0" fontId="4" fillId="0" borderId="22" xfId="3" applyFont="1" applyFill="1" applyBorder="1" applyAlignment="1">
      <alignment horizontal="center" vertical="center"/>
    </xf>
    <xf numFmtId="177" fontId="4" fillId="0" borderId="0" xfId="3" applyNumberFormat="1" applyFont="1" applyAlignment="1">
      <alignment horizontal="center" vertical="center"/>
    </xf>
    <xf numFmtId="0" fontId="12" fillId="0" borderId="0" xfId="5">
      <alignment vertical="center"/>
    </xf>
    <xf numFmtId="0" fontId="4" fillId="0" borderId="0" xfId="5" applyFont="1">
      <alignment vertical="center"/>
    </xf>
    <xf numFmtId="49" fontId="15" fillId="7" borderId="23" xfId="5" applyNumberFormat="1" applyFont="1" applyFill="1" applyBorder="1" applyAlignment="1">
      <alignment horizontal="center" vertical="center" wrapText="1"/>
    </xf>
    <xf numFmtId="49" fontId="15" fillId="7" borderId="24" xfId="5" applyNumberFormat="1" applyFont="1" applyFill="1" applyBorder="1" applyAlignment="1">
      <alignment horizontal="center" vertical="center" wrapText="1"/>
    </xf>
    <xf numFmtId="49" fontId="15" fillId="7" borderId="26" xfId="5" applyNumberFormat="1" applyFont="1" applyFill="1" applyBorder="1" applyAlignment="1">
      <alignment horizontal="center" vertical="center" wrapText="1"/>
    </xf>
    <xf numFmtId="49" fontId="17" fillId="3" borderId="27" xfId="5" applyNumberFormat="1" applyFont="1" applyFill="1" applyBorder="1" applyAlignment="1">
      <alignment horizontal="center" vertical="center" wrapText="1"/>
    </xf>
    <xf numFmtId="179" fontId="17" fillId="3" borderId="27" xfId="5" applyNumberFormat="1" applyFont="1" applyFill="1" applyBorder="1" applyAlignment="1">
      <alignment horizontal="right" vertical="center" wrapText="1"/>
    </xf>
    <xf numFmtId="41" fontId="17" fillId="3" borderId="29" xfId="6" applyFont="1" applyFill="1" applyBorder="1">
      <alignment vertical="center"/>
    </xf>
    <xf numFmtId="49" fontId="17" fillId="3" borderId="28" xfId="5" applyNumberFormat="1" applyFont="1" applyFill="1" applyBorder="1" applyAlignment="1">
      <alignment horizontal="right" vertical="center" wrapText="1"/>
    </xf>
    <xf numFmtId="49" fontId="17" fillId="3" borderId="27" xfId="5" applyNumberFormat="1" applyFont="1" applyFill="1" applyBorder="1" applyAlignment="1">
      <alignment horizontal="left" vertical="center" wrapText="1"/>
    </xf>
    <xf numFmtId="49" fontId="14" fillId="0" borderId="1" xfId="5" applyNumberFormat="1" applyFont="1" applyFill="1" applyBorder="1" applyAlignment="1">
      <alignment horizontal="left" vertical="center" wrapText="1"/>
    </xf>
    <xf numFmtId="179" fontId="14" fillId="0" borderId="1" xfId="5" applyNumberFormat="1" applyFont="1" applyFill="1" applyBorder="1" applyAlignment="1">
      <alignment horizontal="right" vertical="center" wrapText="1"/>
    </xf>
    <xf numFmtId="41" fontId="4" fillId="0" borderId="1" xfId="6" applyFont="1" applyBorder="1">
      <alignment vertical="center"/>
    </xf>
    <xf numFmtId="49" fontId="14" fillId="0" borderId="1" xfId="5" applyNumberFormat="1" applyFont="1" applyFill="1" applyBorder="1" applyAlignment="1">
      <alignment horizontal="right" vertical="center" wrapText="1"/>
    </xf>
    <xf numFmtId="41" fontId="11" fillId="2" borderId="1" xfId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41" fontId="4" fillId="0" borderId="1" xfId="1" applyFont="1" applyBorder="1">
      <alignment vertical="center"/>
    </xf>
    <xf numFmtId="1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9" fontId="4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15" fillId="7" borderId="25" xfId="5" applyNumberFormat="1" applyFont="1" applyFill="1" applyBorder="1" applyAlignment="1">
      <alignment horizontal="center" vertical="center" wrapText="1"/>
    </xf>
    <xf numFmtId="179" fontId="17" fillId="3" borderId="28" xfId="5" applyNumberFormat="1" applyFont="1" applyFill="1" applyBorder="1" applyAlignment="1">
      <alignment horizontal="right" vertical="center" wrapText="1"/>
    </xf>
    <xf numFmtId="0" fontId="4" fillId="0" borderId="1" xfId="0" applyFont="1" applyFill="1" applyBorder="1">
      <alignment vertical="center"/>
    </xf>
    <xf numFmtId="49" fontId="14" fillId="0" borderId="0" xfId="5" applyNumberFormat="1" applyFont="1" applyFill="1" applyBorder="1" applyAlignment="1">
      <alignment wrapText="1"/>
    </xf>
    <xf numFmtId="177" fontId="11" fillId="6" borderId="5" xfId="3" applyNumberFormat="1" applyFont="1" applyFill="1" applyBorder="1" applyAlignment="1">
      <alignment horizontal="center" vertical="center"/>
    </xf>
    <xf numFmtId="178" fontId="4" fillId="6" borderId="10" xfId="3" applyNumberFormat="1" applyFont="1" applyFill="1" applyBorder="1" applyAlignment="1">
      <alignment horizontal="center" vertical="center"/>
    </xf>
    <xf numFmtId="178" fontId="4" fillId="6" borderId="14" xfId="3" applyNumberFormat="1" applyFont="1" applyFill="1" applyBorder="1" applyAlignment="1">
      <alignment horizontal="center" vertical="center"/>
    </xf>
    <xf numFmtId="178" fontId="4" fillId="6" borderId="18" xfId="3" applyNumberFormat="1" applyFont="1" applyFill="1" applyBorder="1" applyAlignment="1">
      <alignment horizontal="center" vertical="center"/>
    </xf>
    <xf numFmtId="178" fontId="4" fillId="6" borderId="22" xfId="3" applyNumberFormat="1" applyFont="1" applyFill="1" applyBorder="1" applyAlignment="1">
      <alignment horizontal="center" vertical="center"/>
    </xf>
    <xf numFmtId="177" fontId="11" fillId="6" borderId="33" xfId="3" applyNumberFormat="1" applyFont="1" applyFill="1" applyBorder="1" applyAlignment="1">
      <alignment horizontal="center" vertical="center"/>
    </xf>
    <xf numFmtId="178" fontId="4" fillId="6" borderId="34" xfId="3" applyNumberFormat="1" applyFont="1" applyFill="1" applyBorder="1" applyAlignment="1">
      <alignment horizontal="center" vertical="center"/>
    </xf>
    <xf numFmtId="178" fontId="4" fillId="6" borderId="35" xfId="3" applyNumberFormat="1" applyFont="1" applyFill="1" applyBorder="1" applyAlignment="1">
      <alignment horizontal="center" vertical="center"/>
    </xf>
    <xf numFmtId="178" fontId="4" fillId="6" borderId="31" xfId="3" applyNumberFormat="1" applyFont="1" applyFill="1" applyBorder="1" applyAlignment="1">
      <alignment horizontal="center" vertical="center"/>
    </xf>
    <xf numFmtId="178" fontId="4" fillId="6" borderId="36" xfId="3" applyNumberFormat="1" applyFont="1" applyFill="1" applyBorder="1" applyAlignment="1">
      <alignment horizontal="center" vertical="center"/>
    </xf>
    <xf numFmtId="180" fontId="11" fillId="5" borderId="5" xfId="3" applyNumberFormat="1" applyFont="1" applyFill="1" applyBorder="1" applyAlignment="1">
      <alignment horizontal="center" vertical="center"/>
    </xf>
    <xf numFmtId="180" fontId="4" fillId="0" borderId="0" xfId="3" applyNumberFormat="1" applyFont="1" applyAlignment="1">
      <alignment horizontal="center" vertical="center"/>
    </xf>
    <xf numFmtId="180" fontId="4" fillId="0" borderId="10" xfId="3" applyNumberFormat="1" applyFont="1" applyBorder="1" applyAlignment="1">
      <alignment horizontal="right" vertical="center"/>
    </xf>
    <xf numFmtId="10" fontId="4" fillId="0" borderId="10" xfId="3" applyNumberFormat="1" applyFont="1" applyBorder="1" applyAlignment="1">
      <alignment horizontal="right" vertical="center"/>
    </xf>
    <xf numFmtId="180" fontId="4" fillId="0" borderId="14" xfId="3" applyNumberFormat="1" applyFont="1" applyBorder="1" applyAlignment="1">
      <alignment horizontal="right" vertical="center"/>
    </xf>
    <xf numFmtId="10" fontId="4" fillId="0" borderId="14" xfId="3" applyNumberFormat="1" applyFont="1" applyBorder="1" applyAlignment="1">
      <alignment horizontal="right" vertical="center"/>
    </xf>
    <xf numFmtId="180" fontId="4" fillId="0" borderId="18" xfId="3" applyNumberFormat="1" applyFont="1" applyBorder="1" applyAlignment="1">
      <alignment horizontal="right" vertical="center"/>
    </xf>
    <xf numFmtId="10" fontId="4" fillId="0" borderId="18" xfId="3" applyNumberFormat="1" applyFont="1" applyBorder="1" applyAlignment="1">
      <alignment horizontal="right" vertical="center"/>
    </xf>
    <xf numFmtId="180" fontId="4" fillId="0" borderId="22" xfId="3" applyNumberFormat="1" applyFont="1" applyBorder="1" applyAlignment="1">
      <alignment horizontal="right" vertical="center"/>
    </xf>
    <xf numFmtId="10" fontId="4" fillId="0" borderId="22" xfId="3" applyNumberFormat="1" applyFont="1" applyBorder="1" applyAlignment="1">
      <alignment horizontal="right" vertical="center"/>
    </xf>
    <xf numFmtId="180" fontId="4" fillId="0" borderId="14" xfId="3" applyNumberFormat="1" applyFont="1" applyFill="1" applyBorder="1" applyAlignment="1">
      <alignment horizontal="right" vertical="center"/>
    </xf>
    <xf numFmtId="10" fontId="4" fillId="0" borderId="14" xfId="3" applyNumberFormat="1" applyFont="1" applyFill="1" applyBorder="1" applyAlignment="1">
      <alignment horizontal="right" vertical="center"/>
    </xf>
    <xf numFmtId="180" fontId="4" fillId="0" borderId="18" xfId="3" applyNumberFormat="1" applyFont="1" applyFill="1" applyBorder="1" applyAlignment="1">
      <alignment horizontal="right" vertical="center"/>
    </xf>
    <xf numFmtId="10" fontId="4" fillId="0" borderId="18" xfId="3" applyNumberFormat="1" applyFont="1" applyFill="1" applyBorder="1" applyAlignment="1">
      <alignment horizontal="right" vertical="center"/>
    </xf>
    <xf numFmtId="180" fontId="4" fillId="0" borderId="22" xfId="3" applyNumberFormat="1" applyFont="1" applyFill="1" applyBorder="1" applyAlignment="1">
      <alignment horizontal="right" vertical="center"/>
    </xf>
    <xf numFmtId="10" fontId="4" fillId="0" borderId="22" xfId="3" applyNumberFormat="1" applyFont="1" applyFill="1" applyBorder="1" applyAlignment="1">
      <alignment horizontal="right" vertical="center"/>
    </xf>
    <xf numFmtId="0" fontId="9" fillId="0" borderId="38" xfId="0" applyFont="1" applyFill="1" applyBorder="1" applyAlignment="1">
      <alignment horizontal="left" vertical="center"/>
    </xf>
    <xf numFmtId="49" fontId="14" fillId="0" borderId="0" xfId="5" applyNumberFormat="1" applyFont="1" applyFill="1" applyBorder="1" applyAlignment="1">
      <alignment vertical="center" wrapText="1"/>
    </xf>
    <xf numFmtId="49" fontId="14" fillId="0" borderId="0" xfId="5" applyNumberFormat="1" applyFont="1" applyFill="1" applyBorder="1" applyAlignment="1">
      <alignment horizontal="center" vertical="center" wrapText="1"/>
    </xf>
    <xf numFmtId="49" fontId="14" fillId="0" borderId="0" xfId="5" applyNumberFormat="1" applyFont="1" applyFill="1" applyBorder="1" applyAlignment="1">
      <alignment horizontal="center" wrapText="1"/>
    </xf>
    <xf numFmtId="0" fontId="14" fillId="0" borderId="0" xfId="5" applyNumberFormat="1" applyFont="1" applyFill="1" applyBorder="1" applyAlignment="1">
      <alignment horizontal="center" vertical="center" wrapText="1"/>
    </xf>
    <xf numFmtId="0" fontId="15" fillId="7" borderId="24" xfId="5" applyNumberFormat="1" applyFont="1" applyFill="1" applyBorder="1" applyAlignment="1">
      <alignment horizontal="center" vertical="center" wrapText="1"/>
    </xf>
    <xf numFmtId="0" fontId="17" fillId="3" borderId="27" xfId="5" applyNumberFormat="1" applyFont="1" applyFill="1" applyBorder="1" applyAlignment="1">
      <alignment horizontal="center" vertical="center" wrapText="1"/>
    </xf>
    <xf numFmtId="0" fontId="14" fillId="0" borderId="1" xfId="5" applyNumberFormat="1" applyFont="1" applyFill="1" applyBorder="1" applyAlignment="1">
      <alignment horizontal="left" vertical="center"/>
    </xf>
    <xf numFmtId="0" fontId="4" fillId="0" borderId="0" xfId="5" applyNumberFormat="1" applyFont="1">
      <alignment vertical="center"/>
    </xf>
    <xf numFmtId="49" fontId="14" fillId="3" borderId="1" xfId="5" applyNumberFormat="1" applyFont="1" applyFill="1" applyBorder="1" applyAlignment="1">
      <alignment horizontal="left" vertical="center" wrapText="1"/>
    </xf>
    <xf numFmtId="180" fontId="11" fillId="5" borderId="3" xfId="3" applyNumberFormat="1" applyFont="1" applyFill="1" applyBorder="1" applyAlignment="1">
      <alignment horizontal="center" vertical="center"/>
    </xf>
    <xf numFmtId="180" fontId="11" fillId="5" borderId="4" xfId="3" applyNumberFormat="1" applyFont="1" applyFill="1" applyBorder="1" applyAlignment="1">
      <alignment horizontal="center" vertical="center"/>
    </xf>
    <xf numFmtId="180" fontId="4" fillId="0" borderId="12" xfId="3" applyNumberFormat="1" applyFont="1" applyBorder="1" applyAlignment="1">
      <alignment horizontal="right" vertical="center"/>
    </xf>
    <xf numFmtId="180" fontId="4" fillId="0" borderId="13" xfId="3" applyNumberFormat="1" applyFont="1" applyBorder="1" applyAlignment="1">
      <alignment horizontal="right" vertical="center"/>
    </xf>
    <xf numFmtId="180" fontId="4" fillId="0" borderId="16" xfId="3" applyNumberFormat="1" applyFont="1" applyBorder="1" applyAlignment="1">
      <alignment horizontal="right" vertical="center"/>
    </xf>
    <xf numFmtId="180" fontId="4" fillId="0" borderId="17" xfId="3" applyNumberFormat="1" applyFont="1" applyBorder="1" applyAlignment="1">
      <alignment horizontal="right" vertical="center"/>
    </xf>
    <xf numFmtId="180" fontId="4" fillId="0" borderId="20" xfId="3" applyNumberFormat="1" applyFont="1" applyBorder="1" applyAlignment="1">
      <alignment horizontal="right" vertical="center"/>
    </xf>
    <xf numFmtId="180" fontId="4" fillId="0" borderId="21" xfId="3" applyNumberFormat="1" applyFont="1" applyBorder="1" applyAlignment="1">
      <alignment horizontal="right" vertical="center"/>
    </xf>
    <xf numFmtId="180" fontId="4" fillId="0" borderId="12" xfId="3" applyNumberFormat="1" applyFont="1" applyFill="1" applyBorder="1" applyAlignment="1">
      <alignment horizontal="right" vertical="center"/>
    </xf>
    <xf numFmtId="180" fontId="4" fillId="0" borderId="13" xfId="3" applyNumberFormat="1" applyFont="1" applyFill="1" applyBorder="1" applyAlignment="1">
      <alignment horizontal="right" vertical="center"/>
    </xf>
    <xf numFmtId="180" fontId="4" fillId="0" borderId="16" xfId="3" applyNumberFormat="1" applyFont="1" applyFill="1" applyBorder="1" applyAlignment="1">
      <alignment horizontal="right" vertical="center"/>
    </xf>
    <xf numFmtId="180" fontId="4" fillId="0" borderId="17" xfId="3" applyNumberFormat="1" applyFont="1" applyFill="1" applyBorder="1" applyAlignment="1">
      <alignment horizontal="right" vertical="center"/>
    </xf>
    <xf numFmtId="180" fontId="4" fillId="0" borderId="20" xfId="3" applyNumberFormat="1" applyFont="1" applyFill="1" applyBorder="1" applyAlignment="1">
      <alignment horizontal="right" vertical="center"/>
    </xf>
    <xf numFmtId="180" fontId="4" fillId="0" borderId="21" xfId="3" applyNumberFormat="1" applyFont="1" applyFill="1" applyBorder="1" applyAlignment="1">
      <alignment horizontal="right" vertical="center"/>
    </xf>
    <xf numFmtId="180" fontId="4" fillId="0" borderId="8" xfId="3" applyNumberFormat="1" applyFont="1" applyBorder="1" applyAlignment="1">
      <alignment horizontal="right" vertical="center"/>
    </xf>
    <xf numFmtId="180" fontId="4" fillId="0" borderId="9" xfId="3" applyNumberFormat="1" applyFont="1" applyBorder="1" applyAlignment="1">
      <alignment horizontal="right" vertical="center"/>
    </xf>
    <xf numFmtId="10" fontId="4" fillId="0" borderId="9" xfId="3" applyNumberFormat="1" applyFont="1" applyBorder="1" applyAlignment="1">
      <alignment horizontal="right" vertical="center"/>
    </xf>
    <xf numFmtId="10" fontId="4" fillId="0" borderId="13" xfId="3" applyNumberFormat="1" applyFont="1" applyBorder="1" applyAlignment="1">
      <alignment horizontal="right" vertical="center"/>
    </xf>
    <xf numFmtId="10" fontId="4" fillId="0" borderId="17" xfId="3" applyNumberFormat="1" applyFont="1" applyBorder="1" applyAlignment="1">
      <alignment horizontal="right" vertical="center"/>
    </xf>
    <xf numFmtId="10" fontId="4" fillId="0" borderId="21" xfId="3" applyNumberFormat="1" applyFont="1" applyBorder="1" applyAlignment="1">
      <alignment horizontal="right" vertical="center"/>
    </xf>
    <xf numFmtId="10" fontId="4" fillId="0" borderId="13" xfId="3" applyNumberFormat="1" applyFont="1" applyFill="1" applyBorder="1" applyAlignment="1">
      <alignment horizontal="right" vertical="center"/>
    </xf>
    <xf numFmtId="10" fontId="4" fillId="0" borderId="17" xfId="3" applyNumberFormat="1" applyFont="1" applyFill="1" applyBorder="1" applyAlignment="1">
      <alignment horizontal="right" vertical="center"/>
    </xf>
    <xf numFmtId="10" fontId="4" fillId="0" borderId="21" xfId="3" applyNumberFormat="1" applyFont="1" applyFill="1" applyBorder="1" applyAlignment="1">
      <alignment horizontal="right" vertical="center"/>
    </xf>
    <xf numFmtId="0" fontId="4" fillId="3" borderId="11" xfId="3" applyFont="1" applyFill="1" applyBorder="1" applyAlignment="1">
      <alignment horizontal="center" vertical="center"/>
    </xf>
    <xf numFmtId="0" fontId="4" fillId="0" borderId="0" xfId="5" applyFont="1" applyAlignment="1">
      <alignment horizontal="center" vertical="center"/>
    </xf>
    <xf numFmtId="0" fontId="21" fillId="0" borderId="0" xfId="5" applyFont="1" applyAlignment="1">
      <alignment horizontal="center" vertical="center"/>
    </xf>
    <xf numFmtId="43" fontId="4" fillId="0" borderId="0" xfId="5" applyNumberFormat="1" applyFont="1">
      <alignment vertical="center"/>
    </xf>
    <xf numFmtId="181" fontId="14" fillId="0" borderId="1" xfId="5" applyNumberFormat="1" applyFont="1" applyFill="1" applyBorder="1" applyAlignment="1">
      <alignment horizontal="center" vertical="center" wrapText="1"/>
    </xf>
    <xf numFmtId="41" fontId="11" fillId="2" borderId="1" xfId="1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82" fontId="3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>
      <alignment vertical="center"/>
    </xf>
    <xf numFmtId="182" fontId="4" fillId="0" borderId="1" xfId="0" applyNumberFormat="1" applyFont="1" applyBorder="1" applyAlignment="1">
      <alignment horizontal="center" vertical="center"/>
    </xf>
    <xf numFmtId="183" fontId="3" fillId="0" borderId="0" xfId="0" applyNumberFormat="1" applyFont="1">
      <alignment vertical="center"/>
    </xf>
    <xf numFmtId="184" fontId="3" fillId="0" borderId="0" xfId="0" applyNumberFormat="1" applyFont="1">
      <alignment vertical="center"/>
    </xf>
    <xf numFmtId="0" fontId="9" fillId="3" borderId="0" xfId="0" applyFont="1" applyFill="1" applyAlignment="1">
      <alignment horizontal="center" vertical="center"/>
    </xf>
    <xf numFmtId="0" fontId="4" fillId="3" borderId="0" xfId="2" applyFont="1" applyFill="1" applyAlignment="1">
      <alignment vertical="center"/>
    </xf>
    <xf numFmtId="0" fontId="3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84" fontId="3" fillId="0" borderId="1" xfId="0" applyNumberFormat="1" applyFont="1" applyBorder="1">
      <alignment vertical="center"/>
    </xf>
    <xf numFmtId="0" fontId="4" fillId="8" borderId="1" xfId="5" applyFont="1" applyFill="1" applyBorder="1" applyAlignment="1">
      <alignment horizontal="center" vertical="center"/>
    </xf>
    <xf numFmtId="0" fontId="21" fillId="8" borderId="1" xfId="5" applyFont="1" applyFill="1" applyBorder="1" applyAlignment="1">
      <alignment horizontal="center" vertical="center"/>
    </xf>
    <xf numFmtId="0" fontId="4" fillId="0" borderId="1" xfId="5" applyFont="1" applyBorder="1" applyAlignment="1">
      <alignment horizontal="center" vertical="center"/>
    </xf>
    <xf numFmtId="0" fontId="21" fillId="0" borderId="1" xfId="5" applyFont="1" applyBorder="1" applyAlignment="1">
      <alignment horizontal="center" vertical="center"/>
    </xf>
    <xf numFmtId="184" fontId="3" fillId="0" borderId="1" xfId="0" applyNumberFormat="1" applyFont="1" applyBorder="1" applyAlignment="1">
      <alignment horizontal="center" vertical="center"/>
    </xf>
    <xf numFmtId="180" fontId="4" fillId="0" borderId="10" xfId="3" applyNumberFormat="1" applyFont="1" applyBorder="1" applyAlignment="1">
      <alignment horizontal="center" vertical="center"/>
    </xf>
    <xf numFmtId="180" fontId="4" fillId="0" borderId="14" xfId="3" applyNumberFormat="1" applyFont="1" applyBorder="1" applyAlignment="1">
      <alignment horizontal="center" vertical="center"/>
    </xf>
    <xf numFmtId="180" fontId="4" fillId="0" borderId="18" xfId="3" applyNumberFormat="1" applyFont="1" applyBorder="1" applyAlignment="1">
      <alignment horizontal="center" vertical="center"/>
    </xf>
    <xf numFmtId="180" fontId="4" fillId="0" borderId="22" xfId="3" applyNumberFormat="1" applyFont="1" applyBorder="1" applyAlignment="1">
      <alignment horizontal="center" vertical="center"/>
    </xf>
    <xf numFmtId="180" fontId="4" fillId="0" borderId="14" xfId="3" applyNumberFormat="1" applyFont="1" applyFill="1" applyBorder="1" applyAlignment="1">
      <alignment horizontal="center" vertical="center"/>
    </xf>
    <xf numFmtId="180" fontId="4" fillId="0" borderId="18" xfId="3" applyNumberFormat="1" applyFont="1" applyFill="1" applyBorder="1" applyAlignment="1">
      <alignment horizontal="center" vertical="center"/>
    </xf>
    <xf numFmtId="180" fontId="4" fillId="0" borderId="22" xfId="3" applyNumberFormat="1" applyFont="1" applyFill="1" applyBorder="1" applyAlignment="1">
      <alignment horizontal="center" vertical="center"/>
    </xf>
    <xf numFmtId="0" fontId="18" fillId="3" borderId="0" xfId="0" applyFont="1" applyFill="1">
      <alignment vertical="center"/>
    </xf>
    <xf numFmtId="0" fontId="6" fillId="0" borderId="0" xfId="0" applyFont="1">
      <alignment vertical="center"/>
    </xf>
    <xf numFmtId="0" fontId="18" fillId="5" borderId="0" xfId="0" applyFont="1" applyFill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>
      <alignment vertical="center"/>
    </xf>
    <xf numFmtId="0" fontId="1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82" fontId="6" fillId="0" borderId="1" xfId="0" applyNumberFormat="1" applyFont="1" applyBorder="1" applyAlignment="1">
      <alignment horizontal="center" vertical="center"/>
    </xf>
    <xf numFmtId="0" fontId="14" fillId="11" borderId="27" xfId="0" applyFont="1" applyFill="1" applyBorder="1" applyAlignment="1">
      <alignment horizontal="center" vertical="center" wrapText="1"/>
    </xf>
    <xf numFmtId="0" fontId="14" fillId="0" borderId="44" xfId="0" applyFont="1" applyBorder="1" applyAlignment="1">
      <alignment horizontal="center" vertical="center" wrapText="1"/>
    </xf>
    <xf numFmtId="10" fontId="14" fillId="0" borderId="44" xfId="0" applyNumberFormat="1" applyFont="1" applyBorder="1" applyAlignment="1">
      <alignment horizontal="center" vertical="center" wrapText="1"/>
    </xf>
    <xf numFmtId="0" fontId="14" fillId="11" borderId="4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49" fontId="14" fillId="0" borderId="0" xfId="5" applyNumberFormat="1" applyFont="1" applyFill="1" applyBorder="1" applyAlignment="1">
      <alignment horizontal="center"/>
    </xf>
    <xf numFmtId="185" fontId="15" fillId="10" borderId="44" xfId="0" applyNumberFormat="1" applyFont="1" applyFill="1" applyBorder="1" applyAlignment="1">
      <alignment horizontal="center" vertical="center" wrapText="1"/>
    </xf>
    <xf numFmtId="185" fontId="18" fillId="10" borderId="23" xfId="0" applyNumberFormat="1" applyFont="1" applyFill="1" applyBorder="1" applyAlignment="1">
      <alignment horizontal="center" vertical="center" wrapText="1"/>
    </xf>
    <xf numFmtId="176" fontId="11" fillId="8" borderId="6" xfId="3" applyNumberFormat="1" applyFont="1" applyFill="1" applyBorder="1" applyAlignment="1">
      <alignment horizontal="center" vertical="center"/>
    </xf>
    <xf numFmtId="176" fontId="4" fillId="8" borderId="7" xfId="3" applyNumberFormat="1" applyFont="1" applyFill="1" applyBorder="1" applyAlignment="1">
      <alignment horizontal="center" vertical="center"/>
    </xf>
    <xf numFmtId="176" fontId="4" fillId="8" borderId="11" xfId="3" applyNumberFormat="1" applyFont="1" applyFill="1" applyBorder="1" applyAlignment="1">
      <alignment horizontal="center" vertical="center"/>
    </xf>
    <xf numFmtId="176" fontId="4" fillId="8" borderId="15" xfId="3" applyNumberFormat="1" applyFont="1" applyFill="1" applyBorder="1" applyAlignment="1">
      <alignment horizontal="center" vertical="center"/>
    </xf>
    <xf numFmtId="176" fontId="4" fillId="8" borderId="19" xfId="3" applyNumberFormat="1" applyFont="1" applyFill="1" applyBorder="1" applyAlignment="1">
      <alignment horizontal="center" vertical="center"/>
    </xf>
    <xf numFmtId="0" fontId="14" fillId="3" borderId="1" xfId="5" applyNumberFormat="1" applyFont="1" applyFill="1" applyBorder="1" applyAlignment="1">
      <alignment horizontal="left" vertical="center"/>
    </xf>
    <xf numFmtId="179" fontId="14" fillId="3" borderId="1" xfId="5" applyNumberFormat="1" applyFont="1" applyFill="1" applyBorder="1" applyAlignment="1">
      <alignment horizontal="right" vertical="center" wrapText="1"/>
    </xf>
    <xf numFmtId="181" fontId="14" fillId="3" borderId="1" xfId="5" applyNumberFormat="1" applyFont="1" applyFill="1" applyBorder="1" applyAlignment="1">
      <alignment horizontal="center" vertical="center" wrapText="1"/>
    </xf>
    <xf numFmtId="10" fontId="14" fillId="3" borderId="1" xfId="5" applyNumberFormat="1" applyFont="1" applyFill="1" applyBorder="1" applyAlignment="1">
      <alignment horizontal="right" vertical="center" wrapText="1"/>
    </xf>
    <xf numFmtId="186" fontId="14" fillId="0" borderId="44" xfId="0" applyNumberFormat="1" applyFont="1" applyBorder="1" applyAlignment="1">
      <alignment horizontal="center" vertical="center" wrapText="1"/>
    </xf>
    <xf numFmtId="187" fontId="14" fillId="0" borderId="44" xfId="0" applyNumberFormat="1" applyFont="1" applyBorder="1" applyAlignment="1">
      <alignment horizontal="center" vertical="center" wrapText="1"/>
    </xf>
    <xf numFmtId="41" fontId="4" fillId="3" borderId="1" xfId="6" applyFont="1" applyFill="1" applyBorder="1">
      <alignment vertical="center"/>
    </xf>
    <xf numFmtId="49" fontId="14" fillId="3" borderId="1" xfId="5" applyNumberFormat="1" applyFont="1" applyFill="1" applyBorder="1" applyAlignment="1">
      <alignment horizontal="right" vertical="center" wrapText="1"/>
    </xf>
    <xf numFmtId="0" fontId="22" fillId="0" borderId="0" xfId="5" applyFont="1">
      <alignment vertical="center"/>
    </xf>
    <xf numFmtId="10" fontId="17" fillId="3" borderId="39" xfId="5" applyNumberFormat="1" applyFont="1" applyFill="1" applyBorder="1" applyAlignment="1">
      <alignment horizontal="right" vertical="center" wrapText="1"/>
    </xf>
    <xf numFmtId="10" fontId="14" fillId="0" borderId="1" xfId="5" applyNumberFormat="1" applyFont="1" applyFill="1" applyBorder="1" applyAlignment="1">
      <alignment horizontal="right" vertical="center" wrapText="1"/>
    </xf>
    <xf numFmtId="181" fontId="17" fillId="3" borderId="30" xfId="5" applyNumberFormat="1" applyFont="1" applyFill="1" applyBorder="1" applyAlignment="1">
      <alignment horizontal="center" vertical="center" wrapText="1"/>
    </xf>
    <xf numFmtId="0" fontId="18" fillId="8" borderId="0" xfId="4" applyFont="1" applyFill="1" applyBorder="1" applyAlignment="1">
      <alignment horizontal="center" vertical="center"/>
    </xf>
    <xf numFmtId="0" fontId="18" fillId="8" borderId="32" xfId="4" applyFont="1" applyFill="1" applyBorder="1" applyAlignment="1">
      <alignment horizontal="center" vertical="center"/>
    </xf>
    <xf numFmtId="0" fontId="18" fillId="2" borderId="37" xfId="4" applyFont="1" applyFill="1" applyBorder="1" applyAlignment="1">
      <alignment horizontal="center" vertical="center"/>
    </xf>
    <xf numFmtId="0" fontId="18" fillId="2" borderId="0" xfId="4" applyFont="1" applyFill="1" applyAlignment="1">
      <alignment horizontal="center" vertical="center"/>
    </xf>
    <xf numFmtId="0" fontId="18" fillId="9" borderId="0" xfId="4" applyFont="1" applyFill="1" applyAlignment="1">
      <alignment horizontal="center" vertical="center"/>
    </xf>
    <xf numFmtId="49" fontId="14" fillId="0" borderId="1" xfId="5" applyNumberFormat="1" applyFont="1" applyFill="1" applyBorder="1" applyAlignment="1">
      <alignment horizontal="center" wrapText="1"/>
    </xf>
    <xf numFmtId="49" fontId="15" fillId="0" borderId="0" xfId="5" applyNumberFormat="1" applyFont="1" applyFill="1" applyBorder="1" applyAlignment="1">
      <alignment horizontal="center" vertical="center" wrapText="1"/>
    </xf>
    <xf numFmtId="49" fontId="14" fillId="0" borderId="0" xfId="5" applyNumberFormat="1" applyFont="1" applyFill="1" applyBorder="1" applyAlignment="1">
      <alignment horizontal="left" vertical="center" wrapText="1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5" borderId="42" xfId="0" applyFont="1" applyFill="1" applyBorder="1" applyAlignment="1">
      <alignment horizontal="center" vertical="center"/>
    </xf>
    <xf numFmtId="0" fontId="4" fillId="5" borderId="41" xfId="0" applyFont="1" applyFill="1" applyBorder="1" applyAlignment="1">
      <alignment horizontal="center" vertical="center"/>
    </xf>
  </cellXfs>
  <cellStyles count="9">
    <cellStyle name="쉼표 [0]" xfId="1" builtinId="6"/>
    <cellStyle name="쉼표 [0] 2" xfId="6" xr:uid="{B56BCA41-168A-45DA-A581-F8B6ECE91D4F}"/>
    <cellStyle name="표준" xfId="0" builtinId="0"/>
    <cellStyle name="표준 2" xfId="4" xr:uid="{6203FDD7-8088-431A-BF9D-51E8ACE4F846}"/>
    <cellStyle name="표준 3" xfId="5" xr:uid="{E052F9CD-CB33-4D4F-BD0F-CCFFDAD08725}"/>
    <cellStyle name="표준 4" xfId="3" xr:uid="{6F8408BC-6478-4F94-B398-30B41C926904}"/>
    <cellStyle name="표준 5" xfId="2" xr:uid="{8D5E06E1-D8CD-481A-AA5A-BD885B835379}"/>
    <cellStyle name="표준 6" xfId="7" xr:uid="{85519724-7F0D-4D75-909E-00590F66AA73}"/>
    <cellStyle name="표준 7" xfId="8" xr:uid="{BA8A901F-0345-4DF9-8A68-BDD562C13DF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098B-BC12-472D-B2FC-44ED681555EC}">
  <dimension ref="A1:F16"/>
  <sheetViews>
    <sheetView tabSelected="1" workbookViewId="0">
      <selection activeCell="D21" sqref="D21"/>
    </sheetView>
  </sheetViews>
  <sheetFormatPr defaultRowHeight="16.5" x14ac:dyDescent="0.3"/>
  <cols>
    <col min="1" max="1" width="24" customWidth="1"/>
    <col min="2" max="2" width="13.625" customWidth="1"/>
    <col min="3" max="3" width="14" customWidth="1"/>
    <col min="4" max="4" width="15.75" customWidth="1"/>
    <col min="5" max="5" width="12.75" customWidth="1"/>
    <col min="6" max="6" width="11.625" customWidth="1"/>
  </cols>
  <sheetData>
    <row r="1" spans="1:6" x14ac:dyDescent="0.3">
      <c r="A1" s="151" t="s">
        <v>1046</v>
      </c>
      <c r="B1" s="152" t="s">
        <v>1025</v>
      </c>
      <c r="C1" s="152"/>
      <c r="D1" s="152"/>
      <c r="E1" s="152"/>
    </row>
    <row r="2" spans="1:6" x14ac:dyDescent="0.3">
      <c r="A2" s="152"/>
      <c r="B2" s="153" t="s">
        <v>1026</v>
      </c>
      <c r="C2" s="154"/>
      <c r="D2" s="154"/>
      <c r="E2" s="154"/>
      <c r="F2" s="154"/>
    </row>
    <row r="3" spans="1:6" x14ac:dyDescent="0.3">
      <c r="A3" s="152"/>
      <c r="B3" s="155"/>
      <c r="C3" s="156" t="s">
        <v>1051</v>
      </c>
      <c r="D3" s="156" t="s">
        <v>1052</v>
      </c>
      <c r="E3" s="156" t="s">
        <v>1027</v>
      </c>
      <c r="F3" s="156" t="s">
        <v>523</v>
      </c>
    </row>
    <row r="4" spans="1:6" x14ac:dyDescent="0.3">
      <c r="A4" s="152"/>
      <c r="B4" s="157" t="s">
        <v>1028</v>
      </c>
      <c r="C4" s="158">
        <f>+E8</f>
        <v>0.5</v>
      </c>
      <c r="D4" s="158">
        <f>+E12</f>
        <v>0.4</v>
      </c>
      <c r="E4" s="158">
        <f>+D16</f>
        <v>9.9999999999999978E-2</v>
      </c>
      <c r="F4" s="166">
        <f>SUM(C4:E4)</f>
        <v>1</v>
      </c>
    </row>
    <row r="5" spans="1:6" x14ac:dyDescent="0.3">
      <c r="A5" s="152"/>
      <c r="B5" s="152"/>
      <c r="C5" s="152"/>
      <c r="D5" s="152"/>
      <c r="E5" s="152"/>
    </row>
    <row r="6" spans="1:6" x14ac:dyDescent="0.3">
      <c r="A6" s="152"/>
      <c r="B6" s="154" t="s">
        <v>1004</v>
      </c>
      <c r="C6" s="154" t="s">
        <v>1037</v>
      </c>
      <c r="D6" s="154" t="s">
        <v>1038</v>
      </c>
      <c r="E6" s="154" t="s">
        <v>1039</v>
      </c>
    </row>
    <row r="7" spans="1:6" ht="28.5" customHeight="1" thickBot="1" x14ac:dyDescent="0.35">
      <c r="A7" s="153" t="s">
        <v>1043</v>
      </c>
      <c r="B7" s="159" t="s">
        <v>1029</v>
      </c>
      <c r="C7" s="159" t="s">
        <v>1034</v>
      </c>
      <c r="D7" s="162" t="s">
        <v>1032</v>
      </c>
      <c r="E7" s="159" t="s">
        <v>522</v>
      </c>
    </row>
    <row r="8" spans="1:6" ht="17.25" thickTop="1" x14ac:dyDescent="0.3">
      <c r="B8" s="176">
        <f>VLOOKUP($A$1,평가결과_요약!$D$2:$Q$161,MATCH(B6,평가결과_요약!$D$2:$Q$2,0),FALSE)</f>
        <v>147644.83103599999</v>
      </c>
      <c r="C8" s="176">
        <f>VLOOKUP($A$1,평가결과_요약!$D$2:$Q$161,MATCH(C6,평가결과_요약!$D$2:$Q$2,0),FALSE)</f>
        <v>155332.97247000001</v>
      </c>
      <c r="D8" s="161">
        <f>VLOOKUP($A$1,평가결과_요약!$D$2:$Q$161,MATCH(D6,평가결과_요약!$D$2:$Q$2,0),FALSE)</f>
        <v>1.0520718631329897</v>
      </c>
      <c r="E8" s="165">
        <f>VLOOKUP($A$1,평가결과_요약!$D$2:$Q$161,MATCH(E6,평가결과_요약!$D$2:$Q$2,0),FALSE)</f>
        <v>0.5</v>
      </c>
    </row>
    <row r="10" spans="1:6" x14ac:dyDescent="0.3">
      <c r="B10" s="154" t="s">
        <v>996</v>
      </c>
      <c r="C10" s="154" t="s">
        <v>995</v>
      </c>
      <c r="D10" s="154" t="s">
        <v>1040</v>
      </c>
      <c r="E10" s="154" t="s">
        <v>1041</v>
      </c>
    </row>
    <row r="11" spans="1:6" ht="27.75" thickBot="1" x14ac:dyDescent="0.35">
      <c r="A11" s="153" t="s">
        <v>1044</v>
      </c>
      <c r="B11" s="159" t="s">
        <v>1030</v>
      </c>
      <c r="C11" s="159" t="s">
        <v>1035</v>
      </c>
      <c r="D11" s="159" t="s">
        <v>1033</v>
      </c>
      <c r="E11" s="159" t="s">
        <v>522</v>
      </c>
    </row>
    <row r="12" spans="1:6" ht="17.25" thickTop="1" x14ac:dyDescent="0.3">
      <c r="B12" s="176">
        <f>VLOOKUP($A$1,평가결과_요약!$D$2:$Q$161,MATCH(B10,평가결과_요약!$D$2:$Q$2,0),FALSE)</f>
        <v>749728.85476799996</v>
      </c>
      <c r="C12" s="176">
        <f>VLOOKUP($A$1,평가결과_요약!$D$2:$Q$161,MATCH(C10,평가결과_요약!$D$2:$Q$2,0),FALSE)</f>
        <v>751434.23407400004</v>
      </c>
      <c r="D12" s="161">
        <f>VLOOKUP($A$1,평가결과_요약!$D$2:$Q$161,MATCH(D10,평가결과_요약!$D$2:$Q$2,0),FALSE)</f>
        <v>1.0022746614261335</v>
      </c>
      <c r="E12" s="165">
        <f>VLOOKUP($A$1,평가결과_요약!$D$2:$Q$161,MATCH(E10,평가결과_요약!$D$2:$Q$2,0),FALSE)</f>
        <v>0.4</v>
      </c>
    </row>
    <row r="14" spans="1:6" x14ac:dyDescent="0.3">
      <c r="B14" s="163" t="s">
        <v>1042</v>
      </c>
      <c r="C14" s="57" t="s">
        <v>1050</v>
      </c>
      <c r="D14" s="57" t="s">
        <v>1049</v>
      </c>
    </row>
    <row r="15" spans="1:6" ht="27.75" thickBot="1" x14ac:dyDescent="0.35">
      <c r="A15" s="153" t="s">
        <v>1045</v>
      </c>
      <c r="B15" s="162" t="s">
        <v>1036</v>
      </c>
      <c r="C15" s="162" t="s">
        <v>1031</v>
      </c>
      <c r="D15" s="162" t="s">
        <v>522</v>
      </c>
    </row>
    <row r="16" spans="1:6" ht="17.25" thickTop="1" x14ac:dyDescent="0.3">
      <c r="B16" s="177">
        <f>VLOOKUP($A$1,평가결과_요약!$D$2:$Q$161,MATCH(B14,평가결과_요약!$D$2:$Q$2,0),FALSE)</f>
        <v>793363.86748000002</v>
      </c>
      <c r="C16" s="160" t="str">
        <f>VLOOKUP($A$1,평가결과_요약!$D$2:$Q$161,MATCH(C14,평가결과_요약!$D$2:$Q$2,0),FALSE)</f>
        <v>A</v>
      </c>
      <c r="D16" s="165">
        <f>VLOOKUP($A$1,평가결과_요약!$D$2:$Q$161,MATCH(D14,평가결과_요약!$D$2:$Q$2,0),FALSE)</f>
        <v>9.9999999999999978E-2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3CEF0-4CA0-494A-A07B-1DD3F152DDEF}">
  <dimension ref="A1:T161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142" sqref="F142"/>
    </sheetView>
  </sheetViews>
  <sheetFormatPr defaultColWidth="9" defaultRowHeight="16.5" x14ac:dyDescent="0.3"/>
  <cols>
    <col min="1" max="1" width="14.375" style="8" customWidth="1"/>
    <col min="2" max="2" width="7.125" style="8" bestFit="1" customWidth="1"/>
    <col min="3" max="3" width="17.5" style="8" customWidth="1"/>
    <col min="4" max="4" width="27.25" style="8" customWidth="1"/>
    <col min="5" max="5" width="12.625" style="73" customWidth="1"/>
    <col min="6" max="6" width="15.125" style="73" customWidth="1"/>
    <col min="7" max="7" width="16.5" style="33" customWidth="1"/>
    <col min="8" max="8" width="11.375" style="33" customWidth="1"/>
    <col min="9" max="9" width="12.25" style="73" customWidth="1"/>
    <col min="10" max="10" width="12.875" style="73" customWidth="1"/>
    <col min="11" max="11" width="15.75" style="33" customWidth="1"/>
    <col min="12" max="12" width="11.625" style="33" customWidth="1"/>
    <col min="13" max="13" width="16.125" style="73" customWidth="1"/>
    <col min="14" max="14" width="11.625" style="73" customWidth="1"/>
    <col min="15" max="15" width="12.75" style="33" customWidth="1"/>
    <col min="16" max="16" width="10.375" style="33" customWidth="1"/>
    <col min="17" max="17" width="11.25" style="2" customWidth="1"/>
    <col min="18" max="18" width="10" style="2" customWidth="1"/>
    <col min="19" max="19" width="11.875" style="1" customWidth="1"/>
    <col min="20" max="16384" width="9" style="12"/>
  </cols>
  <sheetData>
    <row r="1" spans="1:20" s="1" customFormat="1" ht="13.5" x14ac:dyDescent="0.3">
      <c r="A1" s="134" t="s">
        <v>990</v>
      </c>
      <c r="E1" s="184" t="s">
        <v>999</v>
      </c>
      <c r="F1" s="184"/>
      <c r="G1" s="184"/>
      <c r="H1" s="185"/>
      <c r="I1" s="186" t="s">
        <v>1000</v>
      </c>
      <c r="J1" s="187"/>
      <c r="K1" s="187"/>
      <c r="L1" s="187"/>
      <c r="M1" s="188" t="s">
        <v>997</v>
      </c>
      <c r="N1" s="188"/>
      <c r="O1" s="188"/>
      <c r="P1" s="188"/>
      <c r="Q1" s="2"/>
      <c r="R1" s="3" t="s">
        <v>1010</v>
      </c>
      <c r="S1" s="133">
        <f ca="1">+COUNTIF(S3:S161,"ERROR")</f>
        <v>0</v>
      </c>
    </row>
    <row r="2" spans="1:20" s="8" customFormat="1" ht="14.25" thickBot="1" x14ac:dyDescent="0.35">
      <c r="A2" s="4" t="s">
        <v>524</v>
      </c>
      <c r="B2" s="4" t="s">
        <v>525</v>
      </c>
      <c r="C2" s="4" t="s">
        <v>526</v>
      </c>
      <c r="D2" s="4" t="s">
        <v>527</v>
      </c>
      <c r="E2" s="98" t="s">
        <v>993</v>
      </c>
      <c r="F2" s="99" t="s">
        <v>994</v>
      </c>
      <c r="G2" s="5" t="s">
        <v>1047</v>
      </c>
      <c r="H2" s="67" t="s">
        <v>1039</v>
      </c>
      <c r="I2" s="72" t="s">
        <v>995</v>
      </c>
      <c r="J2" s="72" t="s">
        <v>996</v>
      </c>
      <c r="K2" s="6" t="s">
        <v>1040</v>
      </c>
      <c r="L2" s="62" t="s">
        <v>1041</v>
      </c>
      <c r="M2" s="72" t="s">
        <v>1042</v>
      </c>
      <c r="N2" s="72" t="s">
        <v>1017</v>
      </c>
      <c r="O2" s="6" t="s">
        <v>1002</v>
      </c>
      <c r="P2" s="62" t="s">
        <v>1048</v>
      </c>
      <c r="Q2" s="167" t="s">
        <v>523</v>
      </c>
      <c r="R2" s="167" t="s">
        <v>528</v>
      </c>
      <c r="S2" s="7" t="s">
        <v>529</v>
      </c>
      <c r="T2" s="1"/>
    </row>
    <row r="3" spans="1:20" ht="17.25" thickTop="1" x14ac:dyDescent="0.3">
      <c r="A3" s="9" t="s">
        <v>530</v>
      </c>
      <c r="B3" s="9" t="s">
        <v>531</v>
      </c>
      <c r="C3" s="9" t="s">
        <v>532</v>
      </c>
      <c r="D3" s="9" t="s">
        <v>533</v>
      </c>
      <c r="E3" s="112">
        <f>VLOOKUP($D3,'2020 상반기 신속집행 최종'!$B$4:$I$412,MATCH(E$2,'2020 상반기 신속집행 최종'!$B$4:$I$4,0),FALSE)/1000000</f>
        <v>155332.97247000001</v>
      </c>
      <c r="F3" s="113">
        <f>VLOOKUP($D3,'2020 상반기 신속집행 최종'!$B$4:$I$412,MATCH(F$2,'2020 상반기 신속집행 최종'!$B$4:$I$4,0),FALSE)/1000000</f>
        <v>147644.83103599999</v>
      </c>
      <c r="G3" s="114">
        <f>VLOOKUP($D3,'2020 상반기 신속집행 최종'!$B$4:$I$412,MATCH(G$2,'2020 상반기 신속집행 최종'!$B$4:$I$4,0),FALSE)</f>
        <v>1.0520718631329897</v>
      </c>
      <c r="H3" s="68">
        <f>VLOOKUP($D3,'2020 상반기 신속집행 최종'!$B$4:$I$412,MATCH(H$2,'2020 상반기 신속집행 최종'!$B$4:$I$4,0),FALSE)</f>
        <v>0.5</v>
      </c>
      <c r="I3" s="74">
        <f>VLOOKUP($D3,'2020년_하반기재정집행'!$C$1:$M$408,MATCH(I$2,'2020년_하반기재정집행'!$C$1:$M$1,0),FALSE)/1000000</f>
        <v>751434.23407400004</v>
      </c>
      <c r="J3" s="74">
        <f>VLOOKUP($D3,'2020년_하반기재정집행'!$C$1:$M$408,MATCH(J$2,'2020년_하반기재정집행'!$C$1:$M$1,0),FALSE)/1000000</f>
        <v>749728.85476799996</v>
      </c>
      <c r="K3" s="75">
        <f>VLOOKUP($D3,'2020년_하반기재정집행'!$C$1:$M$408,MATCH(K$2,'2020년_하반기재정집행'!$C$1:$M$1,0),FALSE)</f>
        <v>1.0022746614261335</v>
      </c>
      <c r="L3" s="63">
        <f>VLOOKUP($D3,'2020년_하반기재정집행'!$C$1:$M$408,MATCH(L$2,'2020년_하반기재정집행'!$C$1:$M$1,0),FALSE)</f>
        <v>0.4</v>
      </c>
      <c r="M3" s="74">
        <f>VLOOKUP($D3,'2020년_하반기재정집행'!$C$1:$M$408,MATCH(M$2,'2020년_하반기재정집행'!$C$1:$M$1,0),FALSE)/1000000</f>
        <v>793363.86748000002</v>
      </c>
      <c r="N3" s="144" t="str">
        <f>VLOOKUP($D3,'2020년_하반기재정집행'!$C$1:$M$408,MATCH(N$2,'2020년_하반기재정집행'!$C$1:$M$1,0),FALSE)</f>
        <v>A</v>
      </c>
      <c r="O3" s="10">
        <f>VLOOKUP($D3,'2020년_하반기재정집행'!$C$1:$M$408,MATCH(O$2,'2020년_하반기재정집행'!$C$1:$M$1,0),FALSE)</f>
        <v>0.1</v>
      </c>
      <c r="P3" s="63">
        <f>+MIN(1-(H3+L3),O3)</f>
        <v>9.9999999999999978E-2</v>
      </c>
      <c r="Q3" s="168">
        <f>+H3+L3+P3</f>
        <v>1</v>
      </c>
      <c r="R3" s="168" t="e">
        <f ca="1">VLOOKUP($A$1,INDIRECT($A3&amp;"!$E$1:$HZ$500"),MATCH($D3&amp;$R$1,INDIRECT($A3&amp;"!$E$1:$HZ$1"),0),FALSE)</f>
        <v>#REF!</v>
      </c>
      <c r="S3" s="11" t="e">
        <f ca="1">+IF(Q3-R3=0,"","ERROR")</f>
        <v>#REF!</v>
      </c>
    </row>
    <row r="4" spans="1:20" ht="17.25" thickTop="1" x14ac:dyDescent="0.3">
      <c r="A4" s="13" t="s">
        <v>530</v>
      </c>
      <c r="B4" s="13" t="s">
        <v>531</v>
      </c>
      <c r="C4" s="13" t="s">
        <v>532</v>
      </c>
      <c r="D4" s="13" t="s">
        <v>534</v>
      </c>
      <c r="E4" s="100">
        <f>VLOOKUP($D4,'2020 상반기 신속집행 최종'!$B$4:$I$412,MATCH(E$2,'2020 상반기 신속집행 최종'!$B$4:$I$4,0),FALSE)/1000000</f>
        <v>106032.62638</v>
      </c>
      <c r="F4" s="101">
        <f>VLOOKUP($D4,'2020 상반기 신속집행 최종'!$B$4:$I$412,MATCH(F$2,'2020 상반기 신속집행 최종'!$B$4:$I$4,0),FALSE)/1000000</f>
        <v>98927.365063999998</v>
      </c>
      <c r="G4" s="115">
        <f>VLOOKUP($D4,'2020 상반기 신속집행 최종'!$B$4:$I$412,MATCH(G$2,'2020 상반기 신속집행 최종'!$B$4:$I$4,0),FALSE)</f>
        <v>1.0718230118774854</v>
      </c>
      <c r="H4" s="69">
        <f>VLOOKUP($D4,'2020 상반기 신속집행 최종'!$B$4:$I$412,MATCH(H$2,'2020 상반기 신속집행 최종'!$B$4:$I$4,0),FALSE)</f>
        <v>0.5</v>
      </c>
      <c r="I4" s="76">
        <f>VLOOKUP($D4,'2020년_하반기재정집행'!$C$1:$M$408,MATCH(I$2,'2020년_하반기재정집행'!$C$1:$M$1,0),FALSE)/1000000</f>
        <v>421480.210341</v>
      </c>
      <c r="J4" s="76">
        <f>VLOOKUP($D4,'2020년_하반기재정집행'!$C$1:$M$408,MATCH(J$2,'2020년_하반기재정집행'!$C$1:$M$1,0),FALSE)/1000000</f>
        <v>435852.13640199997</v>
      </c>
      <c r="K4" s="77">
        <f>VLOOKUP($D4,'2020년_하반기재정집행'!$C$1:$M$408,MATCH(K$2,'2020년_하반기재정집행'!$C$1:$M$1,0),FALSE)</f>
        <v>0.96702568403210876</v>
      </c>
      <c r="L4" s="64">
        <f>VLOOKUP($D4,'2020년_하반기재정집행'!$C$1:$M$408,MATCH(L$2,'2020년_하반기재정집행'!$C$1:$M$1,0),FALSE)</f>
        <v>0.33</v>
      </c>
      <c r="M4" s="76">
        <f>VLOOKUP($D4,'2020년_하반기재정집행'!$C$1:$M$408,MATCH(M$2,'2020년_하반기재정집행'!$C$1:$M$1,0),FALSE)/1000000</f>
        <v>461219.19196000003</v>
      </c>
      <c r="N4" s="145" t="str">
        <f>VLOOKUP($D4,'2020년_하반기재정집행'!$C$1:$M$408,MATCH(N$2,'2020년_하반기재정집행'!$C$1:$M$1,0),FALSE)</f>
        <v>A</v>
      </c>
      <c r="O4" s="14">
        <f>VLOOKUP($D4,'2020년_하반기재정집행'!$C$1:$M$408,MATCH(O$2,'2020년_하반기재정집행'!$C$1:$M$1,0),FALSE)</f>
        <v>0.1</v>
      </c>
      <c r="P4" s="64">
        <f t="shared" ref="P4:P67" si="0">+MIN(1-(H4+L4),O4)</f>
        <v>0.1</v>
      </c>
      <c r="Q4" s="169">
        <f t="shared" ref="Q4:Q67" si="1">+H4+L4+P4</f>
        <v>0.93</v>
      </c>
      <c r="R4" s="169" t="e">
        <f t="shared" ref="R4:R67" ca="1" si="2">VLOOKUP($A$1,INDIRECT($A4&amp;"!$E$1:$HZ$500"),MATCH($D4&amp;$R$1,INDIRECT($A4&amp;"!$E$1:$HZ$1"),0),FALSE)</f>
        <v>#REF!</v>
      </c>
      <c r="S4" s="15" t="e">
        <f t="shared" ref="S4:S67" ca="1" si="3">+IF(Q4-R4=0,"","ERROR")</f>
        <v>#REF!</v>
      </c>
    </row>
    <row r="5" spans="1:20" ht="17.25" thickTop="1" x14ac:dyDescent="0.3">
      <c r="A5" s="13" t="s">
        <v>530</v>
      </c>
      <c r="B5" s="13" t="s">
        <v>531</v>
      </c>
      <c r="C5" s="13" t="s">
        <v>532</v>
      </c>
      <c r="D5" s="13" t="s">
        <v>535</v>
      </c>
      <c r="E5" s="100">
        <f>VLOOKUP($D5,'2020 상반기 신속집행 최종'!$B$4:$I$412,MATCH(E$2,'2020 상반기 신속집행 최종'!$B$4:$I$4,0),FALSE)/1000000</f>
        <v>56498.452338000003</v>
      </c>
      <c r="F5" s="101">
        <f>VLOOKUP($D5,'2020 상반기 신속집행 최종'!$B$4:$I$412,MATCH(F$2,'2020 상반기 신속집행 최종'!$B$4:$I$4,0),FALSE)/1000000</f>
        <v>69112.602354000002</v>
      </c>
      <c r="G5" s="115">
        <f>VLOOKUP($D5,'2020 상반기 신속집행 최종'!$B$4:$I$412,MATCH(G$2,'2020 상반기 신속집행 최종'!$B$4:$I$4,0),FALSE)</f>
        <v>0.81748408269465289</v>
      </c>
      <c r="H5" s="69">
        <f>VLOOKUP($D5,'2020 상반기 신속집행 최종'!$B$4:$I$412,MATCH(H$2,'2020 상반기 신속집행 최종'!$B$4:$I$4,0),FALSE)</f>
        <v>0.3</v>
      </c>
      <c r="I5" s="76">
        <f>VLOOKUP($D5,'2020년_하반기재정집행'!$C$1:$M$408,MATCH(I$2,'2020년_하반기재정집행'!$C$1:$M$1,0),FALSE)/1000000</f>
        <v>262676.00656000001</v>
      </c>
      <c r="J5" s="76">
        <f>VLOOKUP($D5,'2020년_하반기재정집행'!$C$1:$M$408,MATCH(J$2,'2020년_하반기재정집행'!$C$1:$M$1,0),FALSE)/1000000</f>
        <v>269079.06883900001</v>
      </c>
      <c r="K5" s="77">
        <f>VLOOKUP($D5,'2020년_하반기재정집행'!$C$1:$M$408,MATCH(K$2,'2020년_하반기재정집행'!$C$1:$M$1,0),FALSE)</f>
        <v>0.97620378906978011</v>
      </c>
      <c r="L5" s="64">
        <f>VLOOKUP($D5,'2020년_하반기재정집행'!$C$1:$M$408,MATCH(L$2,'2020년_하반기재정집행'!$C$1:$M$1,0),FALSE)</f>
        <v>0.33</v>
      </c>
      <c r="M5" s="76">
        <f>VLOOKUP($D5,'2020년_하반기재정집행'!$C$1:$M$408,MATCH(M$2,'2020년_하반기재정집행'!$C$1:$M$1,0),FALSE)/1000000</f>
        <v>284739.75538599998</v>
      </c>
      <c r="N5" s="145" t="str">
        <f>VLOOKUP($D5,'2020년_하반기재정집행'!$C$1:$M$408,MATCH(N$2,'2020년_하반기재정집행'!$C$1:$M$1,0),FALSE)</f>
        <v>A</v>
      </c>
      <c r="O5" s="14">
        <f>VLOOKUP($D5,'2020년_하반기재정집행'!$C$1:$M$408,MATCH(O$2,'2020년_하반기재정집행'!$C$1:$M$1,0),FALSE)</f>
        <v>0.1</v>
      </c>
      <c r="P5" s="64">
        <f t="shared" si="0"/>
        <v>0.1</v>
      </c>
      <c r="Q5" s="169">
        <f t="shared" si="1"/>
        <v>0.73</v>
      </c>
      <c r="R5" s="169" t="e">
        <f t="shared" ca="1" si="2"/>
        <v>#REF!</v>
      </c>
      <c r="S5" s="15" t="e">
        <f t="shared" ca="1" si="3"/>
        <v>#REF!</v>
      </c>
    </row>
    <row r="6" spans="1:20" ht="17.25" thickTop="1" x14ac:dyDescent="0.3">
      <c r="A6" s="13" t="s">
        <v>530</v>
      </c>
      <c r="B6" s="13" t="s">
        <v>531</v>
      </c>
      <c r="C6" s="13" t="s">
        <v>532</v>
      </c>
      <c r="D6" s="13" t="s">
        <v>536</v>
      </c>
      <c r="E6" s="100">
        <f>VLOOKUP($D6,'2020 상반기 신속집행 최종'!$B$4:$I$412,MATCH(E$2,'2020 상반기 신속집행 최종'!$B$4:$I$4,0),FALSE)/1000000</f>
        <v>76600.596307999993</v>
      </c>
      <c r="F6" s="101">
        <f>VLOOKUP($D6,'2020 상반기 신속집행 최종'!$B$4:$I$412,MATCH(F$2,'2020 상반기 신속집행 최종'!$B$4:$I$4,0),FALSE)/1000000</f>
        <v>85579.927475999997</v>
      </c>
      <c r="G6" s="115">
        <f>VLOOKUP($D6,'2020 상반기 신속집행 최종'!$B$4:$I$412,MATCH(G$2,'2020 상반기 신속집행 최종'!$B$4:$I$4,0),FALSE)</f>
        <v>0.89507666770904704</v>
      </c>
      <c r="H6" s="69">
        <f>VLOOKUP($D6,'2020 상반기 신속집행 최종'!$B$4:$I$412,MATCH(H$2,'2020 상반기 신속집행 최종'!$B$4:$I$4,0),FALSE)</f>
        <v>0.3</v>
      </c>
      <c r="I6" s="76">
        <f>VLOOKUP($D6,'2020년_하반기재정집행'!$C$1:$M$408,MATCH(I$2,'2020년_하반기재정집행'!$C$1:$M$1,0),FALSE)/1000000</f>
        <v>350774.82505300001</v>
      </c>
      <c r="J6" s="76">
        <f>VLOOKUP($D6,'2020년_하반기재정집행'!$C$1:$M$408,MATCH(J$2,'2020년_하반기재정집행'!$C$1:$M$1,0),FALSE)/1000000</f>
        <v>351811.63361600001</v>
      </c>
      <c r="K6" s="77">
        <f>VLOOKUP($D6,'2020년_하반기재정집행'!$C$1:$M$408,MATCH(K$2,'2020년_하반기재정집행'!$C$1:$M$1,0),FALSE)</f>
        <v>0.9970529440645739</v>
      </c>
      <c r="L6" s="64">
        <f>VLOOKUP($D6,'2020년_하반기재정집행'!$C$1:$M$408,MATCH(L$2,'2020년_하반기재정집행'!$C$1:$M$1,0),FALSE)</f>
        <v>0.33</v>
      </c>
      <c r="M6" s="76">
        <f>VLOOKUP($D6,'2020년_하반기재정집행'!$C$1:$M$408,MATCH(M$2,'2020년_하반기재정집행'!$C$1:$M$1,0),FALSE)/1000000</f>
        <v>372287.44297999999</v>
      </c>
      <c r="N6" s="145" t="str">
        <f>VLOOKUP($D6,'2020년_하반기재정집행'!$C$1:$M$408,MATCH(N$2,'2020년_하반기재정집행'!$C$1:$M$1,0),FALSE)</f>
        <v>A</v>
      </c>
      <c r="O6" s="14">
        <f>VLOOKUP($D6,'2020년_하반기재정집행'!$C$1:$M$408,MATCH(O$2,'2020년_하반기재정집행'!$C$1:$M$1,0),FALSE)</f>
        <v>0.1</v>
      </c>
      <c r="P6" s="64">
        <f t="shared" si="0"/>
        <v>0.1</v>
      </c>
      <c r="Q6" s="169">
        <f t="shared" si="1"/>
        <v>0.73</v>
      </c>
      <c r="R6" s="169" t="e">
        <f t="shared" ca="1" si="2"/>
        <v>#REF!</v>
      </c>
      <c r="S6" s="15" t="e">
        <f t="shared" ca="1" si="3"/>
        <v>#REF!</v>
      </c>
    </row>
    <row r="7" spans="1:20" ht="17.25" thickTop="1" x14ac:dyDescent="0.3">
      <c r="A7" s="13" t="s">
        <v>530</v>
      </c>
      <c r="B7" s="13" t="s">
        <v>531</v>
      </c>
      <c r="C7" s="13" t="s">
        <v>532</v>
      </c>
      <c r="D7" s="13" t="s">
        <v>537</v>
      </c>
      <c r="E7" s="100">
        <f>VLOOKUP($D7,'2020 상반기 신속집행 최종'!$B$4:$I$412,MATCH(E$2,'2020 상반기 신속집행 최종'!$B$4:$I$4,0),FALSE)/1000000</f>
        <v>20581.119409999999</v>
      </c>
      <c r="F7" s="101">
        <f>VLOOKUP($D7,'2020 상반기 신속집행 최종'!$B$4:$I$412,MATCH(F$2,'2020 상반기 신속집행 최종'!$B$4:$I$4,0),FALSE)/1000000</f>
        <v>32771.318165999997</v>
      </c>
      <c r="G7" s="115">
        <f>VLOOKUP($D7,'2020 상반기 신속집행 최종'!$B$4:$I$412,MATCH(G$2,'2020 상반기 신속집행 최종'!$B$4:$I$4,0),FALSE)</f>
        <v>0.62802232445299555</v>
      </c>
      <c r="H7" s="69">
        <f>VLOOKUP($D7,'2020 상반기 신속집행 최종'!$B$4:$I$412,MATCH(H$2,'2020 상반기 신속집행 최종'!$B$4:$I$4,0),FALSE)</f>
        <v>0</v>
      </c>
      <c r="I7" s="76">
        <f>VLOOKUP($D7,'2020년_하반기재정집행'!$C$1:$M$408,MATCH(I$2,'2020년_하반기재정집행'!$C$1:$M$1,0),FALSE)/1000000</f>
        <v>124109.48959</v>
      </c>
      <c r="J7" s="76">
        <f>VLOOKUP($D7,'2020년_하반기재정집행'!$C$1:$M$408,MATCH(J$2,'2020년_하반기재정집행'!$C$1:$M$1,0),FALSE)/1000000</f>
        <v>144930.289911</v>
      </c>
      <c r="K7" s="77">
        <f>VLOOKUP($D7,'2020년_하반기재정집행'!$C$1:$M$408,MATCH(K$2,'2020년_하반기재정집행'!$C$1:$M$1,0),FALSE)</f>
        <v>0.85633920739559821</v>
      </c>
      <c r="L7" s="64">
        <f>VLOOKUP($D7,'2020년_하반기재정집행'!$C$1:$M$408,MATCH(L$2,'2020년_하반기재정집행'!$C$1:$M$1,0),FALSE)</f>
        <v>0.25</v>
      </c>
      <c r="M7" s="76">
        <f>VLOOKUP($D7,'2020년_하반기재정집행'!$C$1:$M$408,MATCH(M$2,'2020년_하반기재정집행'!$C$1:$M$1,0),FALSE)/1000000</f>
        <v>153365.38615000001</v>
      </c>
      <c r="N7" s="145" t="str">
        <f>VLOOKUP($D7,'2020년_하반기재정집행'!$C$1:$M$408,MATCH(N$2,'2020년_하반기재정집행'!$C$1:$M$1,0),FALSE)</f>
        <v>A</v>
      </c>
      <c r="O7" s="14">
        <f>VLOOKUP($D7,'2020년_하반기재정집행'!$C$1:$M$408,MATCH(O$2,'2020년_하반기재정집행'!$C$1:$M$1,0),FALSE)</f>
        <v>0.1</v>
      </c>
      <c r="P7" s="64">
        <f t="shared" si="0"/>
        <v>0.1</v>
      </c>
      <c r="Q7" s="169">
        <f t="shared" si="1"/>
        <v>0.35</v>
      </c>
      <c r="R7" s="169" t="e">
        <f t="shared" ca="1" si="2"/>
        <v>#REF!</v>
      </c>
      <c r="S7" s="15" t="e">
        <f t="shared" ca="1" si="3"/>
        <v>#REF!</v>
      </c>
    </row>
    <row r="8" spans="1:20" ht="17.25" thickTop="1" x14ac:dyDescent="0.3">
      <c r="A8" s="13" t="s">
        <v>530</v>
      </c>
      <c r="B8" s="13" t="s">
        <v>531</v>
      </c>
      <c r="C8" s="13" t="s">
        <v>532</v>
      </c>
      <c r="D8" s="13" t="s">
        <v>538</v>
      </c>
      <c r="E8" s="100">
        <f>VLOOKUP($D8,'2020 상반기 신속집행 최종'!$B$4:$I$412,MATCH(E$2,'2020 상반기 신속집행 최종'!$B$4:$I$4,0),FALSE)/1000000</f>
        <v>35575.725890000002</v>
      </c>
      <c r="F8" s="101">
        <f>VLOOKUP($D8,'2020 상반기 신속집행 최종'!$B$4:$I$412,MATCH(F$2,'2020 상반기 신속집행 최종'!$B$4:$I$4,0),FALSE)/1000000</f>
        <v>31338.452714999999</v>
      </c>
      <c r="G8" s="115">
        <f>VLOOKUP($D8,'2020 상반기 신속집행 최종'!$B$4:$I$412,MATCH(G$2,'2020 상반기 신속집행 최종'!$B$4:$I$4,0),FALSE)</f>
        <v>1.1352100313801341</v>
      </c>
      <c r="H8" s="69">
        <f>VLOOKUP($D8,'2020 상반기 신속집행 최종'!$B$4:$I$412,MATCH(H$2,'2020 상반기 신속집행 최종'!$B$4:$I$4,0),FALSE)</f>
        <v>0.6</v>
      </c>
      <c r="I8" s="76">
        <f>VLOOKUP($D8,'2020년_하반기재정집행'!$C$1:$M$408,MATCH(I$2,'2020년_하반기재정집행'!$C$1:$M$1,0),FALSE)/1000000</f>
        <v>145455.82868000001</v>
      </c>
      <c r="J8" s="76">
        <f>VLOOKUP($D8,'2020년_하반기재정집행'!$C$1:$M$408,MATCH(J$2,'2020년_하반기재정집행'!$C$1:$M$1,0),FALSE)/1000000</f>
        <v>143683.04323800001</v>
      </c>
      <c r="K8" s="77">
        <f>VLOOKUP($D8,'2020년_하반기재정집행'!$C$1:$M$408,MATCH(K$2,'2020년_하반기재정집행'!$C$1:$M$1,0),FALSE)</f>
        <v>1.0123381674138368</v>
      </c>
      <c r="L8" s="64">
        <f>VLOOKUP($D8,'2020년_하반기재정집행'!$C$1:$M$408,MATCH(L$2,'2020년_하반기재정집행'!$C$1:$M$1,0),FALSE)</f>
        <v>0.4</v>
      </c>
      <c r="M8" s="76">
        <f>VLOOKUP($D8,'2020년_하반기재정집행'!$C$1:$M$408,MATCH(M$2,'2020년_하반기재정집행'!$C$1:$M$1,0),FALSE)/1000000</f>
        <v>152045.5484</v>
      </c>
      <c r="N8" s="145" t="str">
        <f>VLOOKUP($D8,'2020년_하반기재정집행'!$C$1:$M$408,MATCH(N$2,'2020년_하반기재정집행'!$C$1:$M$1,0),FALSE)</f>
        <v>A</v>
      </c>
      <c r="O8" s="14">
        <f>VLOOKUP($D8,'2020년_하반기재정집행'!$C$1:$M$408,MATCH(O$2,'2020년_하반기재정집행'!$C$1:$M$1,0),FALSE)</f>
        <v>0.1</v>
      </c>
      <c r="P8" s="64">
        <f t="shared" si="0"/>
        <v>0</v>
      </c>
      <c r="Q8" s="169">
        <f t="shared" si="1"/>
        <v>1</v>
      </c>
      <c r="R8" s="169" t="e">
        <f t="shared" ca="1" si="2"/>
        <v>#REF!</v>
      </c>
      <c r="S8" s="15" t="e">
        <f t="shared" ca="1" si="3"/>
        <v>#REF!</v>
      </c>
    </row>
    <row r="9" spans="1:20" ht="17.25" thickTop="1" x14ac:dyDescent="0.3">
      <c r="A9" s="13" t="s">
        <v>530</v>
      </c>
      <c r="B9" s="13" t="s">
        <v>531</v>
      </c>
      <c r="C9" s="13" t="s">
        <v>532</v>
      </c>
      <c r="D9" s="13" t="s">
        <v>539</v>
      </c>
      <c r="E9" s="100">
        <f>VLOOKUP($D9,'2020 상반기 신속집행 최종'!$B$4:$I$412,MATCH(E$2,'2020 상반기 신속집행 최종'!$B$4:$I$4,0),FALSE)/1000000</f>
        <v>23552.580048</v>
      </c>
      <c r="F9" s="101">
        <f>VLOOKUP($D9,'2020 상반기 신속집행 최종'!$B$4:$I$412,MATCH(F$2,'2020 상반기 신속집행 최종'!$B$4:$I$4,0),FALSE)/1000000</f>
        <v>26656.845471000001</v>
      </c>
      <c r="G9" s="115">
        <f>VLOOKUP($D9,'2020 상반기 신속집행 최종'!$B$4:$I$412,MATCH(G$2,'2020 상반기 신속집행 최종'!$B$4:$I$4,0),FALSE)</f>
        <v>0.88354715765685277</v>
      </c>
      <c r="H9" s="69">
        <f>VLOOKUP($D9,'2020 상반기 신속집행 최종'!$B$4:$I$412,MATCH(H$2,'2020 상반기 신속집행 최종'!$B$4:$I$4,0),FALSE)</f>
        <v>0.3</v>
      </c>
      <c r="I9" s="76">
        <f>VLOOKUP($D9,'2020년_하반기재정집행'!$C$1:$M$408,MATCH(I$2,'2020년_하반기재정집행'!$C$1:$M$1,0),FALSE)/1000000</f>
        <v>114756.70936399999</v>
      </c>
      <c r="J9" s="76">
        <f>VLOOKUP($D9,'2020년_하반기재정집행'!$C$1:$M$408,MATCH(J$2,'2020년_하반기재정집행'!$C$1:$M$1,0),FALSE)/1000000</f>
        <v>112208.603355</v>
      </c>
      <c r="K9" s="77">
        <f>VLOOKUP($D9,'2020년_하반기재정집행'!$C$1:$M$408,MATCH(K$2,'2020년_하반기재정집행'!$C$1:$M$1,0),FALSE)</f>
        <v>1.0227086509662582</v>
      </c>
      <c r="L9" s="64">
        <f>VLOOKUP($D9,'2020년_하반기재정집행'!$C$1:$M$408,MATCH(L$2,'2020년_하반기재정집행'!$C$1:$M$1,0),FALSE)</f>
        <v>0.4</v>
      </c>
      <c r="M9" s="76">
        <f>VLOOKUP($D9,'2020년_하반기재정집행'!$C$1:$M$408,MATCH(M$2,'2020년_하반기재정집행'!$C$1:$M$1,0),FALSE)/1000000</f>
        <v>118739.26281</v>
      </c>
      <c r="N9" s="145" t="str">
        <f>VLOOKUP($D9,'2020년_하반기재정집행'!$C$1:$M$408,MATCH(N$2,'2020년_하반기재정집행'!$C$1:$M$1,0),FALSE)</f>
        <v>A</v>
      </c>
      <c r="O9" s="14">
        <f>VLOOKUP($D9,'2020년_하반기재정집행'!$C$1:$M$408,MATCH(O$2,'2020년_하반기재정집행'!$C$1:$M$1,0),FALSE)</f>
        <v>0.1</v>
      </c>
      <c r="P9" s="64">
        <f t="shared" si="0"/>
        <v>0.1</v>
      </c>
      <c r="Q9" s="169">
        <f t="shared" si="1"/>
        <v>0.79999999999999993</v>
      </c>
      <c r="R9" s="169" t="e">
        <f t="shared" ca="1" si="2"/>
        <v>#REF!</v>
      </c>
      <c r="S9" s="15" t="e">
        <f t="shared" ca="1" si="3"/>
        <v>#REF!</v>
      </c>
    </row>
    <row r="10" spans="1:20" ht="17.25" thickTop="1" x14ac:dyDescent="0.3">
      <c r="A10" s="13" t="s">
        <v>530</v>
      </c>
      <c r="B10" s="13" t="s">
        <v>531</v>
      </c>
      <c r="C10" s="13" t="s">
        <v>532</v>
      </c>
      <c r="D10" s="13" t="s">
        <v>540</v>
      </c>
      <c r="E10" s="100">
        <f>VLOOKUP($D10,'2020 상반기 신속집행 최종'!$B$4:$I$412,MATCH(E$2,'2020 상반기 신속집행 최종'!$B$4:$I$4,0),FALSE)/1000000</f>
        <v>56993.627890000003</v>
      </c>
      <c r="F10" s="101">
        <f>VLOOKUP($D10,'2020 상반기 신속집행 최종'!$B$4:$I$412,MATCH(F$2,'2020 상반기 신속집행 최종'!$B$4:$I$4,0),FALSE)/1000000</f>
        <v>52104.315624000003</v>
      </c>
      <c r="G10" s="115">
        <f>VLOOKUP($D10,'2020 상반기 신속집행 최종'!$B$4:$I$412,MATCH(G$2,'2020 상반기 신속집행 최종'!$B$4:$I$4,0),FALSE)</f>
        <v>1.0938369923382683</v>
      </c>
      <c r="H10" s="69">
        <f>VLOOKUP($D10,'2020 상반기 신속집행 최종'!$B$4:$I$412,MATCH(H$2,'2020 상반기 신속집행 최종'!$B$4:$I$4,0),FALSE)</f>
        <v>0.5</v>
      </c>
      <c r="I10" s="76">
        <f>VLOOKUP($D10,'2020년_하반기재정집행'!$C$1:$M$408,MATCH(I$2,'2020년_하반기재정집행'!$C$1:$M$1,0),FALSE)/1000000</f>
        <v>243725.71021399999</v>
      </c>
      <c r="J10" s="76">
        <f>VLOOKUP($D10,'2020년_하반기재정집행'!$C$1:$M$408,MATCH(J$2,'2020년_하반기재정집행'!$C$1:$M$1,0),FALSE)/1000000</f>
        <v>249762.00466000001</v>
      </c>
      <c r="K10" s="77">
        <f>VLOOKUP($D10,'2020년_하반기재정집행'!$C$1:$M$408,MATCH(K$2,'2020년_하반기재정집행'!$C$1:$M$1,0),FALSE)</f>
        <v>0.97583181455395029</v>
      </c>
      <c r="L10" s="64">
        <f>VLOOKUP($D10,'2020년_하반기재정집행'!$C$1:$M$408,MATCH(L$2,'2020년_하반기재정집행'!$C$1:$M$1,0),FALSE)</f>
        <v>0.33</v>
      </c>
      <c r="M10" s="76">
        <f>VLOOKUP($D10,'2020년_하반기재정집행'!$C$1:$M$408,MATCH(M$2,'2020년_하반기재정집행'!$C$1:$M$1,0),FALSE)/1000000</f>
        <v>264298.41762999998</v>
      </c>
      <c r="N10" s="145" t="str">
        <f>VLOOKUP($D10,'2020년_하반기재정집행'!$C$1:$M$408,MATCH(N$2,'2020년_하반기재정집행'!$C$1:$M$1,0),FALSE)</f>
        <v>A</v>
      </c>
      <c r="O10" s="14">
        <f>VLOOKUP($D10,'2020년_하반기재정집행'!$C$1:$M$408,MATCH(O$2,'2020년_하반기재정집행'!$C$1:$M$1,0),FALSE)</f>
        <v>0.1</v>
      </c>
      <c r="P10" s="64">
        <f t="shared" si="0"/>
        <v>0.1</v>
      </c>
      <c r="Q10" s="169">
        <f t="shared" si="1"/>
        <v>0.93</v>
      </c>
      <c r="R10" s="169" t="e">
        <f t="shared" ca="1" si="2"/>
        <v>#REF!</v>
      </c>
      <c r="S10" s="15" t="e">
        <f t="shared" ca="1" si="3"/>
        <v>#REF!</v>
      </c>
    </row>
    <row r="11" spans="1:20" ht="17.25" thickTop="1" x14ac:dyDescent="0.3">
      <c r="A11" s="16" t="s">
        <v>530</v>
      </c>
      <c r="B11" s="16" t="s">
        <v>531</v>
      </c>
      <c r="C11" s="16" t="s">
        <v>532</v>
      </c>
      <c r="D11" s="16" t="s">
        <v>541</v>
      </c>
      <c r="E11" s="102">
        <f>VLOOKUP($D11,'2020 상반기 신속집행 최종'!$B$4:$I$412,MATCH(E$2,'2020 상반기 신속집행 최종'!$B$4:$I$4,0),FALSE)/1000000</f>
        <v>17753.79506</v>
      </c>
      <c r="F11" s="103">
        <f>VLOOKUP($D11,'2020 상반기 신속집행 최종'!$B$4:$I$412,MATCH(F$2,'2020 상반기 신속집행 최종'!$B$4:$I$4,0),FALSE)/1000000</f>
        <v>17376.024871000001</v>
      </c>
      <c r="G11" s="116">
        <f>VLOOKUP($D11,'2020 상반기 신속집행 최종'!$B$4:$I$412,MATCH(G$2,'2020 상반기 신속집행 최종'!$B$4:$I$4,0),FALSE)</f>
        <v>1.021740886756584</v>
      </c>
      <c r="H11" s="70">
        <f>VLOOKUP($D11,'2020 상반기 신속집행 최종'!$B$4:$I$412,MATCH(H$2,'2020 상반기 신속집행 최종'!$B$4:$I$4,0),FALSE)</f>
        <v>0.5</v>
      </c>
      <c r="I11" s="78">
        <f>VLOOKUP($D11,'2020년_하반기재정집행'!$C$1:$M$408,MATCH(I$2,'2020년_하반기재정집행'!$C$1:$M$1,0),FALSE)/1000000</f>
        <v>48501.927326999998</v>
      </c>
      <c r="J11" s="78">
        <f>VLOOKUP($D11,'2020년_하반기재정집행'!$C$1:$M$408,MATCH(J$2,'2020년_하반기재정집행'!$C$1:$M$1,0),FALSE)/1000000</f>
        <v>47611.505506000001</v>
      </c>
      <c r="K11" s="79">
        <f>VLOOKUP($D11,'2020년_하반기재정집행'!$C$1:$M$408,MATCH(K$2,'2020년_하반기재정집행'!$C$1:$M$1,0),FALSE)</f>
        <v>1.0187018203171037</v>
      </c>
      <c r="L11" s="65">
        <f>VLOOKUP($D11,'2020년_하반기재정집행'!$C$1:$M$408,MATCH(L$2,'2020년_하반기재정집행'!$C$1:$M$1,0),FALSE)</f>
        <v>0.4</v>
      </c>
      <c r="M11" s="78">
        <f>VLOOKUP($D11,'2020년_하반기재정집행'!$C$1:$M$408,MATCH(M$2,'2020년_하반기재정집행'!$C$1:$M$1,0),FALSE)/1000000</f>
        <v>50382.545510000004</v>
      </c>
      <c r="N11" s="146" t="str">
        <f>VLOOKUP($D11,'2020년_하반기재정집행'!$C$1:$M$408,MATCH(N$2,'2020년_하반기재정집행'!$C$1:$M$1,0),FALSE)</f>
        <v>A</v>
      </c>
      <c r="O11" s="17">
        <f>VLOOKUP($D11,'2020년_하반기재정집행'!$C$1:$M$408,MATCH(O$2,'2020년_하반기재정집행'!$C$1:$M$1,0),FALSE)</f>
        <v>0.08</v>
      </c>
      <c r="P11" s="65">
        <f t="shared" si="0"/>
        <v>0.08</v>
      </c>
      <c r="Q11" s="170">
        <f t="shared" si="1"/>
        <v>0.98</v>
      </c>
      <c r="R11" s="170" t="e">
        <f t="shared" ca="1" si="2"/>
        <v>#REF!</v>
      </c>
      <c r="S11" s="18" t="e">
        <f t="shared" ca="1" si="3"/>
        <v>#REF!</v>
      </c>
      <c r="T11" s="19"/>
    </row>
    <row r="12" spans="1:20" ht="17.25" thickTop="1" x14ac:dyDescent="0.3">
      <c r="A12" s="20" t="s">
        <v>542</v>
      </c>
      <c r="B12" s="20" t="s">
        <v>531</v>
      </c>
      <c r="C12" s="20" t="s">
        <v>543</v>
      </c>
      <c r="D12" s="20" t="s">
        <v>14</v>
      </c>
      <c r="E12" s="104">
        <f>VLOOKUP($D12,'2020 상반기 신속집행 최종'!$B$4:$I$412,MATCH(E$2,'2020 상반기 신속집행 최종'!$B$4:$I$4,0),FALSE)/1000000</f>
        <v>388233.55034399999</v>
      </c>
      <c r="F12" s="105">
        <f>VLOOKUP($D12,'2020 상반기 신속집행 최종'!$B$4:$I$412,MATCH(F$2,'2020 상반기 신속집행 최종'!$B$4:$I$4,0),FALSE)/1000000</f>
        <v>364413.265258</v>
      </c>
      <c r="G12" s="117">
        <f>VLOOKUP($D12,'2020 상반기 신속집행 최종'!$B$4:$I$412,MATCH(G$2,'2020 상반기 신속집행 최종'!$B$4:$I$4,0),FALSE)</f>
        <v>1.065366130591145</v>
      </c>
      <c r="H12" s="71">
        <f>VLOOKUP($D12,'2020 상반기 신속집행 최종'!$B$4:$I$412,MATCH(H$2,'2020 상반기 신속집행 최종'!$B$4:$I$4,0),FALSE)</f>
        <v>0.5</v>
      </c>
      <c r="I12" s="80">
        <f>VLOOKUP($D12,'2020년_하반기재정집행'!$C$1:$M$408,MATCH(I$2,'2020년_하반기재정집행'!$C$1:$M$1,0),FALSE)/1000000</f>
        <v>2588750.5109509998</v>
      </c>
      <c r="J12" s="80">
        <f>VLOOKUP($D12,'2020년_하반기재정집행'!$C$1:$M$408,MATCH(J$2,'2020년_하반기재정집행'!$C$1:$M$1,0),FALSE)/1000000</f>
        <v>2562551.5683220001</v>
      </c>
      <c r="K12" s="81">
        <f>VLOOKUP($D12,'2020년_하반기재정집행'!$C$1:$M$408,MATCH(K$2,'2020년_하반기재정집행'!$C$1:$M$1,0),FALSE)</f>
        <v>1.01022377186585</v>
      </c>
      <c r="L12" s="66">
        <f>VLOOKUP($D12,'2020년_하반기재정집행'!$C$1:$M$408,MATCH(L$2,'2020년_하반기재정집행'!$C$1:$M$1,0),FALSE)</f>
        <v>0.4</v>
      </c>
      <c r="M12" s="80">
        <f>VLOOKUP($D12,'2020년_하반기재정집행'!$C$1:$M$408,MATCH(M$2,'2020년_하반기재정집행'!$C$1:$M$1,0),FALSE)/1000000</f>
        <v>2711694.7812939999</v>
      </c>
      <c r="N12" s="147" t="str">
        <f>VLOOKUP($D12,'2020년_하반기재정집행'!$C$1:$M$408,MATCH(N$2,'2020년_하반기재정집행'!$C$1:$M$1,0),FALSE)</f>
        <v>A</v>
      </c>
      <c r="O12" s="21">
        <f>VLOOKUP($D12,'2020년_하반기재정집행'!$C$1:$M$408,MATCH(O$2,'2020년_하반기재정집행'!$C$1:$M$1,0),FALSE)</f>
        <v>0.1</v>
      </c>
      <c r="P12" s="66">
        <f t="shared" si="0"/>
        <v>9.9999999999999978E-2</v>
      </c>
      <c r="Q12" s="171">
        <f t="shared" si="1"/>
        <v>1</v>
      </c>
      <c r="R12" s="171" t="e">
        <f t="shared" ca="1" si="2"/>
        <v>#REF!</v>
      </c>
      <c r="S12" s="22" t="e">
        <f t="shared" ca="1" si="3"/>
        <v>#REF!</v>
      </c>
    </row>
    <row r="13" spans="1:20" ht="17.25" thickTop="1" x14ac:dyDescent="0.3">
      <c r="A13" s="13" t="s">
        <v>542</v>
      </c>
      <c r="B13" s="13" t="s">
        <v>531</v>
      </c>
      <c r="C13" s="13" t="s">
        <v>543</v>
      </c>
      <c r="D13" s="13" t="s">
        <v>43</v>
      </c>
      <c r="E13" s="100">
        <f>VLOOKUP($D13,'2020 상반기 신속집행 최종'!$B$4:$I$412,MATCH(E$2,'2020 상반기 신속집행 최종'!$B$4:$I$4,0),FALSE)/1000000</f>
        <v>111388.387789</v>
      </c>
      <c r="F13" s="101">
        <f>VLOOKUP($D13,'2020 상반기 신속집행 최종'!$B$4:$I$412,MATCH(F$2,'2020 상반기 신속집행 최종'!$B$4:$I$4,0),FALSE)/1000000</f>
        <v>92027.448659999995</v>
      </c>
      <c r="G13" s="115">
        <f>VLOOKUP($D13,'2020 상반기 신속집행 최종'!$B$4:$I$412,MATCH(G$2,'2020 상반기 신속집행 최종'!$B$4:$I$4,0),FALSE)</f>
        <v>1.2103822219447804</v>
      </c>
      <c r="H13" s="69">
        <f>VLOOKUP($D13,'2020 상반기 신속집행 최종'!$B$4:$I$412,MATCH(H$2,'2020 상반기 신속집행 최종'!$B$4:$I$4,0),FALSE)</f>
        <v>0.6</v>
      </c>
      <c r="I13" s="76">
        <f>VLOOKUP($D13,'2020년_하반기재정집행'!$C$1:$M$408,MATCH(I$2,'2020년_하반기재정집행'!$C$1:$M$1,0),FALSE)/1000000</f>
        <v>794968.54213800002</v>
      </c>
      <c r="J13" s="76">
        <f>VLOOKUP($D13,'2020년_하반기재정집행'!$C$1:$M$408,MATCH(J$2,'2020년_하반기재정집행'!$C$1:$M$1,0),FALSE)/1000000</f>
        <v>786182.92883200001</v>
      </c>
      <c r="K13" s="77">
        <f>VLOOKUP($D13,'2020년_하반기재정집행'!$C$1:$M$408,MATCH(K$2,'2020년_하반기재정집행'!$C$1:$M$1,0),FALSE)</f>
        <v>1.0111750242644577</v>
      </c>
      <c r="L13" s="64">
        <f>VLOOKUP($D13,'2020년_하반기재정집행'!$C$1:$M$408,MATCH(L$2,'2020년_하반기재정집행'!$C$1:$M$1,0),FALSE)</f>
        <v>0.4</v>
      </c>
      <c r="M13" s="76">
        <f>VLOOKUP($D13,'2020년_하반기재정집행'!$C$1:$M$408,MATCH(M$2,'2020년_하반기재정집행'!$C$1:$M$1,0),FALSE)/1000000</f>
        <v>831939.60722999997</v>
      </c>
      <c r="N13" s="145" t="str">
        <f>VLOOKUP($D13,'2020년_하반기재정집행'!$C$1:$M$408,MATCH(N$2,'2020년_하반기재정집행'!$C$1:$M$1,0),FALSE)</f>
        <v>A</v>
      </c>
      <c r="O13" s="14">
        <f>VLOOKUP($D13,'2020년_하반기재정집행'!$C$1:$M$408,MATCH(O$2,'2020년_하반기재정집행'!$C$1:$M$1,0),FALSE)</f>
        <v>0.1</v>
      </c>
      <c r="P13" s="64">
        <f t="shared" si="0"/>
        <v>0</v>
      </c>
      <c r="Q13" s="169">
        <f t="shared" si="1"/>
        <v>1</v>
      </c>
      <c r="R13" s="169" t="e">
        <f t="shared" ca="1" si="2"/>
        <v>#REF!</v>
      </c>
      <c r="S13" s="15" t="e">
        <f t="shared" ca="1" si="3"/>
        <v>#REF!</v>
      </c>
    </row>
    <row r="14" spans="1:20" ht="17.25" thickTop="1" x14ac:dyDescent="0.3">
      <c r="A14" s="13" t="s">
        <v>542</v>
      </c>
      <c r="B14" s="13" t="s">
        <v>531</v>
      </c>
      <c r="C14" s="13" t="s">
        <v>543</v>
      </c>
      <c r="D14" s="13" t="s">
        <v>449</v>
      </c>
      <c r="E14" s="100">
        <f>VLOOKUP($D14,'2020 상반기 신속집행 최종'!$B$4:$I$412,MATCH(E$2,'2020 상반기 신속집행 최종'!$B$4:$I$4,0),FALSE)/1000000</f>
        <v>45217.146152000001</v>
      </c>
      <c r="F14" s="101">
        <f>VLOOKUP($D14,'2020 상반기 신속집행 최종'!$B$4:$I$412,MATCH(F$2,'2020 상반기 신속집행 최종'!$B$4:$I$4,0),FALSE)/1000000</f>
        <v>40597.251574000002</v>
      </c>
      <c r="G14" s="115">
        <f>VLOOKUP($D14,'2020 상반기 신속집행 최종'!$B$4:$I$412,MATCH(G$2,'2020 상반기 신속집행 최종'!$B$4:$I$4,0),FALSE)</f>
        <v>1.1137982104423727</v>
      </c>
      <c r="H14" s="69">
        <f>VLOOKUP($D14,'2020 상반기 신속집행 최종'!$B$4:$I$412,MATCH(H$2,'2020 상반기 신속집행 최종'!$B$4:$I$4,0),FALSE)</f>
        <v>0.6</v>
      </c>
      <c r="I14" s="76">
        <f>VLOOKUP($D14,'2020년_하반기재정집행'!$C$1:$M$408,MATCH(I$2,'2020년_하반기재정집행'!$C$1:$M$1,0),FALSE)/1000000</f>
        <v>494267.81905699999</v>
      </c>
      <c r="J14" s="76">
        <f>VLOOKUP($D14,'2020년_하반기재정집행'!$C$1:$M$408,MATCH(J$2,'2020년_하반기재정집행'!$C$1:$M$1,0),FALSE)/1000000</f>
        <v>490092.86303499999</v>
      </c>
      <c r="K14" s="77">
        <f>VLOOKUP($D14,'2020년_하반기재정집행'!$C$1:$M$408,MATCH(K$2,'2020년_하반기재정집행'!$C$1:$M$1,0),FALSE)</f>
        <v>1.0085187039781516</v>
      </c>
      <c r="L14" s="64">
        <f>VLOOKUP($D14,'2020년_하반기재정집행'!$C$1:$M$408,MATCH(L$2,'2020년_하반기재정집행'!$C$1:$M$1,0),FALSE)</f>
        <v>0.4</v>
      </c>
      <c r="M14" s="76">
        <f>VLOOKUP($D14,'2020년_하반기재정집행'!$C$1:$M$408,MATCH(M$2,'2020년_하반기재정집행'!$C$1:$M$1,0),FALSE)/1000000</f>
        <v>518616.78628100001</v>
      </c>
      <c r="N14" s="145" t="str">
        <f>VLOOKUP($D14,'2020년_하반기재정집행'!$C$1:$M$408,MATCH(N$2,'2020년_하반기재정집행'!$C$1:$M$1,0),FALSE)</f>
        <v>A</v>
      </c>
      <c r="O14" s="14">
        <f>VLOOKUP($D14,'2020년_하반기재정집행'!$C$1:$M$408,MATCH(O$2,'2020년_하반기재정집행'!$C$1:$M$1,0),FALSE)</f>
        <v>0.1</v>
      </c>
      <c r="P14" s="64">
        <f t="shared" si="0"/>
        <v>0</v>
      </c>
      <c r="Q14" s="169">
        <f t="shared" si="1"/>
        <v>1</v>
      </c>
      <c r="R14" s="169" t="e">
        <f t="shared" ca="1" si="2"/>
        <v>#REF!</v>
      </c>
      <c r="S14" s="15" t="e">
        <f t="shared" ca="1" si="3"/>
        <v>#REF!</v>
      </c>
    </row>
    <row r="15" spans="1:20" ht="17.25" thickTop="1" x14ac:dyDescent="0.3">
      <c r="A15" s="13" t="s">
        <v>542</v>
      </c>
      <c r="B15" s="13" t="s">
        <v>531</v>
      </c>
      <c r="C15" s="13" t="s">
        <v>543</v>
      </c>
      <c r="D15" s="13" t="s">
        <v>66</v>
      </c>
      <c r="E15" s="100">
        <f>VLOOKUP($D15,'2020 상반기 신속집행 최종'!$B$4:$I$412,MATCH(E$2,'2020 상반기 신속집행 최종'!$B$4:$I$4,0),FALSE)/1000000</f>
        <v>41367.646551999998</v>
      </c>
      <c r="F15" s="101">
        <f>VLOOKUP($D15,'2020 상반기 신속집행 최종'!$B$4:$I$412,MATCH(F$2,'2020 상반기 신속집행 최종'!$B$4:$I$4,0),FALSE)/1000000</f>
        <v>33276.989551999999</v>
      </c>
      <c r="G15" s="115">
        <f>VLOOKUP($D15,'2020 상반기 신속집행 최종'!$B$4:$I$412,MATCH(G$2,'2020 상반기 신속집행 최종'!$B$4:$I$4,0),FALSE)</f>
        <v>1.2431306770510957</v>
      </c>
      <c r="H15" s="69">
        <f>VLOOKUP($D15,'2020 상반기 신속집행 최종'!$B$4:$I$412,MATCH(H$2,'2020 상반기 신속집행 최종'!$B$4:$I$4,0),FALSE)</f>
        <v>0.6</v>
      </c>
      <c r="I15" s="76">
        <f>VLOOKUP($D15,'2020년_하반기재정집행'!$C$1:$M$408,MATCH(I$2,'2020년_하반기재정집행'!$C$1:$M$1,0),FALSE)/1000000</f>
        <v>297142.51057300001</v>
      </c>
      <c r="J15" s="76">
        <f>VLOOKUP($D15,'2020년_하반기재정집행'!$C$1:$M$408,MATCH(J$2,'2020년_하반기재정집행'!$C$1:$M$1,0),FALSE)/1000000</f>
        <v>291259.475684</v>
      </c>
      <c r="K15" s="77">
        <f>VLOOKUP($D15,'2020년_하반기재정집행'!$C$1:$M$408,MATCH(K$2,'2020년_하반기재정집행'!$C$1:$M$1,0),FALSE)</f>
        <v>1.0201986042692144</v>
      </c>
      <c r="L15" s="64">
        <f>VLOOKUP($D15,'2020년_하반기재정집행'!$C$1:$M$408,MATCH(L$2,'2020년_하반기재정집행'!$C$1:$M$1,0),FALSE)</f>
        <v>0.4</v>
      </c>
      <c r="M15" s="76">
        <f>VLOOKUP($D15,'2020년_하반기재정집행'!$C$1:$M$408,MATCH(M$2,'2020년_하반기재정집행'!$C$1:$M$1,0),FALSE)/1000000</f>
        <v>308211.08538</v>
      </c>
      <c r="N15" s="145" t="str">
        <f>VLOOKUP($D15,'2020년_하반기재정집행'!$C$1:$M$408,MATCH(N$2,'2020년_하반기재정집행'!$C$1:$M$1,0),FALSE)</f>
        <v>A</v>
      </c>
      <c r="O15" s="14">
        <f>VLOOKUP($D15,'2020년_하반기재정집행'!$C$1:$M$408,MATCH(O$2,'2020년_하반기재정집행'!$C$1:$M$1,0),FALSE)</f>
        <v>0.1</v>
      </c>
      <c r="P15" s="64">
        <f t="shared" si="0"/>
        <v>0</v>
      </c>
      <c r="Q15" s="169">
        <f t="shared" si="1"/>
        <v>1</v>
      </c>
      <c r="R15" s="169" t="e">
        <f t="shared" ca="1" si="2"/>
        <v>#REF!</v>
      </c>
      <c r="S15" s="15" t="e">
        <f t="shared" ca="1" si="3"/>
        <v>#REF!</v>
      </c>
    </row>
    <row r="16" spans="1:20" ht="17.25" thickTop="1" x14ac:dyDescent="0.3">
      <c r="A16" s="13" t="s">
        <v>542</v>
      </c>
      <c r="B16" s="13" t="s">
        <v>531</v>
      </c>
      <c r="C16" s="13" t="s">
        <v>543</v>
      </c>
      <c r="D16" s="13" t="s">
        <v>494</v>
      </c>
      <c r="E16" s="100">
        <f>VLOOKUP($D16,'2020 상반기 신속집행 최종'!$B$4:$I$412,MATCH(E$2,'2020 상반기 신속집행 최종'!$B$4:$I$4,0),FALSE)/1000000</f>
        <v>4560.1137449999997</v>
      </c>
      <c r="F16" s="101">
        <f>VLOOKUP($D16,'2020 상반기 신속집행 최종'!$B$4:$I$412,MATCH(F$2,'2020 상반기 신속집행 최종'!$B$4:$I$4,0),FALSE)/1000000</f>
        <v>3541.039213</v>
      </c>
      <c r="G16" s="115">
        <f>VLOOKUP($D16,'2020 상반기 신속집행 최종'!$B$4:$I$412,MATCH(G$2,'2020 상반기 신속집행 최종'!$B$4:$I$4,0),FALSE)</f>
        <v>1.2877896771825441</v>
      </c>
      <c r="H16" s="69">
        <f>VLOOKUP($D16,'2020 상반기 신속집행 최종'!$B$4:$I$412,MATCH(H$2,'2020 상반기 신속집행 최종'!$B$4:$I$4,0),FALSE)</f>
        <v>0.6</v>
      </c>
      <c r="I16" s="76">
        <f>VLOOKUP($D16,'2020년_하반기재정집행'!$C$1:$M$408,MATCH(I$2,'2020년_하반기재정집행'!$C$1:$M$1,0),FALSE)/1000000</f>
        <v>72357.953187999999</v>
      </c>
      <c r="J16" s="76">
        <f>VLOOKUP($D16,'2020년_하반기재정집행'!$C$1:$M$408,MATCH(J$2,'2020년_하반기재정집행'!$C$1:$M$1,0),FALSE)/1000000</f>
        <v>71911.874194000004</v>
      </c>
      <c r="K16" s="77">
        <f>VLOOKUP($D16,'2020년_하반기재정집행'!$C$1:$M$408,MATCH(K$2,'2020년_하반기재정집행'!$C$1:$M$1,0),FALSE)</f>
        <v>1.0062031340303632</v>
      </c>
      <c r="L16" s="64">
        <f>VLOOKUP($D16,'2020년_하반기재정집행'!$C$1:$M$408,MATCH(L$2,'2020년_하반기재정집행'!$C$1:$M$1,0),FALSE)</f>
        <v>0.4</v>
      </c>
      <c r="M16" s="76">
        <f>VLOOKUP($D16,'2020년_하반기재정집행'!$C$1:$M$408,MATCH(M$2,'2020년_하반기재정집행'!$C$1:$M$1,0),FALSE)/1000000</f>
        <v>76097.221369999999</v>
      </c>
      <c r="N16" s="145" t="str">
        <f>VLOOKUP($D16,'2020년_하반기재정집행'!$C$1:$M$408,MATCH(N$2,'2020년_하반기재정집행'!$C$1:$M$1,0),FALSE)</f>
        <v>B</v>
      </c>
      <c r="O16" s="14">
        <f>VLOOKUP($D16,'2020년_하반기재정집행'!$C$1:$M$408,MATCH(O$2,'2020년_하반기재정집행'!$C$1:$M$1,0),FALSE)</f>
        <v>0.08</v>
      </c>
      <c r="P16" s="64">
        <f t="shared" si="0"/>
        <v>0</v>
      </c>
      <c r="Q16" s="169">
        <f t="shared" si="1"/>
        <v>1</v>
      </c>
      <c r="R16" s="169" t="e">
        <f t="shared" ca="1" si="2"/>
        <v>#REF!</v>
      </c>
      <c r="S16" s="15" t="e">
        <f t="shared" ca="1" si="3"/>
        <v>#REF!</v>
      </c>
    </row>
    <row r="17" spans="1:19" ht="17.25" thickTop="1" x14ac:dyDescent="0.3">
      <c r="A17" s="16" t="s">
        <v>542</v>
      </c>
      <c r="B17" s="16" t="s">
        <v>531</v>
      </c>
      <c r="C17" s="16" t="s">
        <v>543</v>
      </c>
      <c r="D17" s="16" t="s">
        <v>83</v>
      </c>
      <c r="E17" s="102">
        <f>VLOOKUP($D17,'2020 상반기 신속집행 최종'!$B$4:$I$412,MATCH(E$2,'2020 상반기 신속집행 최종'!$B$4:$I$4,0),FALSE)/1000000</f>
        <v>7339.362693</v>
      </c>
      <c r="F17" s="103">
        <f>VLOOKUP($D17,'2020 상반기 신속집행 최종'!$B$4:$I$412,MATCH(F$2,'2020 상반기 신속집행 최종'!$B$4:$I$4,0),FALSE)/1000000</f>
        <v>6368.8563210000002</v>
      </c>
      <c r="G17" s="116">
        <f>VLOOKUP($D17,'2020 상반기 신속집행 최종'!$B$4:$I$412,MATCH(G$2,'2020 상반기 신속집행 최종'!$B$4:$I$4,0),FALSE)</f>
        <v>1.1523831474734254</v>
      </c>
      <c r="H17" s="70">
        <f>VLOOKUP($D17,'2020 상반기 신속집행 최종'!$B$4:$I$412,MATCH(H$2,'2020 상반기 신속집행 최종'!$B$4:$I$4,0),FALSE)</f>
        <v>0.6</v>
      </c>
      <c r="I17" s="78">
        <f>VLOOKUP($D17,'2020년_하반기재정집행'!$C$1:$M$408,MATCH(I$2,'2020년_하반기재정집행'!$C$1:$M$1,0),FALSE)/1000000</f>
        <v>78314.907229999997</v>
      </c>
      <c r="J17" s="78">
        <f>VLOOKUP($D17,'2020년_하반기재정집행'!$C$1:$M$408,MATCH(J$2,'2020년_하반기재정집행'!$C$1:$M$1,0),FALSE)/1000000</f>
        <v>76400.839559</v>
      </c>
      <c r="K17" s="79">
        <f>VLOOKUP($D17,'2020년_하반기재정집행'!$C$1:$M$408,MATCH(K$2,'2020년_하반기재정집행'!$C$1:$M$1,0),FALSE)</f>
        <v>1.025052966460164</v>
      </c>
      <c r="L17" s="65">
        <f>VLOOKUP($D17,'2020년_하반기재정집행'!$C$1:$M$408,MATCH(L$2,'2020년_하반기재정집행'!$C$1:$M$1,0),FALSE)</f>
        <v>0.4</v>
      </c>
      <c r="M17" s="78">
        <f>VLOOKUP($D17,'2020년_하반기재정집행'!$C$1:$M$408,MATCH(M$2,'2020년_하반기재정집행'!$C$1:$M$1,0),FALSE)/1000000</f>
        <v>80847.449269000004</v>
      </c>
      <c r="N17" s="146" t="str">
        <f>VLOOKUP($D17,'2020년_하반기재정집행'!$C$1:$M$408,MATCH(N$2,'2020년_하반기재정집행'!$C$1:$M$1,0),FALSE)</f>
        <v>B</v>
      </c>
      <c r="O17" s="17">
        <f>VLOOKUP($D17,'2020년_하반기재정집행'!$C$1:$M$408,MATCH(O$2,'2020년_하반기재정집행'!$C$1:$M$1,0),FALSE)</f>
        <v>0.08</v>
      </c>
      <c r="P17" s="65">
        <f t="shared" si="0"/>
        <v>0</v>
      </c>
      <c r="Q17" s="170">
        <f t="shared" si="1"/>
        <v>1</v>
      </c>
      <c r="R17" s="170" t="e">
        <f t="shared" ca="1" si="2"/>
        <v>#REF!</v>
      </c>
      <c r="S17" s="18" t="e">
        <f t="shared" ca="1" si="3"/>
        <v>#REF!</v>
      </c>
    </row>
    <row r="18" spans="1:19" ht="17.25" thickTop="1" x14ac:dyDescent="0.3">
      <c r="A18" s="20" t="s">
        <v>544</v>
      </c>
      <c r="B18" s="20" t="s">
        <v>531</v>
      </c>
      <c r="C18" s="20" t="s">
        <v>545</v>
      </c>
      <c r="D18" s="20" t="s">
        <v>546</v>
      </c>
      <c r="E18" s="104">
        <f>VLOOKUP($D18,'2020 상반기 신속집행 최종'!$B$4:$I$412,MATCH(E$2,'2020 상반기 신속집행 최종'!$B$4:$I$4,0),FALSE)/1000000</f>
        <v>1367522.3217420001</v>
      </c>
      <c r="F18" s="105">
        <f>VLOOKUP($D18,'2020 상반기 신속집행 최종'!$B$4:$I$412,MATCH(F$2,'2020 상반기 신속집행 최종'!$B$4:$I$4,0),FALSE)/1000000</f>
        <v>1361337.4004190001</v>
      </c>
      <c r="G18" s="117">
        <f>VLOOKUP($D18,'2020 상반기 신속집행 최종'!$B$4:$I$412,MATCH(G$2,'2020 상반기 신속집행 최종'!$B$4:$I$4,0),FALSE)</f>
        <v>1.0045432684954489</v>
      </c>
      <c r="H18" s="71">
        <f>VLOOKUP($D18,'2020 상반기 신속집행 최종'!$B$4:$I$412,MATCH(H$2,'2020 상반기 신속집행 최종'!$B$4:$I$4,0),FALSE)</f>
        <v>0.5</v>
      </c>
      <c r="I18" s="80">
        <f>VLOOKUP($D18,'2020년_하반기재정집행'!$C$1:$M$408,MATCH(I$2,'2020년_하반기재정집행'!$C$1:$M$1,0),FALSE)/1000000</f>
        <v>5628294.0404009996</v>
      </c>
      <c r="J18" s="80">
        <f>VLOOKUP($D18,'2020년_하반기재정집행'!$C$1:$M$408,MATCH(J$2,'2020년_하반기재정집행'!$C$1:$M$1,0),FALSE)/1000000</f>
        <v>5360409.4364099996</v>
      </c>
      <c r="K18" s="81">
        <f>VLOOKUP($D18,'2020년_하반기재정집행'!$C$1:$M$408,MATCH(K$2,'2020년_하반기재정집행'!$C$1:$M$1,0),FALSE)</f>
        <v>1.049974653460503</v>
      </c>
      <c r="L18" s="66">
        <f>VLOOKUP($D18,'2020년_하반기재정집행'!$C$1:$M$408,MATCH(L$2,'2020년_하반기재정집행'!$C$1:$M$1,0),FALSE)</f>
        <v>0.4</v>
      </c>
      <c r="M18" s="80">
        <f>VLOOKUP($D18,'2020년_하반기재정집행'!$C$1:$M$408,MATCH(M$2,'2020년_하반기재정집행'!$C$1:$M$1,0),FALSE)/1000000</f>
        <v>5672390.9380000001</v>
      </c>
      <c r="N18" s="147" t="str">
        <f>VLOOKUP($D18,'2020년_하반기재정집행'!$C$1:$M$408,MATCH(N$2,'2020년_하반기재정집행'!$C$1:$M$1,0),FALSE)</f>
        <v>A</v>
      </c>
      <c r="O18" s="21">
        <f>VLOOKUP($D18,'2020년_하반기재정집행'!$C$1:$M$408,MATCH(O$2,'2020년_하반기재정집행'!$C$1:$M$1,0),FALSE)</f>
        <v>0.1</v>
      </c>
      <c r="P18" s="66">
        <f t="shared" si="0"/>
        <v>9.9999999999999978E-2</v>
      </c>
      <c r="Q18" s="171">
        <f t="shared" si="1"/>
        <v>1</v>
      </c>
      <c r="R18" s="171" t="e">
        <f t="shared" ca="1" si="2"/>
        <v>#REF!</v>
      </c>
      <c r="S18" s="22" t="e">
        <f t="shared" ca="1" si="3"/>
        <v>#REF!</v>
      </c>
    </row>
    <row r="19" spans="1:19" ht="17.25" thickTop="1" x14ac:dyDescent="0.3">
      <c r="A19" s="13" t="s">
        <v>544</v>
      </c>
      <c r="B19" s="13" t="s">
        <v>531</v>
      </c>
      <c r="C19" s="13" t="s">
        <v>545</v>
      </c>
      <c r="D19" s="13" t="s">
        <v>40</v>
      </c>
      <c r="E19" s="100">
        <f>VLOOKUP($D19,'2020 상반기 신속집행 최종'!$B$4:$I$412,MATCH(E$2,'2020 상반기 신속집행 최종'!$B$4:$I$4,0),FALSE)/1000000</f>
        <v>175715.58752199999</v>
      </c>
      <c r="F19" s="101">
        <f>VLOOKUP($D19,'2020 상반기 신속집행 최종'!$B$4:$I$412,MATCH(F$2,'2020 상반기 신속집행 최종'!$B$4:$I$4,0),FALSE)/1000000</f>
        <v>130222.962105</v>
      </c>
      <c r="G19" s="115">
        <f>VLOOKUP($D19,'2020 상반기 신속집행 최종'!$B$4:$I$412,MATCH(G$2,'2020 상반기 신속집행 최종'!$B$4:$I$4,0),FALSE)</f>
        <v>1.3493441147523497</v>
      </c>
      <c r="H19" s="69">
        <f>VLOOKUP($D19,'2020 상반기 신속집행 최종'!$B$4:$I$412,MATCH(H$2,'2020 상반기 신속집행 최종'!$B$4:$I$4,0),FALSE)</f>
        <v>0.6</v>
      </c>
      <c r="I19" s="76">
        <f>VLOOKUP($D19,'2020년_하반기재정집행'!$C$1:$M$408,MATCH(I$2,'2020년_하반기재정집행'!$C$1:$M$1,0),FALSE)/1000000</f>
        <v>1220454.970275</v>
      </c>
      <c r="J19" s="76">
        <f>VLOOKUP($D19,'2020년_하반기재정집행'!$C$1:$M$408,MATCH(J$2,'2020년_하반기재정집행'!$C$1:$M$1,0),FALSE)/1000000</f>
        <v>1182026.8279599999</v>
      </c>
      <c r="K19" s="77">
        <f>VLOOKUP($D19,'2020년_하반기재정집행'!$C$1:$M$408,MATCH(K$2,'2020년_하반기재정집행'!$C$1:$M$1,0),FALSE)</f>
        <v>1.032510380818785</v>
      </c>
      <c r="L19" s="64">
        <f>VLOOKUP($D19,'2020년_하반기재정집행'!$C$1:$M$408,MATCH(L$2,'2020년_하반기재정집행'!$C$1:$M$1,0),FALSE)</f>
        <v>0.4</v>
      </c>
      <c r="M19" s="76">
        <f>VLOOKUP($D19,'2020년_하반기재정집행'!$C$1:$M$408,MATCH(M$2,'2020년_하반기재정집행'!$C$1:$M$1,0),FALSE)/1000000</f>
        <v>1250822.0401699999</v>
      </c>
      <c r="N19" s="145" t="str">
        <f>VLOOKUP($D19,'2020년_하반기재정집행'!$C$1:$M$408,MATCH(N$2,'2020년_하반기재정집행'!$C$1:$M$1,0),FALSE)</f>
        <v>A</v>
      </c>
      <c r="O19" s="14">
        <f>VLOOKUP($D19,'2020년_하반기재정집행'!$C$1:$M$408,MATCH(O$2,'2020년_하반기재정집행'!$C$1:$M$1,0),FALSE)</f>
        <v>0.1</v>
      </c>
      <c r="P19" s="64">
        <f t="shared" si="0"/>
        <v>0</v>
      </c>
      <c r="Q19" s="169">
        <f t="shared" si="1"/>
        <v>1</v>
      </c>
      <c r="R19" s="169" t="e">
        <f t="shared" ca="1" si="2"/>
        <v>#REF!</v>
      </c>
      <c r="S19" s="15" t="e">
        <f t="shared" ca="1" si="3"/>
        <v>#REF!</v>
      </c>
    </row>
    <row r="20" spans="1:19" ht="17.25" thickTop="1" x14ac:dyDescent="0.3">
      <c r="A20" s="13" t="s">
        <v>544</v>
      </c>
      <c r="B20" s="13" t="s">
        <v>531</v>
      </c>
      <c r="C20" s="13" t="s">
        <v>545</v>
      </c>
      <c r="D20" s="13" t="s">
        <v>52</v>
      </c>
      <c r="E20" s="100">
        <f>VLOOKUP($D20,'2020 상반기 신속집행 최종'!$B$4:$I$412,MATCH(E$2,'2020 상반기 신속집행 최종'!$B$4:$I$4,0),FALSE)/1000000</f>
        <v>169802.45376800001</v>
      </c>
      <c r="F20" s="101">
        <f>VLOOKUP($D20,'2020 상반기 신속집행 최종'!$B$4:$I$412,MATCH(F$2,'2020 상반기 신속집행 최종'!$B$4:$I$4,0),FALSE)/1000000</f>
        <v>155323.86117799999</v>
      </c>
      <c r="G20" s="115">
        <f>VLOOKUP($D20,'2020 상반기 신속집행 최종'!$B$4:$I$412,MATCH(G$2,'2020 상반기 신속집행 최종'!$B$4:$I$4,0),FALSE)</f>
        <v>1.0932155077796297</v>
      </c>
      <c r="H20" s="69">
        <f>VLOOKUP($D20,'2020 상반기 신속집행 최종'!$B$4:$I$412,MATCH(H$2,'2020 상반기 신속집행 최종'!$B$4:$I$4,0),FALSE)</f>
        <v>0.5</v>
      </c>
      <c r="I20" s="76">
        <f>VLOOKUP($D20,'2020년_하반기재정집행'!$C$1:$M$408,MATCH(I$2,'2020년_하반기재정집행'!$C$1:$M$1,0),FALSE)/1000000</f>
        <v>456821.50883000001</v>
      </c>
      <c r="J20" s="76">
        <f>VLOOKUP($D20,'2020년_하반기재정집행'!$C$1:$M$408,MATCH(J$2,'2020년_하반기재정집행'!$C$1:$M$1,0),FALSE)/1000000</f>
        <v>445749.40165800002</v>
      </c>
      <c r="K20" s="77">
        <f>VLOOKUP($D20,'2020년_하반기재정집행'!$C$1:$M$408,MATCH(K$2,'2020년_하반기재정집행'!$C$1:$M$1,0),FALSE)</f>
        <v>1.0248393091069028</v>
      </c>
      <c r="L20" s="64">
        <f>VLOOKUP($D20,'2020년_하반기재정집행'!$C$1:$M$408,MATCH(L$2,'2020년_하반기재정집행'!$C$1:$M$1,0),FALSE)</f>
        <v>0.4</v>
      </c>
      <c r="M20" s="76">
        <f>VLOOKUP($D20,'2020년_하반기재정집행'!$C$1:$M$408,MATCH(M$2,'2020년_하반기재정집행'!$C$1:$M$1,0),FALSE)/1000000</f>
        <v>471692.48852800002</v>
      </c>
      <c r="N20" s="145" t="str">
        <f>VLOOKUP($D20,'2020년_하반기재정집행'!$C$1:$M$408,MATCH(N$2,'2020년_하반기재정집행'!$C$1:$M$1,0),FALSE)</f>
        <v>A</v>
      </c>
      <c r="O20" s="14">
        <f>VLOOKUP($D20,'2020년_하반기재정집행'!$C$1:$M$408,MATCH(O$2,'2020년_하반기재정집행'!$C$1:$M$1,0),FALSE)</f>
        <v>0.1</v>
      </c>
      <c r="P20" s="64">
        <f t="shared" si="0"/>
        <v>9.9999999999999978E-2</v>
      </c>
      <c r="Q20" s="169">
        <f t="shared" si="1"/>
        <v>1</v>
      </c>
      <c r="R20" s="169" t="e">
        <f t="shared" ca="1" si="2"/>
        <v>#REF!</v>
      </c>
      <c r="S20" s="15" t="e">
        <f t="shared" ca="1" si="3"/>
        <v>#REF!</v>
      </c>
    </row>
    <row r="21" spans="1:19" ht="17.25" thickTop="1" x14ac:dyDescent="0.3">
      <c r="A21" s="13" t="s">
        <v>544</v>
      </c>
      <c r="B21" s="13" t="s">
        <v>531</v>
      </c>
      <c r="C21" s="13" t="s">
        <v>545</v>
      </c>
      <c r="D21" s="13" t="s">
        <v>68</v>
      </c>
      <c r="E21" s="100">
        <f>VLOOKUP($D21,'2020 상반기 신속집행 최종'!$B$4:$I$412,MATCH(E$2,'2020 상반기 신속집행 최종'!$B$4:$I$4,0),FALSE)/1000000</f>
        <v>359136.829814</v>
      </c>
      <c r="F21" s="101">
        <f>VLOOKUP($D21,'2020 상반기 신속집행 최종'!$B$4:$I$412,MATCH(F$2,'2020 상반기 신속집행 최종'!$B$4:$I$4,0),FALSE)/1000000</f>
        <v>312418.90846499999</v>
      </c>
      <c r="G21" s="115">
        <f>VLOOKUP($D21,'2020 상반기 신속집행 최종'!$B$4:$I$412,MATCH(G$2,'2020 상반기 신속집행 최종'!$B$4:$I$4,0),FALSE)</f>
        <v>1.1495361518883027</v>
      </c>
      <c r="H21" s="69">
        <f>VLOOKUP($D21,'2020 상반기 신속집행 최종'!$B$4:$I$412,MATCH(H$2,'2020 상반기 신속집행 최종'!$B$4:$I$4,0),FALSE)</f>
        <v>0.6</v>
      </c>
      <c r="I21" s="76">
        <f>VLOOKUP($D21,'2020년_하반기재정집행'!$C$1:$M$408,MATCH(I$2,'2020년_하반기재정집행'!$C$1:$M$1,0),FALSE)/1000000</f>
        <v>2226378.773275</v>
      </c>
      <c r="J21" s="76">
        <f>VLOOKUP($D21,'2020년_하반기재정집행'!$C$1:$M$408,MATCH(J$2,'2020년_하반기재정집행'!$C$1:$M$1,0),FALSE)/1000000</f>
        <v>2232902.470365</v>
      </c>
      <c r="K21" s="77">
        <f>VLOOKUP($D21,'2020년_하반기재정집행'!$C$1:$M$408,MATCH(K$2,'2020년_하반기재정집행'!$C$1:$M$1,0),FALSE)</f>
        <v>0.99707837795130672</v>
      </c>
      <c r="L21" s="64">
        <f>VLOOKUP($D21,'2020년_하반기재정집행'!$C$1:$M$408,MATCH(L$2,'2020년_하반기재정집행'!$C$1:$M$1,0),FALSE)</f>
        <v>0.33</v>
      </c>
      <c r="M21" s="76">
        <f>VLOOKUP($D21,'2020년_하반기재정집행'!$C$1:$M$408,MATCH(M$2,'2020년_하반기재정집행'!$C$1:$M$1,0),FALSE)/1000000</f>
        <v>2362859.7570000002</v>
      </c>
      <c r="N21" s="145" t="str">
        <f>VLOOKUP($D21,'2020년_하반기재정집행'!$C$1:$M$408,MATCH(N$2,'2020년_하반기재정집행'!$C$1:$M$1,0),FALSE)</f>
        <v>A</v>
      </c>
      <c r="O21" s="14">
        <f>VLOOKUP($D21,'2020년_하반기재정집행'!$C$1:$M$408,MATCH(O$2,'2020년_하반기재정집행'!$C$1:$M$1,0),FALSE)</f>
        <v>0.1</v>
      </c>
      <c r="P21" s="64">
        <f t="shared" si="0"/>
        <v>7.0000000000000062E-2</v>
      </c>
      <c r="Q21" s="169">
        <f t="shared" si="1"/>
        <v>1</v>
      </c>
      <c r="R21" s="169" t="e">
        <f t="shared" ca="1" si="2"/>
        <v>#REF!</v>
      </c>
      <c r="S21" s="15" t="e">
        <f t="shared" ca="1" si="3"/>
        <v>#REF!</v>
      </c>
    </row>
    <row r="22" spans="1:19" ht="17.25" thickTop="1" x14ac:dyDescent="0.3">
      <c r="A22" s="13" t="s">
        <v>544</v>
      </c>
      <c r="B22" s="13" t="s">
        <v>531</v>
      </c>
      <c r="C22" s="13" t="s">
        <v>545</v>
      </c>
      <c r="D22" s="13" t="s">
        <v>454</v>
      </c>
      <c r="E22" s="100">
        <f>VLOOKUP($D22,'2020 상반기 신속집행 최종'!$B$4:$I$412,MATCH(E$2,'2020 상반기 신속집행 최종'!$B$4:$I$4,0),FALSE)/1000000</f>
        <v>33874.723770999997</v>
      </c>
      <c r="F22" s="101">
        <f>VLOOKUP($D22,'2020 상반기 신속집행 최종'!$B$4:$I$412,MATCH(F$2,'2020 상반기 신속집행 최종'!$B$4:$I$4,0),FALSE)/1000000</f>
        <v>29279.796878000001</v>
      </c>
      <c r="G22" s="115">
        <f>VLOOKUP($D22,'2020 상반기 신속집행 최종'!$B$4:$I$412,MATCH(G$2,'2020 상반기 신속집행 최종'!$B$4:$I$4,0),FALSE)</f>
        <v>1.1569316519559771</v>
      </c>
      <c r="H22" s="69">
        <f>VLOOKUP($D22,'2020 상반기 신속집행 최종'!$B$4:$I$412,MATCH(H$2,'2020 상반기 신속집행 최종'!$B$4:$I$4,0),FALSE)</f>
        <v>0.6</v>
      </c>
      <c r="I22" s="76">
        <f>VLOOKUP($D22,'2020년_하반기재정집행'!$C$1:$M$408,MATCH(I$2,'2020년_하반기재정집행'!$C$1:$M$1,0),FALSE)/1000000</f>
        <v>212034.745402</v>
      </c>
      <c r="J22" s="76">
        <f>VLOOKUP($D22,'2020년_하반기재정집행'!$C$1:$M$408,MATCH(J$2,'2020년_하반기재정집행'!$C$1:$M$1,0),FALSE)/1000000</f>
        <v>207803.251372</v>
      </c>
      <c r="K22" s="77">
        <f>VLOOKUP($D22,'2020년_하반기재정집행'!$C$1:$M$408,MATCH(K$2,'2020년_하반기재정집행'!$C$1:$M$1,0),FALSE)</f>
        <v>1.0203629827832914</v>
      </c>
      <c r="L22" s="64">
        <f>VLOOKUP($D22,'2020년_하반기재정집행'!$C$1:$M$408,MATCH(L$2,'2020년_하반기재정집행'!$C$1:$M$1,0),FALSE)</f>
        <v>0.4</v>
      </c>
      <c r="M22" s="76">
        <f>VLOOKUP($D22,'2020년_하반기재정집행'!$C$1:$M$408,MATCH(M$2,'2020년_하반기재정집행'!$C$1:$M$1,0),FALSE)/1000000</f>
        <v>219897.62049999999</v>
      </c>
      <c r="N22" s="145" t="str">
        <f>VLOOKUP($D22,'2020년_하반기재정집행'!$C$1:$M$408,MATCH(N$2,'2020년_하반기재정집행'!$C$1:$M$1,0),FALSE)</f>
        <v>A</v>
      </c>
      <c r="O22" s="14">
        <f>VLOOKUP($D22,'2020년_하반기재정집행'!$C$1:$M$408,MATCH(O$2,'2020년_하반기재정집행'!$C$1:$M$1,0),FALSE)</f>
        <v>0.1</v>
      </c>
      <c r="P22" s="64">
        <f t="shared" si="0"/>
        <v>0</v>
      </c>
      <c r="Q22" s="169">
        <f t="shared" si="1"/>
        <v>1</v>
      </c>
      <c r="R22" s="169" t="e">
        <f t="shared" ca="1" si="2"/>
        <v>#REF!</v>
      </c>
      <c r="S22" s="15" t="e">
        <f t="shared" ca="1" si="3"/>
        <v>#REF!</v>
      </c>
    </row>
    <row r="23" spans="1:19" ht="17.25" thickTop="1" x14ac:dyDescent="0.3">
      <c r="A23" s="13" t="s">
        <v>544</v>
      </c>
      <c r="B23" s="13" t="s">
        <v>531</v>
      </c>
      <c r="C23" s="13" t="s">
        <v>545</v>
      </c>
      <c r="D23" s="13" t="s">
        <v>84</v>
      </c>
      <c r="E23" s="100">
        <f>VLOOKUP($D23,'2020 상반기 신속집행 최종'!$B$4:$I$412,MATCH(E$2,'2020 상반기 신속집행 최종'!$B$4:$I$4,0),FALSE)/1000000</f>
        <v>121623.22142099999</v>
      </c>
      <c r="F23" s="101">
        <f>VLOOKUP($D23,'2020 상반기 신속집행 최종'!$B$4:$I$412,MATCH(F$2,'2020 상반기 신속집행 최종'!$B$4:$I$4,0),FALSE)/1000000</f>
        <v>106612.742526</v>
      </c>
      <c r="G23" s="115">
        <f>VLOOKUP($D23,'2020 상반기 신속집행 최종'!$B$4:$I$412,MATCH(G$2,'2020 상반기 신속집행 최종'!$B$4:$I$4,0),FALSE)</f>
        <v>1.1407944166837218</v>
      </c>
      <c r="H23" s="69">
        <f>VLOOKUP($D23,'2020 상반기 신속집행 최종'!$B$4:$I$412,MATCH(H$2,'2020 상반기 신속집행 최종'!$B$4:$I$4,0),FALSE)</f>
        <v>0.6</v>
      </c>
      <c r="I23" s="76">
        <f>VLOOKUP($D23,'2020년_하반기재정집행'!$C$1:$M$408,MATCH(I$2,'2020년_하반기재정집행'!$C$1:$M$1,0),FALSE)/1000000</f>
        <v>621609.58154599997</v>
      </c>
      <c r="J23" s="76">
        <f>VLOOKUP($D23,'2020년_하반기재정집행'!$C$1:$M$408,MATCH(J$2,'2020년_하반기재정집행'!$C$1:$M$1,0),FALSE)/1000000</f>
        <v>611618.57123300002</v>
      </c>
      <c r="K23" s="77">
        <f>VLOOKUP($D23,'2020년_하반기재정집행'!$C$1:$M$408,MATCH(K$2,'2020년_하반기재정집행'!$C$1:$M$1,0),FALSE)</f>
        <v>1.0163353612576846</v>
      </c>
      <c r="L23" s="64">
        <f>VLOOKUP($D23,'2020년_하반기재정집행'!$C$1:$M$408,MATCH(L$2,'2020년_하반기재정집행'!$C$1:$M$1,0),FALSE)</f>
        <v>0.4</v>
      </c>
      <c r="M23" s="76">
        <f>VLOOKUP($D23,'2020년_하반기재정집행'!$C$1:$M$408,MATCH(M$2,'2020년_하반기재정집행'!$C$1:$M$1,0),FALSE)/1000000</f>
        <v>647215.41929500003</v>
      </c>
      <c r="N23" s="145" t="str">
        <f>VLOOKUP($D23,'2020년_하반기재정집행'!$C$1:$M$408,MATCH(N$2,'2020년_하반기재정집행'!$C$1:$M$1,0),FALSE)</f>
        <v>A</v>
      </c>
      <c r="O23" s="14">
        <f>VLOOKUP($D23,'2020년_하반기재정집행'!$C$1:$M$408,MATCH(O$2,'2020년_하반기재정집행'!$C$1:$M$1,0),FALSE)</f>
        <v>0.1</v>
      </c>
      <c r="P23" s="64">
        <f t="shared" si="0"/>
        <v>0</v>
      </c>
      <c r="Q23" s="169">
        <f t="shared" si="1"/>
        <v>1</v>
      </c>
      <c r="R23" s="169" t="e">
        <f t="shared" ca="1" si="2"/>
        <v>#REF!</v>
      </c>
      <c r="S23" s="15" t="e">
        <f t="shared" ca="1" si="3"/>
        <v>#REF!</v>
      </c>
    </row>
    <row r="24" spans="1:19" ht="17.25" thickTop="1" x14ac:dyDescent="0.3">
      <c r="A24" s="13" t="s">
        <v>544</v>
      </c>
      <c r="B24" s="13" t="s">
        <v>531</v>
      </c>
      <c r="C24" s="13" t="s">
        <v>545</v>
      </c>
      <c r="D24" s="13" t="s">
        <v>96</v>
      </c>
      <c r="E24" s="100">
        <f>VLOOKUP($D24,'2020 상반기 신속집행 최종'!$B$4:$I$412,MATCH(E$2,'2020 상반기 신속집행 최종'!$B$4:$I$4,0),FALSE)/1000000</f>
        <v>50200.318113000001</v>
      </c>
      <c r="F24" s="101">
        <f>VLOOKUP($D24,'2020 상반기 신속집행 최종'!$B$4:$I$412,MATCH(F$2,'2020 상반기 신속집행 최종'!$B$4:$I$4,0),FALSE)/1000000</f>
        <v>55245.051141000004</v>
      </c>
      <c r="G24" s="115">
        <f>VLOOKUP($D24,'2020 상반기 신속집행 최종'!$B$4:$I$412,MATCH(G$2,'2020 상반기 신속집행 최종'!$B$4:$I$4,0),FALSE)</f>
        <v>0.90868443555017253</v>
      </c>
      <c r="H24" s="69">
        <f>VLOOKUP($D24,'2020 상반기 신속집행 최종'!$B$4:$I$412,MATCH(H$2,'2020 상반기 신속집행 최종'!$B$4:$I$4,0),FALSE)</f>
        <v>0.4</v>
      </c>
      <c r="I24" s="76">
        <f>VLOOKUP($D24,'2020년_하반기재정집행'!$C$1:$M$408,MATCH(I$2,'2020년_하반기재정집행'!$C$1:$M$1,0),FALSE)/1000000</f>
        <v>286524.50322800002</v>
      </c>
      <c r="J24" s="76">
        <f>VLOOKUP($D24,'2020년_하반기재정집행'!$C$1:$M$408,MATCH(J$2,'2020년_하반기재정집행'!$C$1:$M$1,0),FALSE)/1000000</f>
        <v>285852.36949200003</v>
      </c>
      <c r="K24" s="77">
        <f>VLOOKUP($D24,'2020년_하반기재정집행'!$C$1:$M$408,MATCH(K$2,'2020년_하반기재정집행'!$C$1:$M$1,0),FALSE)</f>
        <v>1.0023513316933299</v>
      </c>
      <c r="L24" s="64">
        <f>VLOOKUP($D24,'2020년_하반기재정집행'!$C$1:$M$408,MATCH(L$2,'2020년_하반기재정집행'!$C$1:$M$1,0),FALSE)</f>
        <v>0.4</v>
      </c>
      <c r="M24" s="76">
        <f>VLOOKUP($D24,'2020년_하반기재정집행'!$C$1:$M$408,MATCH(M$2,'2020년_하반기재정집행'!$C$1:$M$1,0),FALSE)/1000000</f>
        <v>302489.27988599997</v>
      </c>
      <c r="N24" s="145" t="str">
        <f>VLOOKUP($D24,'2020년_하반기재정집행'!$C$1:$M$408,MATCH(N$2,'2020년_하반기재정집행'!$C$1:$M$1,0),FALSE)</f>
        <v>A</v>
      </c>
      <c r="O24" s="14">
        <f>VLOOKUP($D24,'2020년_하반기재정집행'!$C$1:$M$408,MATCH(O$2,'2020년_하반기재정집행'!$C$1:$M$1,0),FALSE)</f>
        <v>0.1</v>
      </c>
      <c r="P24" s="64">
        <f t="shared" si="0"/>
        <v>0.1</v>
      </c>
      <c r="Q24" s="169">
        <f t="shared" si="1"/>
        <v>0.9</v>
      </c>
      <c r="R24" s="169" t="e">
        <f t="shared" ca="1" si="2"/>
        <v>#REF!</v>
      </c>
      <c r="S24" s="15" t="e">
        <f t="shared" ca="1" si="3"/>
        <v>#REF!</v>
      </c>
    </row>
    <row r="25" spans="1:19" ht="17.25" thickTop="1" x14ac:dyDescent="0.3">
      <c r="A25" s="13" t="s">
        <v>544</v>
      </c>
      <c r="B25" s="13" t="s">
        <v>531</v>
      </c>
      <c r="C25" s="13" t="s">
        <v>545</v>
      </c>
      <c r="D25" s="13" t="s">
        <v>142</v>
      </c>
      <c r="E25" s="100">
        <f>VLOOKUP($D25,'2020 상반기 신속집행 최종'!$B$4:$I$412,MATCH(E$2,'2020 상반기 신속집행 최종'!$B$4:$I$4,0),FALSE)/1000000</f>
        <v>967503.43866999994</v>
      </c>
      <c r="F25" s="101">
        <f>VLOOKUP($D25,'2020 상반기 신속집행 최종'!$B$4:$I$412,MATCH(F$2,'2020 상반기 신속집행 최종'!$B$4:$I$4,0),FALSE)/1000000</f>
        <v>790891.05058399995</v>
      </c>
      <c r="G25" s="115">
        <f>VLOOKUP($D25,'2020 상반기 신속집행 최종'!$B$4:$I$412,MATCH(G$2,'2020 상반기 신속집행 최종'!$B$4:$I$4,0),FALSE)</f>
        <v>1.2233081129892518</v>
      </c>
      <c r="H25" s="69">
        <f>VLOOKUP($D25,'2020 상반기 신속집행 최종'!$B$4:$I$412,MATCH(H$2,'2020 상반기 신속집행 최종'!$B$4:$I$4,0),FALSE)</f>
        <v>0.6</v>
      </c>
      <c r="I25" s="76">
        <f>VLOOKUP($D25,'2020년_하반기재정집행'!$C$1:$M$408,MATCH(I$2,'2020년_하반기재정집행'!$C$1:$M$1,0),FALSE)/1000000</f>
        <v>2435530.7151139998</v>
      </c>
      <c r="J25" s="76">
        <f>VLOOKUP($D25,'2020년_하반기재정집행'!$C$1:$M$408,MATCH(J$2,'2020년_하반기재정집행'!$C$1:$M$1,0),FALSE)/1000000</f>
        <v>2432553.59277</v>
      </c>
      <c r="K25" s="77">
        <f>VLOOKUP($D25,'2020년_하반기재정집행'!$C$1:$M$408,MATCH(K$2,'2020년_하반기재정집행'!$C$1:$M$1,0),FALSE)</f>
        <v>1.0012238671134928</v>
      </c>
      <c r="L25" s="64">
        <f>VLOOKUP($D25,'2020년_하반기재정집행'!$C$1:$M$408,MATCH(L$2,'2020년_하반기재정집행'!$C$1:$M$1,0),FALSE)</f>
        <v>0.4</v>
      </c>
      <c r="M25" s="76">
        <f>VLOOKUP($D25,'2020년_하반기재정집행'!$C$1:$M$408,MATCH(M$2,'2020년_하반기재정집행'!$C$1:$M$1,0),FALSE)/1000000</f>
        <v>2574130.7859999998</v>
      </c>
      <c r="N25" s="145" t="str">
        <f>VLOOKUP($D25,'2020년_하반기재정집행'!$C$1:$M$408,MATCH(N$2,'2020년_하반기재정집행'!$C$1:$M$1,0),FALSE)</f>
        <v>A</v>
      </c>
      <c r="O25" s="14">
        <f>VLOOKUP($D25,'2020년_하반기재정집행'!$C$1:$M$408,MATCH(O$2,'2020년_하반기재정집행'!$C$1:$M$1,0),FALSE)</f>
        <v>0.1</v>
      </c>
      <c r="P25" s="64">
        <f t="shared" si="0"/>
        <v>0</v>
      </c>
      <c r="Q25" s="169">
        <f t="shared" si="1"/>
        <v>1</v>
      </c>
      <c r="R25" s="169" t="e">
        <f t="shared" ca="1" si="2"/>
        <v>#REF!</v>
      </c>
      <c r="S25" s="15" t="e">
        <f t="shared" ca="1" si="3"/>
        <v>#REF!</v>
      </c>
    </row>
    <row r="26" spans="1:19" ht="17.25" thickTop="1" x14ac:dyDescent="0.3">
      <c r="A26" s="13" t="s">
        <v>544</v>
      </c>
      <c r="B26" s="13" t="s">
        <v>531</v>
      </c>
      <c r="C26" s="13" t="s">
        <v>545</v>
      </c>
      <c r="D26" s="13" t="s">
        <v>214</v>
      </c>
      <c r="E26" s="100">
        <f>VLOOKUP($D26,'2020 상반기 신속집행 최종'!$B$4:$I$412,MATCH(E$2,'2020 상반기 신속집행 최종'!$B$4:$I$4,0),FALSE)/1000000</f>
        <v>58265.430717000003</v>
      </c>
      <c r="F26" s="101">
        <f>VLOOKUP($D26,'2020 상반기 신속집행 최종'!$B$4:$I$412,MATCH(F$2,'2020 상반기 신속집행 최종'!$B$4:$I$4,0),FALSE)/1000000</f>
        <v>45432.39198</v>
      </c>
      <c r="G26" s="115">
        <f>VLOOKUP($D26,'2020 상반기 신속집행 최종'!$B$4:$I$412,MATCH(G$2,'2020 상반기 신속집행 최종'!$B$4:$I$4,0),FALSE)</f>
        <v>1.2824645187655823</v>
      </c>
      <c r="H26" s="69">
        <f>VLOOKUP($D26,'2020 상반기 신속집행 최종'!$B$4:$I$412,MATCH(H$2,'2020 상반기 신속집행 최종'!$B$4:$I$4,0),FALSE)</f>
        <v>0.6</v>
      </c>
      <c r="I26" s="76">
        <f>VLOOKUP($D26,'2020년_하반기재정집행'!$C$1:$M$408,MATCH(I$2,'2020년_하반기재정집행'!$C$1:$M$1,0),FALSE)/1000000</f>
        <v>451216.18165500002</v>
      </c>
      <c r="J26" s="76">
        <f>VLOOKUP($D26,'2020년_하반기재정집행'!$C$1:$M$408,MATCH(J$2,'2020년_하반기재정집행'!$C$1:$M$1,0),FALSE)/1000000</f>
        <v>434028.878066</v>
      </c>
      <c r="K26" s="77">
        <f>VLOOKUP($D26,'2020년_하반기재정집행'!$C$1:$M$408,MATCH(K$2,'2020년_하반기재정집행'!$C$1:$M$1,0),FALSE)</f>
        <v>1.0395994470819208</v>
      </c>
      <c r="L26" s="64">
        <f>VLOOKUP($D26,'2020년_하반기재정집행'!$C$1:$M$408,MATCH(L$2,'2020년_하반기재정집행'!$C$1:$M$1,0),FALSE)</f>
        <v>0.4</v>
      </c>
      <c r="M26" s="76">
        <f>VLOOKUP($D26,'2020년_하반기재정집행'!$C$1:$M$408,MATCH(M$2,'2020년_하반기재정집행'!$C$1:$M$1,0),FALSE)/1000000</f>
        <v>459289.81806000002</v>
      </c>
      <c r="N26" s="145" t="str">
        <f>VLOOKUP($D26,'2020년_하반기재정집행'!$C$1:$M$408,MATCH(N$2,'2020년_하반기재정집행'!$C$1:$M$1,0),FALSE)</f>
        <v>A</v>
      </c>
      <c r="O26" s="14">
        <f>VLOOKUP($D26,'2020년_하반기재정집행'!$C$1:$M$408,MATCH(O$2,'2020년_하반기재정집행'!$C$1:$M$1,0),FALSE)</f>
        <v>0.1</v>
      </c>
      <c r="P26" s="64">
        <f t="shared" si="0"/>
        <v>0</v>
      </c>
      <c r="Q26" s="169">
        <f t="shared" si="1"/>
        <v>1</v>
      </c>
      <c r="R26" s="169" t="e">
        <f t="shared" ca="1" si="2"/>
        <v>#REF!</v>
      </c>
      <c r="S26" s="15" t="e">
        <f t="shared" ca="1" si="3"/>
        <v>#REF!</v>
      </c>
    </row>
    <row r="27" spans="1:19" ht="17.25" thickTop="1" x14ac:dyDescent="0.3">
      <c r="A27" s="13" t="s">
        <v>544</v>
      </c>
      <c r="B27" s="13" t="s">
        <v>531</v>
      </c>
      <c r="C27" s="13" t="s">
        <v>545</v>
      </c>
      <c r="D27" s="13" t="s">
        <v>248</v>
      </c>
      <c r="E27" s="100">
        <f>VLOOKUP($D27,'2020 상반기 신속집행 최종'!$B$4:$I$412,MATCH(E$2,'2020 상반기 신속집행 최종'!$B$4:$I$4,0),FALSE)/1000000</f>
        <v>110713.692691</v>
      </c>
      <c r="F27" s="101">
        <f>VLOOKUP($D27,'2020 상반기 신속집행 최종'!$B$4:$I$412,MATCH(F$2,'2020 상반기 신속집행 최종'!$B$4:$I$4,0),FALSE)/1000000</f>
        <v>70342.425348000004</v>
      </c>
      <c r="G27" s="115">
        <f>VLOOKUP($D27,'2020 상반기 신속집행 최종'!$B$4:$I$412,MATCH(G$2,'2020 상반기 신속집행 최종'!$B$4:$I$4,0),FALSE)</f>
        <v>1.5739248702795525</v>
      </c>
      <c r="H27" s="69">
        <f>VLOOKUP($D27,'2020 상반기 신속집행 최종'!$B$4:$I$412,MATCH(H$2,'2020 상반기 신속집행 최종'!$B$4:$I$4,0),FALSE)</f>
        <v>0.6</v>
      </c>
      <c r="I27" s="76">
        <f>VLOOKUP($D27,'2020년_하반기재정집행'!$C$1:$M$408,MATCH(I$2,'2020년_하반기재정집행'!$C$1:$M$1,0),FALSE)/1000000</f>
        <v>257300.88064700001</v>
      </c>
      <c r="J27" s="76">
        <f>VLOOKUP($D27,'2020년_하반기재정집행'!$C$1:$M$408,MATCH(J$2,'2020년_하반기재정집행'!$C$1:$M$1,0),FALSE)/1000000</f>
        <v>251884.98058500001</v>
      </c>
      <c r="K27" s="77">
        <f>VLOOKUP($D27,'2020년_하반기재정집행'!$C$1:$M$408,MATCH(K$2,'2020년_하반기재정집행'!$C$1:$M$1,0),FALSE)</f>
        <v>1.0215014807529279</v>
      </c>
      <c r="L27" s="64">
        <f>VLOOKUP($D27,'2020년_하반기재정집행'!$C$1:$M$408,MATCH(L$2,'2020년_하반기재정집행'!$C$1:$M$1,0),FALSE)</f>
        <v>0.4</v>
      </c>
      <c r="M27" s="76">
        <f>VLOOKUP($D27,'2020년_하반기재정집행'!$C$1:$M$408,MATCH(M$2,'2020년_하반기재정집행'!$C$1:$M$1,0),FALSE)/1000000</f>
        <v>266544.95299999998</v>
      </c>
      <c r="N27" s="145" t="str">
        <f>VLOOKUP($D27,'2020년_하반기재정집행'!$C$1:$M$408,MATCH(N$2,'2020년_하반기재정집행'!$C$1:$M$1,0),FALSE)</f>
        <v>A</v>
      </c>
      <c r="O27" s="14">
        <f>VLOOKUP($D27,'2020년_하반기재정집행'!$C$1:$M$408,MATCH(O$2,'2020년_하반기재정집행'!$C$1:$M$1,0),FALSE)</f>
        <v>0.1</v>
      </c>
      <c r="P27" s="64">
        <f t="shared" si="0"/>
        <v>0</v>
      </c>
      <c r="Q27" s="169">
        <f t="shared" si="1"/>
        <v>1</v>
      </c>
      <c r="R27" s="169" t="e">
        <f t="shared" ca="1" si="2"/>
        <v>#REF!</v>
      </c>
      <c r="S27" s="15" t="e">
        <f t="shared" ca="1" si="3"/>
        <v>#REF!</v>
      </c>
    </row>
    <row r="28" spans="1:19" ht="17.25" thickTop="1" x14ac:dyDescent="0.3">
      <c r="A28" s="13" t="s">
        <v>544</v>
      </c>
      <c r="B28" s="13" t="s">
        <v>531</v>
      </c>
      <c r="C28" s="13" t="s">
        <v>545</v>
      </c>
      <c r="D28" s="13" t="s">
        <v>547</v>
      </c>
      <c r="E28" s="100">
        <f>VLOOKUP($D28,'2020 상반기 신속집행 최종'!$B$4:$I$412,MATCH(E$2,'2020 상반기 신속집행 최종'!$B$4:$I$4,0),FALSE)/1000000</f>
        <v>51694.735335999998</v>
      </c>
      <c r="F28" s="101">
        <f>VLOOKUP($D28,'2020 상반기 신속집행 최종'!$B$4:$I$412,MATCH(F$2,'2020 상반기 신속집행 최종'!$B$4:$I$4,0),FALSE)/1000000</f>
        <v>37804.070462999996</v>
      </c>
      <c r="G28" s="115">
        <f>VLOOKUP($D28,'2020 상반기 신속집행 최종'!$B$4:$I$412,MATCH(G$2,'2020 상반기 신속집행 최종'!$B$4:$I$4,0),FALSE)</f>
        <v>1.3674383393871625</v>
      </c>
      <c r="H28" s="69">
        <f>VLOOKUP($D28,'2020 상반기 신속집행 최종'!$B$4:$I$412,MATCH(H$2,'2020 상반기 신속집행 최종'!$B$4:$I$4,0),FALSE)</f>
        <v>0.6</v>
      </c>
      <c r="I28" s="76">
        <f>VLOOKUP($D28,'2020년_하반기재정집행'!$C$1:$M$408,MATCH(I$2,'2020년_하반기재정집행'!$C$1:$M$1,0),FALSE)/1000000</f>
        <v>203632.63675500001</v>
      </c>
      <c r="J28" s="76">
        <f>VLOOKUP($D28,'2020년_하반기재정집행'!$C$1:$M$408,MATCH(J$2,'2020년_하반기재정집행'!$C$1:$M$1,0),FALSE)/1000000</f>
        <v>199517.14408500001</v>
      </c>
      <c r="K28" s="77">
        <f>VLOOKUP($D28,'2020년_하반기재정집행'!$C$1:$M$408,MATCH(K$2,'2020년_하반기재정집행'!$C$1:$M$1,0),FALSE)</f>
        <v>1.0206272633305471</v>
      </c>
      <c r="L28" s="64">
        <f>VLOOKUP($D28,'2020년_하반기재정집행'!$C$1:$M$408,MATCH(L$2,'2020년_하반기재정집행'!$C$1:$M$1,0),FALSE)</f>
        <v>0.4</v>
      </c>
      <c r="M28" s="76">
        <f>VLOOKUP($D28,'2020년_하반기재정집행'!$C$1:$M$408,MATCH(M$2,'2020년_하반기재정집행'!$C$1:$M$1,0),FALSE)/1000000</f>
        <v>211129.253</v>
      </c>
      <c r="N28" s="145" t="str">
        <f>VLOOKUP($D28,'2020년_하반기재정집행'!$C$1:$M$408,MATCH(N$2,'2020년_하반기재정집행'!$C$1:$M$1,0),FALSE)</f>
        <v>A</v>
      </c>
      <c r="O28" s="14">
        <f>VLOOKUP($D28,'2020년_하반기재정집행'!$C$1:$M$408,MATCH(O$2,'2020년_하반기재정집행'!$C$1:$M$1,0),FALSE)</f>
        <v>0.1</v>
      </c>
      <c r="P28" s="64">
        <f t="shared" si="0"/>
        <v>0</v>
      </c>
      <c r="Q28" s="169">
        <f t="shared" si="1"/>
        <v>1</v>
      </c>
      <c r="R28" s="169" t="e">
        <f t="shared" ca="1" si="2"/>
        <v>#REF!</v>
      </c>
      <c r="S28" s="15" t="e">
        <f t="shared" ca="1" si="3"/>
        <v>#REF!</v>
      </c>
    </row>
    <row r="29" spans="1:19" ht="17.25" thickTop="1" x14ac:dyDescent="0.3">
      <c r="A29" s="13" t="s">
        <v>544</v>
      </c>
      <c r="B29" s="13" t="s">
        <v>531</v>
      </c>
      <c r="C29" s="13" t="s">
        <v>545</v>
      </c>
      <c r="D29" s="13" t="s">
        <v>313</v>
      </c>
      <c r="E29" s="100">
        <f>VLOOKUP($D29,'2020 상반기 신속집행 최종'!$B$4:$I$412,MATCH(E$2,'2020 상반기 신속집행 최종'!$B$4:$I$4,0),FALSE)/1000000</f>
        <v>53241.555405999999</v>
      </c>
      <c r="F29" s="101">
        <f>VLOOKUP($D29,'2020 상반기 신속집행 최종'!$B$4:$I$412,MATCH(F$2,'2020 상반기 신속집행 최종'!$B$4:$I$4,0),FALSE)/1000000</f>
        <v>47493.306338000002</v>
      </c>
      <c r="G29" s="115">
        <f>VLOOKUP($D29,'2020 상반기 신속집행 최종'!$B$4:$I$412,MATCH(G$2,'2020 상반기 신속집행 최종'!$B$4:$I$4,0),FALSE)</f>
        <v>1.1210328257016031</v>
      </c>
      <c r="H29" s="69">
        <f>VLOOKUP($D29,'2020 상반기 신속집행 최종'!$B$4:$I$412,MATCH(H$2,'2020 상반기 신속집행 최종'!$B$4:$I$4,0),FALSE)</f>
        <v>0.6</v>
      </c>
      <c r="I29" s="76">
        <f>VLOOKUP($D29,'2020년_하반기재정집행'!$C$1:$M$408,MATCH(I$2,'2020년_하반기재정집행'!$C$1:$M$1,0),FALSE)/1000000</f>
        <v>302175.94036399998</v>
      </c>
      <c r="J29" s="76">
        <f>VLOOKUP($D29,'2020년_하반기재정집행'!$C$1:$M$408,MATCH(J$2,'2020년_하반기재정집행'!$C$1:$M$1,0),FALSE)/1000000</f>
        <v>301486.55960899999</v>
      </c>
      <c r="K29" s="77">
        <f>VLOOKUP($D29,'2020년_하반기재정집행'!$C$1:$M$408,MATCH(K$2,'2020년_하반기재정집행'!$C$1:$M$1,0),FALSE)</f>
        <v>1.0022866052665633</v>
      </c>
      <c r="L29" s="64">
        <f>VLOOKUP($D29,'2020년_하반기재정집행'!$C$1:$M$408,MATCH(L$2,'2020년_하반기재정집행'!$C$1:$M$1,0),FALSE)</f>
        <v>0.4</v>
      </c>
      <c r="M29" s="76">
        <f>VLOOKUP($D29,'2020년_하반기재정집행'!$C$1:$M$408,MATCH(M$2,'2020년_하반기재정집행'!$C$1:$M$1,0),FALSE)/1000000</f>
        <v>319033.396412</v>
      </c>
      <c r="N29" s="145" t="str">
        <f>VLOOKUP($D29,'2020년_하반기재정집행'!$C$1:$M$408,MATCH(N$2,'2020년_하반기재정집행'!$C$1:$M$1,0),FALSE)</f>
        <v>A</v>
      </c>
      <c r="O29" s="14">
        <f>VLOOKUP($D29,'2020년_하반기재정집행'!$C$1:$M$408,MATCH(O$2,'2020년_하반기재정집행'!$C$1:$M$1,0),FALSE)</f>
        <v>0.1</v>
      </c>
      <c r="P29" s="64">
        <f t="shared" si="0"/>
        <v>0</v>
      </c>
      <c r="Q29" s="169">
        <f t="shared" si="1"/>
        <v>1</v>
      </c>
      <c r="R29" s="169" t="e">
        <f t="shared" ca="1" si="2"/>
        <v>#REF!</v>
      </c>
      <c r="S29" s="15" t="e">
        <f t="shared" ca="1" si="3"/>
        <v>#REF!</v>
      </c>
    </row>
    <row r="30" spans="1:19" ht="17.25" thickTop="1" x14ac:dyDescent="0.3">
      <c r="A30" s="13" t="s">
        <v>544</v>
      </c>
      <c r="B30" s="13" t="s">
        <v>531</v>
      </c>
      <c r="C30" s="13" t="s">
        <v>545</v>
      </c>
      <c r="D30" s="13" t="s">
        <v>328</v>
      </c>
      <c r="E30" s="100">
        <f>VLOOKUP($D30,'2020 상반기 신속집행 최종'!$B$4:$I$412,MATCH(E$2,'2020 상반기 신속집행 최종'!$B$4:$I$4,0),FALSE)/1000000</f>
        <v>227173.02661900001</v>
      </c>
      <c r="F30" s="101">
        <f>VLOOKUP($D30,'2020 상반기 신속집행 최종'!$B$4:$I$412,MATCH(F$2,'2020 상반기 신속집행 최종'!$B$4:$I$4,0),FALSE)/1000000</f>
        <v>153157.914693</v>
      </c>
      <c r="G30" s="115">
        <f>VLOOKUP($D30,'2020 상반기 신속집행 최종'!$B$4:$I$412,MATCH(G$2,'2020 상반기 신속집행 최종'!$B$4:$I$4,0),FALSE)</f>
        <v>1.4832601179923406</v>
      </c>
      <c r="H30" s="69">
        <f>VLOOKUP($D30,'2020 상반기 신속집행 최종'!$B$4:$I$412,MATCH(H$2,'2020 상반기 신속집행 최종'!$B$4:$I$4,0),FALSE)</f>
        <v>0.6</v>
      </c>
      <c r="I30" s="76">
        <f>VLOOKUP($D30,'2020년_하반기재정집행'!$C$1:$M$408,MATCH(I$2,'2020년_하반기재정집행'!$C$1:$M$1,0),FALSE)/1000000</f>
        <v>547449.16107699997</v>
      </c>
      <c r="J30" s="76">
        <f>VLOOKUP($D30,'2020년_하반기재정집행'!$C$1:$M$408,MATCH(J$2,'2020년_하반기재정집행'!$C$1:$M$1,0),FALSE)/1000000</f>
        <v>545334.50664000004</v>
      </c>
      <c r="K30" s="77">
        <f>VLOOKUP($D30,'2020년_하반기재정집행'!$C$1:$M$408,MATCH(K$2,'2020년_하반기재정집행'!$C$1:$M$1,0),FALSE)</f>
        <v>1.0038777198421371</v>
      </c>
      <c r="L30" s="64">
        <f>VLOOKUP($D30,'2020년_하반기재정집행'!$C$1:$M$408,MATCH(L$2,'2020년_하반기재정집행'!$C$1:$M$1,0),FALSE)</f>
        <v>0.4</v>
      </c>
      <c r="M30" s="76">
        <f>VLOOKUP($D30,'2020년_하반기재정집행'!$C$1:$M$408,MATCH(M$2,'2020년_하반기재정집행'!$C$1:$M$1,0),FALSE)/1000000</f>
        <v>577073.55200000003</v>
      </c>
      <c r="N30" s="145" t="str">
        <f>VLOOKUP($D30,'2020년_하반기재정집행'!$C$1:$M$408,MATCH(N$2,'2020년_하반기재정집행'!$C$1:$M$1,0),FALSE)</f>
        <v>A</v>
      </c>
      <c r="O30" s="14">
        <f>VLOOKUP($D30,'2020년_하반기재정집행'!$C$1:$M$408,MATCH(O$2,'2020년_하반기재정집행'!$C$1:$M$1,0),FALSE)</f>
        <v>0.1</v>
      </c>
      <c r="P30" s="64">
        <f t="shared" si="0"/>
        <v>0</v>
      </c>
      <c r="Q30" s="169">
        <f t="shared" si="1"/>
        <v>1</v>
      </c>
      <c r="R30" s="169" t="e">
        <f t="shared" ca="1" si="2"/>
        <v>#REF!</v>
      </c>
      <c r="S30" s="15" t="e">
        <f t="shared" ca="1" si="3"/>
        <v>#REF!</v>
      </c>
    </row>
    <row r="31" spans="1:19" ht="17.25" thickTop="1" x14ac:dyDescent="0.3">
      <c r="A31" s="13" t="s">
        <v>544</v>
      </c>
      <c r="B31" s="13" t="s">
        <v>531</v>
      </c>
      <c r="C31" s="13" t="s">
        <v>545</v>
      </c>
      <c r="D31" s="13" t="s">
        <v>548</v>
      </c>
      <c r="E31" s="100">
        <f>VLOOKUP($D31,'2020 상반기 신속집행 최종'!$B$4:$I$412,MATCH(E$2,'2020 상반기 신속집행 최종'!$B$4:$I$4,0),FALSE)/1000000</f>
        <v>130769.80794499999</v>
      </c>
      <c r="F31" s="101">
        <f>VLOOKUP($D31,'2020 상반기 신속집행 최종'!$B$4:$I$412,MATCH(F$2,'2020 상반기 신속집행 최종'!$B$4:$I$4,0),FALSE)/1000000</f>
        <v>95949.312642000004</v>
      </c>
      <c r="G31" s="115">
        <f>VLOOKUP($D31,'2020 상반기 신속집행 최종'!$B$4:$I$412,MATCH(G$2,'2020 상반기 신속집행 최종'!$B$4:$I$4,0),FALSE)</f>
        <v>1.3629051042076772</v>
      </c>
      <c r="H31" s="69">
        <f>VLOOKUP($D31,'2020 상반기 신속집행 최종'!$B$4:$I$412,MATCH(H$2,'2020 상반기 신속집행 최종'!$B$4:$I$4,0),FALSE)</f>
        <v>0.6</v>
      </c>
      <c r="I31" s="76">
        <f>VLOOKUP($D31,'2020년_하반기재정집행'!$C$1:$M$408,MATCH(I$2,'2020년_하반기재정집행'!$C$1:$M$1,0),FALSE)/1000000</f>
        <v>310700.15648499998</v>
      </c>
      <c r="J31" s="76">
        <f>VLOOKUP($D31,'2020년_하반기재정집행'!$C$1:$M$408,MATCH(J$2,'2020년_하반기재정집행'!$C$1:$M$1,0),FALSE)/1000000</f>
        <v>300896.73478100001</v>
      </c>
      <c r="K31" s="77">
        <f>VLOOKUP($D31,'2020년_하반기재정집행'!$C$1:$M$408,MATCH(K$2,'2020년_하반기재정집행'!$C$1:$M$1,0),FALSE)</f>
        <v>1.0325806849021979</v>
      </c>
      <c r="L31" s="64">
        <f>VLOOKUP($D31,'2020년_하반기재정집행'!$C$1:$M$408,MATCH(L$2,'2020년_하반기재정집행'!$C$1:$M$1,0),FALSE)</f>
        <v>0.4</v>
      </c>
      <c r="M31" s="76">
        <f>VLOOKUP($D31,'2020년_하반기재정집행'!$C$1:$M$408,MATCH(M$2,'2020년_하반기재정집행'!$C$1:$M$1,0),FALSE)/1000000</f>
        <v>318409.24315499997</v>
      </c>
      <c r="N31" s="145" t="str">
        <f>VLOOKUP($D31,'2020년_하반기재정집행'!$C$1:$M$408,MATCH(N$2,'2020년_하반기재정집행'!$C$1:$M$1,0),FALSE)</f>
        <v>A</v>
      </c>
      <c r="O31" s="14">
        <f>VLOOKUP($D31,'2020년_하반기재정집행'!$C$1:$M$408,MATCH(O$2,'2020년_하반기재정집행'!$C$1:$M$1,0),FALSE)</f>
        <v>0.1</v>
      </c>
      <c r="P31" s="64">
        <f t="shared" si="0"/>
        <v>0</v>
      </c>
      <c r="Q31" s="169">
        <f t="shared" si="1"/>
        <v>1</v>
      </c>
      <c r="R31" s="169" t="e">
        <f t="shared" ca="1" si="2"/>
        <v>#REF!</v>
      </c>
      <c r="S31" s="15" t="e">
        <f t="shared" ca="1" si="3"/>
        <v>#REF!</v>
      </c>
    </row>
    <row r="32" spans="1:19" ht="17.25" thickTop="1" x14ac:dyDescent="0.3">
      <c r="A32" s="16" t="s">
        <v>544</v>
      </c>
      <c r="B32" s="16" t="s">
        <v>531</v>
      </c>
      <c r="C32" s="16" t="s">
        <v>545</v>
      </c>
      <c r="D32" s="16" t="s">
        <v>396</v>
      </c>
      <c r="E32" s="102">
        <f>VLOOKUP($D32,'2020 상반기 신속집행 최종'!$B$4:$I$412,MATCH(E$2,'2020 상반기 신속집행 최종'!$B$4:$I$4,0),FALSE)/1000000</f>
        <v>136727.32741699999</v>
      </c>
      <c r="F32" s="103">
        <f>VLOOKUP($D32,'2020 상반기 신속집행 최종'!$B$4:$I$412,MATCH(F$2,'2020 상반기 신속집행 최종'!$B$4:$I$4,0),FALSE)/1000000</f>
        <v>95826.630466000002</v>
      </c>
      <c r="G32" s="116">
        <f>VLOOKUP($D32,'2020 상반기 신속집행 최종'!$B$4:$I$412,MATCH(G$2,'2020 상반기 신속집행 최종'!$B$4:$I$4,0),FALSE)</f>
        <v>1.4268197342649116</v>
      </c>
      <c r="H32" s="70">
        <f>VLOOKUP($D32,'2020 상반기 신속집행 최종'!$B$4:$I$412,MATCH(H$2,'2020 상반기 신속집행 최종'!$B$4:$I$4,0),FALSE)</f>
        <v>0.6</v>
      </c>
      <c r="I32" s="78">
        <f>VLOOKUP($D32,'2020년_하반기재정집행'!$C$1:$M$408,MATCH(I$2,'2020년_하반기재정집행'!$C$1:$M$1,0),FALSE)/1000000</f>
        <v>309884.665805</v>
      </c>
      <c r="J32" s="78">
        <f>VLOOKUP($D32,'2020년_하반기재정집행'!$C$1:$M$408,MATCH(J$2,'2020년_하반기재정집행'!$C$1:$M$1,0),FALSE)/1000000</f>
        <v>310123.850898</v>
      </c>
      <c r="K32" s="79">
        <f>VLOOKUP($D32,'2020년_하반기재정집행'!$C$1:$M$408,MATCH(K$2,'2020년_하반기재정집행'!$C$1:$M$1,0),FALSE)</f>
        <v>0.9992287433155902</v>
      </c>
      <c r="L32" s="65">
        <f>VLOOKUP($D32,'2020년_하반기재정집행'!$C$1:$M$408,MATCH(L$2,'2020년_하반기재정집행'!$C$1:$M$1,0),FALSE)</f>
        <v>0.33</v>
      </c>
      <c r="M32" s="78">
        <f>VLOOKUP($D32,'2020년_하반기재정집행'!$C$1:$M$408,MATCH(M$2,'2020년_하반기재정집행'!$C$1:$M$1,0),FALSE)/1000000</f>
        <v>328173.38719400001</v>
      </c>
      <c r="N32" s="146" t="str">
        <f>VLOOKUP($D32,'2020년_하반기재정집행'!$C$1:$M$408,MATCH(N$2,'2020년_하반기재정집행'!$C$1:$M$1,0),FALSE)</f>
        <v>A</v>
      </c>
      <c r="O32" s="17">
        <f>VLOOKUP($D32,'2020년_하반기재정집행'!$C$1:$M$408,MATCH(O$2,'2020년_하반기재정집행'!$C$1:$M$1,0),FALSE)</f>
        <v>0.1</v>
      </c>
      <c r="P32" s="65">
        <f t="shared" si="0"/>
        <v>7.0000000000000062E-2</v>
      </c>
      <c r="Q32" s="170">
        <f t="shared" si="1"/>
        <v>1</v>
      </c>
      <c r="R32" s="170" t="e">
        <f t="shared" ca="1" si="2"/>
        <v>#REF!</v>
      </c>
      <c r="S32" s="18" t="e">
        <f t="shared" ca="1" si="3"/>
        <v>#REF!</v>
      </c>
    </row>
    <row r="33" spans="1:19" ht="17.25" thickTop="1" x14ac:dyDescent="0.3">
      <c r="A33" s="20" t="s">
        <v>549</v>
      </c>
      <c r="B33" s="20" t="s">
        <v>531</v>
      </c>
      <c r="C33" s="20" t="s">
        <v>550</v>
      </c>
      <c r="D33" s="20" t="s">
        <v>520</v>
      </c>
      <c r="E33" s="104">
        <f>VLOOKUP($D33,'2020 상반기 신속집행 최종'!$B$4:$I$412,MATCH(E$2,'2020 상반기 신속집행 최종'!$B$4:$I$4,0),FALSE)/1000000</f>
        <v>94141.577858000004</v>
      </c>
      <c r="F33" s="105">
        <f>VLOOKUP($D33,'2020 상반기 신속집행 최종'!$B$4:$I$412,MATCH(F$2,'2020 상반기 신속집행 최종'!$B$4:$I$4,0),FALSE)/1000000</f>
        <v>79582.529552000007</v>
      </c>
      <c r="G33" s="117">
        <f>VLOOKUP($D33,'2020 상반기 신속집행 최종'!$B$4:$I$412,MATCH(G$2,'2020 상반기 신속집행 최종'!$B$4:$I$4,0),FALSE)</f>
        <v>1.1829427688207244</v>
      </c>
      <c r="H33" s="71">
        <f>VLOOKUP($D33,'2020 상반기 신속집행 최종'!$B$4:$I$412,MATCH(H$2,'2020 상반기 신속집행 최종'!$B$4:$I$4,0),FALSE)</f>
        <v>0.6</v>
      </c>
      <c r="I33" s="80">
        <f>VLOOKUP($D33,'2020년_하반기재정집행'!$C$1:$M$408,MATCH(I$2,'2020년_하반기재정집행'!$C$1:$M$1,0),FALSE)/1000000</f>
        <v>349589.92266099999</v>
      </c>
      <c r="J33" s="80">
        <f>VLOOKUP($D33,'2020년_하반기재정집행'!$C$1:$M$408,MATCH(J$2,'2020년_하반기재정집행'!$C$1:$M$1,0),FALSE)/1000000</f>
        <v>343830.16440900002</v>
      </c>
      <c r="K33" s="81">
        <f>VLOOKUP($D33,'2020년_하반기재정집행'!$C$1:$M$408,MATCH(K$2,'2020년_하반기재정집행'!$C$1:$M$1,0),FALSE)</f>
        <v>1.016751753767446</v>
      </c>
      <c r="L33" s="66">
        <f>VLOOKUP($D33,'2020년_하반기재정집행'!$C$1:$M$408,MATCH(L$2,'2020년_하반기재정집행'!$C$1:$M$1,0),FALSE)</f>
        <v>0.4</v>
      </c>
      <c r="M33" s="80">
        <f>VLOOKUP($D33,'2020년_하반기재정집행'!$C$1:$M$408,MATCH(M$2,'2020년_하반기재정집행'!$C$1:$M$1,0),FALSE)/1000000</f>
        <v>363841.44381999999</v>
      </c>
      <c r="N33" s="147" t="str">
        <f>VLOOKUP($D33,'2020년_하반기재정집행'!$C$1:$M$408,MATCH(N$2,'2020년_하반기재정집행'!$C$1:$M$1,0),FALSE)</f>
        <v>A</v>
      </c>
      <c r="O33" s="21">
        <f>VLOOKUP($D33,'2020년_하반기재정집행'!$C$1:$M$408,MATCH(O$2,'2020년_하반기재정집행'!$C$1:$M$1,0),FALSE)</f>
        <v>0.1</v>
      </c>
      <c r="P33" s="66">
        <f t="shared" si="0"/>
        <v>0</v>
      </c>
      <c r="Q33" s="171">
        <f t="shared" si="1"/>
        <v>1</v>
      </c>
      <c r="R33" s="171" t="e">
        <f t="shared" ca="1" si="2"/>
        <v>#REF!</v>
      </c>
      <c r="S33" s="22" t="e">
        <f t="shared" ca="1" si="3"/>
        <v>#REF!</v>
      </c>
    </row>
    <row r="34" spans="1:19" ht="17.25" thickTop="1" x14ac:dyDescent="0.3">
      <c r="A34" s="13" t="s">
        <v>549</v>
      </c>
      <c r="B34" s="13" t="s">
        <v>531</v>
      </c>
      <c r="C34" s="13" t="s">
        <v>550</v>
      </c>
      <c r="D34" s="13" t="s">
        <v>15</v>
      </c>
      <c r="E34" s="100">
        <f>VLOOKUP($D34,'2020 상반기 신속집행 최종'!$B$4:$I$412,MATCH(E$2,'2020 상반기 신속집행 최종'!$B$4:$I$4,0),FALSE)/1000000</f>
        <v>4733.9043039999997</v>
      </c>
      <c r="F34" s="101">
        <f>VLOOKUP($D34,'2020 상반기 신속집행 최종'!$B$4:$I$412,MATCH(F$2,'2020 상반기 신속집행 최종'!$B$4:$I$4,0),FALSE)/1000000</f>
        <v>3687.1862470000001</v>
      </c>
      <c r="G34" s="115">
        <f>VLOOKUP($D34,'2020 상반기 신속집행 최종'!$B$4:$I$412,MATCH(G$2,'2020 상반기 신속집행 최종'!$B$4:$I$4,0),FALSE)</f>
        <v>1.2838798983511179</v>
      </c>
      <c r="H34" s="69">
        <f>VLOOKUP($D34,'2020 상반기 신속집행 최종'!$B$4:$I$412,MATCH(H$2,'2020 상반기 신속집행 최종'!$B$4:$I$4,0),FALSE)</f>
        <v>0.6</v>
      </c>
      <c r="I34" s="76">
        <f>VLOOKUP($D34,'2020년_하반기재정집행'!$C$1:$M$408,MATCH(I$2,'2020년_하반기재정집행'!$C$1:$M$1,0),FALSE)/1000000</f>
        <v>192208.054798</v>
      </c>
      <c r="J34" s="76">
        <f>VLOOKUP($D34,'2020년_하반기재정집행'!$C$1:$M$408,MATCH(J$2,'2020년_하반기재정집행'!$C$1:$M$1,0),FALSE)/1000000</f>
        <v>190352.89376100001</v>
      </c>
      <c r="K34" s="77">
        <f>VLOOKUP($D34,'2020년_하반기재정집행'!$C$1:$M$408,MATCH(K$2,'2020년_하반기재정집행'!$C$1:$M$1,0),FALSE)</f>
        <v>1.0097459040435144</v>
      </c>
      <c r="L34" s="64">
        <f>VLOOKUP($D34,'2020년_하반기재정집행'!$C$1:$M$408,MATCH(L$2,'2020년_하반기재정집행'!$C$1:$M$1,0),FALSE)</f>
        <v>0.4</v>
      </c>
      <c r="M34" s="76">
        <f>VLOOKUP($D34,'2020년_하반기재정집행'!$C$1:$M$408,MATCH(M$2,'2020년_하반기재정집행'!$C$1:$M$1,0),FALSE)/1000000</f>
        <v>201431.63360999999</v>
      </c>
      <c r="N34" s="145" t="str">
        <f>VLOOKUP($D34,'2020년_하반기재정집행'!$C$1:$M$408,MATCH(N$2,'2020년_하반기재정집행'!$C$1:$M$1,0),FALSE)</f>
        <v>A</v>
      </c>
      <c r="O34" s="14">
        <f>VLOOKUP($D34,'2020년_하반기재정집행'!$C$1:$M$408,MATCH(O$2,'2020년_하반기재정집행'!$C$1:$M$1,0),FALSE)</f>
        <v>0.1</v>
      </c>
      <c r="P34" s="64">
        <f t="shared" si="0"/>
        <v>0</v>
      </c>
      <c r="Q34" s="169">
        <f t="shared" si="1"/>
        <v>1</v>
      </c>
      <c r="R34" s="169" t="e">
        <f t="shared" ca="1" si="2"/>
        <v>#REF!</v>
      </c>
      <c r="S34" s="15" t="e">
        <f t="shared" ca="1" si="3"/>
        <v>#REF!</v>
      </c>
    </row>
    <row r="35" spans="1:19" ht="17.25" thickTop="1" x14ac:dyDescent="0.3">
      <c r="A35" s="13" t="s">
        <v>549</v>
      </c>
      <c r="B35" s="13" t="s">
        <v>531</v>
      </c>
      <c r="C35" s="13" t="s">
        <v>550</v>
      </c>
      <c r="D35" s="13" t="s">
        <v>19</v>
      </c>
      <c r="E35" s="100">
        <f>VLOOKUP($D35,'2020 상반기 신속집행 최종'!$B$4:$I$412,MATCH(E$2,'2020 상반기 신속집행 최종'!$B$4:$I$4,0),FALSE)/1000000</f>
        <v>107305.27989599999</v>
      </c>
      <c r="F35" s="101">
        <f>VLOOKUP($D35,'2020 상반기 신속집행 최종'!$B$4:$I$412,MATCH(F$2,'2020 상반기 신속집행 최종'!$B$4:$I$4,0),FALSE)/1000000</f>
        <v>118918.833264</v>
      </c>
      <c r="G35" s="115">
        <f>VLOOKUP($D35,'2020 상반기 신속집행 최종'!$B$4:$I$412,MATCH(G$2,'2020 상반기 신속집행 최종'!$B$4:$I$4,0),FALSE)</f>
        <v>0.90234050360872708</v>
      </c>
      <c r="H35" s="69">
        <f>VLOOKUP($D35,'2020 상반기 신속집행 최종'!$B$4:$I$412,MATCH(H$2,'2020 상반기 신속집행 최종'!$B$4:$I$4,0),FALSE)</f>
        <v>0.4</v>
      </c>
      <c r="I35" s="76">
        <f>VLOOKUP($D35,'2020년_하반기재정집행'!$C$1:$M$408,MATCH(I$2,'2020년_하반기재정집행'!$C$1:$M$1,0),FALSE)/1000000</f>
        <v>260277.95073899999</v>
      </c>
      <c r="J35" s="76">
        <f>VLOOKUP($D35,'2020년_하반기재정집행'!$C$1:$M$408,MATCH(J$2,'2020년_하반기재정집행'!$C$1:$M$1,0),FALSE)/1000000</f>
        <v>259940.722916</v>
      </c>
      <c r="K35" s="77">
        <f>VLOOKUP($D35,'2020년_하반기재정집행'!$C$1:$M$408,MATCH(K$2,'2020년_하반기재정집행'!$C$1:$M$1,0),FALSE)</f>
        <v>1.0012973258642086</v>
      </c>
      <c r="L35" s="64">
        <f>VLOOKUP($D35,'2020년_하반기재정집행'!$C$1:$M$408,MATCH(L$2,'2020년_하반기재정집행'!$C$1:$M$1,0),FALSE)</f>
        <v>0.4</v>
      </c>
      <c r="M35" s="76">
        <f>VLOOKUP($D35,'2020년_하반기재정집행'!$C$1:$M$408,MATCH(M$2,'2020년_하반기재정집행'!$C$1:$M$1,0),FALSE)/1000000</f>
        <v>275069.54806</v>
      </c>
      <c r="N35" s="145" t="str">
        <f>VLOOKUP($D35,'2020년_하반기재정집행'!$C$1:$M$408,MATCH(N$2,'2020년_하반기재정집행'!$C$1:$M$1,0),FALSE)</f>
        <v>A</v>
      </c>
      <c r="O35" s="14">
        <f>VLOOKUP($D35,'2020년_하반기재정집행'!$C$1:$M$408,MATCH(O$2,'2020년_하반기재정집행'!$C$1:$M$1,0),FALSE)</f>
        <v>0.1</v>
      </c>
      <c r="P35" s="64">
        <f t="shared" si="0"/>
        <v>0.1</v>
      </c>
      <c r="Q35" s="169">
        <f t="shared" si="1"/>
        <v>0.9</v>
      </c>
      <c r="R35" s="169" t="e">
        <f t="shared" ca="1" si="2"/>
        <v>#REF!</v>
      </c>
      <c r="S35" s="15" t="e">
        <f t="shared" ca="1" si="3"/>
        <v>#REF!</v>
      </c>
    </row>
    <row r="36" spans="1:19" ht="17.25" thickTop="1" x14ac:dyDescent="0.3">
      <c r="A36" s="13" t="s">
        <v>549</v>
      </c>
      <c r="B36" s="13" t="s">
        <v>531</v>
      </c>
      <c r="C36" s="13" t="s">
        <v>550</v>
      </c>
      <c r="D36" s="13" t="s">
        <v>448</v>
      </c>
      <c r="E36" s="100">
        <f>VLOOKUP($D36,'2020 상반기 신속집행 최종'!$B$4:$I$412,MATCH(E$2,'2020 상반기 신속집행 최종'!$B$4:$I$4,0),FALSE)/1000000</f>
        <v>2008.7337500000001</v>
      </c>
      <c r="F36" s="101">
        <f>VLOOKUP($D36,'2020 상반기 신속집행 최종'!$B$4:$I$412,MATCH(F$2,'2020 상반기 신속집행 최종'!$B$4:$I$4,0),FALSE)/1000000</f>
        <v>2344.8848600000001</v>
      </c>
      <c r="G36" s="115">
        <f>VLOOKUP($D36,'2020 상반기 신속집행 최종'!$B$4:$I$412,MATCH(G$2,'2020 상반기 신속집행 최종'!$B$4:$I$4,0),FALSE)</f>
        <v>0.85664493991402202</v>
      </c>
      <c r="H36" s="69">
        <f>VLOOKUP($D36,'2020 상반기 신속집행 최종'!$B$4:$I$412,MATCH(H$2,'2020 상반기 신속집행 최종'!$B$4:$I$4,0),FALSE)</f>
        <v>0.3</v>
      </c>
      <c r="I36" s="76">
        <f>VLOOKUP($D36,'2020년_하반기재정집행'!$C$1:$M$408,MATCH(I$2,'2020년_하반기재정집행'!$C$1:$M$1,0),FALSE)/1000000</f>
        <v>19955.599173999999</v>
      </c>
      <c r="J36" s="76">
        <f>VLOOKUP($D36,'2020년_하반기재정집행'!$C$1:$M$408,MATCH(J$2,'2020년_하반기재정집행'!$C$1:$M$1,0),FALSE)/1000000</f>
        <v>19961.395554999999</v>
      </c>
      <c r="K36" s="77">
        <f>VLOOKUP($D36,'2020년_하반기재정집행'!$C$1:$M$408,MATCH(K$2,'2020년_하반기재정집행'!$C$1:$M$1,0),FALSE)</f>
        <v>0.99970962045293732</v>
      </c>
      <c r="L36" s="64">
        <f>VLOOKUP($D36,'2020년_하반기재정집행'!$C$1:$M$408,MATCH(L$2,'2020년_하반기재정집행'!$C$1:$M$1,0),FALSE)</f>
        <v>0.33</v>
      </c>
      <c r="M36" s="76">
        <f>VLOOKUP($D36,'2020년_하반기재정집행'!$C$1:$M$408,MATCH(M$2,'2020년_하반기재정집행'!$C$1:$M$1,0),FALSE)/1000000</f>
        <v>21123.169900000001</v>
      </c>
      <c r="N36" s="145" t="str">
        <f>VLOOKUP($D36,'2020년_하반기재정집행'!$C$1:$M$408,MATCH(N$2,'2020년_하반기재정집행'!$C$1:$M$1,0),FALSE)</f>
        <v>C</v>
      </c>
      <c r="O36" s="14">
        <f>VLOOKUP($D36,'2020년_하반기재정집행'!$C$1:$M$408,MATCH(O$2,'2020년_하반기재정집행'!$C$1:$M$1,0),FALSE)</f>
        <v>0.06</v>
      </c>
      <c r="P36" s="64">
        <f t="shared" si="0"/>
        <v>0.06</v>
      </c>
      <c r="Q36" s="169">
        <f t="shared" si="1"/>
        <v>0.69</v>
      </c>
      <c r="R36" s="169" t="e">
        <f t="shared" ca="1" si="2"/>
        <v>#REF!</v>
      </c>
      <c r="S36" s="15" t="e">
        <f t="shared" ca="1" si="3"/>
        <v>#REF!</v>
      </c>
    </row>
    <row r="37" spans="1:19" ht="17.25" thickTop="1" x14ac:dyDescent="0.3">
      <c r="A37" s="13" t="s">
        <v>549</v>
      </c>
      <c r="B37" s="13" t="s">
        <v>531</v>
      </c>
      <c r="C37" s="13" t="s">
        <v>550</v>
      </c>
      <c r="D37" s="13" t="s">
        <v>180</v>
      </c>
      <c r="E37" s="100">
        <f>VLOOKUP($D37,'2020 상반기 신속집행 최종'!$B$4:$I$412,MATCH(E$2,'2020 상반기 신속집행 최종'!$B$4:$I$4,0),FALSE)/1000000</f>
        <v>220.31258</v>
      </c>
      <c r="F37" s="101">
        <f>VLOOKUP($D37,'2020 상반기 신속집행 최종'!$B$4:$I$412,MATCH(F$2,'2020 상반기 신속집행 최종'!$B$4:$I$4,0),FALSE)/1000000</f>
        <v>237.57300000000001</v>
      </c>
      <c r="G37" s="115">
        <f>VLOOKUP($D37,'2020 상반기 신속집행 최종'!$B$4:$I$412,MATCH(G$2,'2020 상반기 신속집행 최종'!$B$4:$I$4,0),FALSE)</f>
        <v>0.92734687864361687</v>
      </c>
      <c r="H37" s="69">
        <f>VLOOKUP($D37,'2020 상반기 신속집행 최종'!$B$4:$I$412,MATCH(H$2,'2020 상반기 신속집행 최종'!$B$4:$I$4,0),FALSE)</f>
        <v>0.4</v>
      </c>
      <c r="I37" s="76">
        <f>VLOOKUP($D37,'2020년_하반기재정집행'!$C$1:$M$408,MATCH(I$2,'2020년_하반기재정집행'!$C$1:$M$1,0),FALSE)/1000000</f>
        <v>16640.945518</v>
      </c>
      <c r="J37" s="76">
        <f>VLOOKUP($D37,'2020년_하반기재정집행'!$C$1:$M$408,MATCH(J$2,'2020년_하반기재정집행'!$C$1:$M$1,0),FALSE)/1000000</f>
        <v>18046.865981999999</v>
      </c>
      <c r="K37" s="77">
        <f>VLOOKUP($D37,'2020년_하반기재정집행'!$C$1:$M$408,MATCH(K$2,'2020년_하반기재정집행'!$C$1:$M$1,0),FALSE)</f>
        <v>0.9220961431529292</v>
      </c>
      <c r="L37" s="64">
        <f>VLOOKUP($D37,'2020년_하반기재정집행'!$C$1:$M$408,MATCH(L$2,'2020년_하반기재정집행'!$C$1:$M$1,0),FALSE)</f>
        <v>0.33</v>
      </c>
      <c r="M37" s="76">
        <f>VLOOKUP($D37,'2020년_하반기재정집행'!$C$1:$M$408,MATCH(M$2,'2020년_하반기재정집행'!$C$1:$M$1,0),FALSE)/1000000</f>
        <v>19097.212680000001</v>
      </c>
      <c r="N37" s="145" t="str">
        <f>VLOOKUP($D37,'2020년_하반기재정집행'!$C$1:$M$408,MATCH(N$2,'2020년_하반기재정집행'!$C$1:$M$1,0),FALSE)</f>
        <v>B</v>
      </c>
      <c r="O37" s="14">
        <f>VLOOKUP($D37,'2020년_하반기재정집행'!$C$1:$M$408,MATCH(O$2,'2020년_하반기재정집행'!$C$1:$M$1,0),FALSE)</f>
        <v>0.06</v>
      </c>
      <c r="P37" s="64">
        <f t="shared" si="0"/>
        <v>0.06</v>
      </c>
      <c r="Q37" s="169">
        <f t="shared" si="1"/>
        <v>0.79</v>
      </c>
      <c r="R37" s="169" t="e">
        <f t="shared" ca="1" si="2"/>
        <v>#REF!</v>
      </c>
      <c r="S37" s="15" t="e">
        <f t="shared" ca="1" si="3"/>
        <v>#REF!</v>
      </c>
    </row>
    <row r="38" spans="1:19" ht="17.25" thickTop="1" x14ac:dyDescent="0.3">
      <c r="A38" s="13" t="s">
        <v>549</v>
      </c>
      <c r="B38" s="13" t="s">
        <v>531</v>
      </c>
      <c r="C38" s="13" t="s">
        <v>550</v>
      </c>
      <c r="D38" s="13" t="s">
        <v>422</v>
      </c>
      <c r="E38" s="100">
        <f>VLOOKUP($D38,'2020 상반기 신속집행 최종'!$B$4:$I$412,MATCH(E$2,'2020 상반기 신속집행 최종'!$B$4:$I$4,0),FALSE)/1000000</f>
        <v>277.22723000000002</v>
      </c>
      <c r="F38" s="101">
        <f>VLOOKUP($D38,'2020 상반기 신속집행 최종'!$B$4:$I$412,MATCH(F$2,'2020 상반기 신속집행 최종'!$B$4:$I$4,0),FALSE)/1000000</f>
        <v>202.39064999999999</v>
      </c>
      <c r="G38" s="115">
        <f>VLOOKUP($D38,'2020 상반기 신속집행 최종'!$B$4:$I$412,MATCH(G$2,'2020 상반기 신속집행 최종'!$B$4:$I$4,0),FALSE)</f>
        <v>1.3697630300609243</v>
      </c>
      <c r="H38" s="69">
        <f>VLOOKUP($D38,'2020 상반기 신속집행 최종'!$B$4:$I$412,MATCH(H$2,'2020 상반기 신속집행 최종'!$B$4:$I$4,0),FALSE)</f>
        <v>0.6</v>
      </c>
      <c r="I38" s="76">
        <f>VLOOKUP($D38,'2020년_하반기재정집행'!$C$1:$M$408,MATCH(I$2,'2020년_하반기재정집행'!$C$1:$M$1,0),FALSE)/1000000</f>
        <v>28377.509471000001</v>
      </c>
      <c r="J38" s="76">
        <f>VLOOKUP($D38,'2020년_하반기재정집행'!$C$1:$M$408,MATCH(J$2,'2020년_하반기재정집행'!$C$1:$M$1,0),FALSE)/1000000</f>
        <v>27471.650204000001</v>
      </c>
      <c r="K38" s="77">
        <f>VLOOKUP($D38,'2020년_하반기재정집행'!$C$1:$M$408,MATCH(K$2,'2020년_하반기재정집행'!$C$1:$M$1,0),FALSE)</f>
        <v>1.0329743302740548</v>
      </c>
      <c r="L38" s="64">
        <f>VLOOKUP($D38,'2020년_하반기재정집행'!$C$1:$M$408,MATCH(L$2,'2020년_하반기재정집행'!$C$1:$M$1,0),FALSE)</f>
        <v>0.4</v>
      </c>
      <c r="M38" s="76">
        <f>VLOOKUP($D38,'2020년_하반기재정집행'!$C$1:$M$408,MATCH(M$2,'2020년_하반기재정집행'!$C$1:$M$1,0),FALSE)/1000000</f>
        <v>29070.529317</v>
      </c>
      <c r="N38" s="145" t="str">
        <f>VLOOKUP($D38,'2020년_하반기재정집행'!$C$1:$M$408,MATCH(N$2,'2020년_하반기재정집행'!$C$1:$M$1,0),FALSE)</f>
        <v>B</v>
      </c>
      <c r="O38" s="14">
        <f>VLOOKUP($D38,'2020년_하반기재정집행'!$C$1:$M$408,MATCH(O$2,'2020년_하반기재정집행'!$C$1:$M$1,0),FALSE)</f>
        <v>0.06</v>
      </c>
      <c r="P38" s="64">
        <f t="shared" si="0"/>
        <v>0</v>
      </c>
      <c r="Q38" s="169">
        <f t="shared" si="1"/>
        <v>1</v>
      </c>
      <c r="R38" s="169" t="e">
        <f t="shared" ca="1" si="2"/>
        <v>#REF!</v>
      </c>
      <c r="S38" s="15" t="e">
        <f t="shared" ca="1" si="3"/>
        <v>#REF!</v>
      </c>
    </row>
    <row r="39" spans="1:19" ht="17.25" thickTop="1" x14ac:dyDescent="0.3">
      <c r="A39" s="13" t="s">
        <v>549</v>
      </c>
      <c r="B39" s="13" t="s">
        <v>531</v>
      </c>
      <c r="C39" s="13" t="s">
        <v>550</v>
      </c>
      <c r="D39" s="13" t="s">
        <v>499</v>
      </c>
      <c r="E39" s="100">
        <f>VLOOKUP($D39,'2020 상반기 신속집행 최종'!$B$4:$I$412,MATCH(E$2,'2020 상반기 신속집행 최종'!$B$4:$I$4,0),FALSE)/1000000</f>
        <v>9816.4393830000008</v>
      </c>
      <c r="F39" s="101">
        <f>VLOOKUP($D39,'2020 상반기 신속집행 최종'!$B$4:$I$412,MATCH(F$2,'2020 상반기 신속집행 최종'!$B$4:$I$4,0),FALSE)/1000000</f>
        <v>8597.7810449999997</v>
      </c>
      <c r="G39" s="115">
        <f>VLOOKUP($D39,'2020 상반기 신속집행 최종'!$B$4:$I$412,MATCH(G$2,'2020 상반기 신속집행 최종'!$B$4:$I$4,0),FALSE)</f>
        <v>1.1417410296472605</v>
      </c>
      <c r="H39" s="69">
        <f>VLOOKUP($D39,'2020 상반기 신속집행 최종'!$B$4:$I$412,MATCH(H$2,'2020 상반기 신속집행 최종'!$B$4:$I$4,0),FALSE)</f>
        <v>0.6</v>
      </c>
      <c r="I39" s="76">
        <f>VLOOKUP($D39,'2020년_하반기재정집행'!$C$1:$M$408,MATCH(I$2,'2020년_하반기재정집행'!$C$1:$M$1,0),FALSE)/1000000</f>
        <v>47188.642564000002</v>
      </c>
      <c r="J39" s="76">
        <f>VLOOKUP($D39,'2020년_하반기재정집행'!$C$1:$M$408,MATCH(J$2,'2020년_하반기재정집행'!$C$1:$M$1,0),FALSE)/1000000</f>
        <v>49087.261900999998</v>
      </c>
      <c r="K39" s="77">
        <f>VLOOKUP($D39,'2020년_하반기재정집행'!$C$1:$M$408,MATCH(K$2,'2020년_하반기재정집행'!$C$1:$M$1,0),FALSE)</f>
        <v>0.9613215473124338</v>
      </c>
      <c r="L39" s="64">
        <f>VLOOKUP($D39,'2020년_하반기재정집행'!$C$1:$M$408,MATCH(L$2,'2020년_하반기재정집행'!$C$1:$M$1,0),FALSE)</f>
        <v>0.33</v>
      </c>
      <c r="M39" s="76">
        <f>VLOOKUP($D39,'2020년_하반기재정집행'!$C$1:$M$408,MATCH(M$2,'2020년_하반기재정집행'!$C$1:$M$1,0),FALSE)/1000000</f>
        <v>51944.192488000001</v>
      </c>
      <c r="N39" s="145" t="str">
        <f>VLOOKUP($D39,'2020년_하반기재정집행'!$C$1:$M$408,MATCH(N$2,'2020년_하반기재정집행'!$C$1:$M$1,0),FALSE)</f>
        <v>B</v>
      </c>
      <c r="O39" s="14">
        <f>VLOOKUP($D39,'2020년_하반기재정집행'!$C$1:$M$408,MATCH(O$2,'2020년_하반기재정집행'!$C$1:$M$1,0),FALSE)</f>
        <v>0.08</v>
      </c>
      <c r="P39" s="64">
        <f t="shared" si="0"/>
        <v>7.0000000000000062E-2</v>
      </c>
      <c r="Q39" s="169">
        <f t="shared" si="1"/>
        <v>1</v>
      </c>
      <c r="R39" s="169" t="e">
        <f t="shared" ca="1" si="2"/>
        <v>#REF!</v>
      </c>
      <c r="S39" s="15" t="e">
        <f t="shared" ca="1" si="3"/>
        <v>#REF!</v>
      </c>
    </row>
    <row r="40" spans="1:19" ht="17.25" thickTop="1" x14ac:dyDescent="0.3">
      <c r="A40" s="16" t="s">
        <v>549</v>
      </c>
      <c r="B40" s="16" t="s">
        <v>531</v>
      </c>
      <c r="C40" s="16" t="s">
        <v>550</v>
      </c>
      <c r="D40" s="16" t="s">
        <v>551</v>
      </c>
      <c r="E40" s="102">
        <f>VLOOKUP($D40,'2020 상반기 신속집행 최종'!$B$4:$I$412,MATCH(E$2,'2020 상반기 신속집행 최종'!$B$4:$I$4,0),FALSE)/1000000</f>
        <v>1559.5380600000001</v>
      </c>
      <c r="F40" s="103">
        <f>VLOOKUP($D40,'2020 상반기 신속집행 최종'!$B$4:$I$412,MATCH(F$2,'2020 상반기 신속집행 최종'!$B$4:$I$4,0),FALSE)/1000000</f>
        <v>1286.1199710000001</v>
      </c>
      <c r="G40" s="116">
        <f>VLOOKUP($D40,'2020 상반기 신속집행 최종'!$B$4:$I$412,MATCH(G$2,'2020 상반기 신속집행 최종'!$B$4:$I$4,0),FALSE)</f>
        <v>1.2125914340537054</v>
      </c>
      <c r="H40" s="70">
        <f>VLOOKUP($D40,'2020 상반기 신속집행 최종'!$B$4:$I$412,MATCH(H$2,'2020 상반기 신속집행 최종'!$B$4:$I$4,0),FALSE)</f>
        <v>0.6</v>
      </c>
      <c r="I40" s="78">
        <f>VLOOKUP($D40,'2020년_하반기재정집행'!$C$1:$M$408,MATCH(I$2,'2020년_하반기재정집행'!$C$1:$M$1,0),FALSE)/1000000</f>
        <v>21386.518568</v>
      </c>
      <c r="J40" s="78">
        <f>VLOOKUP($D40,'2020년_하반기재정집행'!$C$1:$M$408,MATCH(J$2,'2020년_하반기재정집행'!$C$1:$M$1,0),FALSE)/1000000</f>
        <v>20644.338456000001</v>
      </c>
      <c r="K40" s="79">
        <f>VLOOKUP($D40,'2020년_하반기재정집행'!$C$1:$M$408,MATCH(K$2,'2020년_하반기재정집행'!$C$1:$M$1,0),FALSE)</f>
        <v>1.0359507820307168</v>
      </c>
      <c r="L40" s="65">
        <f>VLOOKUP($D40,'2020년_하반기재정집행'!$C$1:$M$408,MATCH(L$2,'2020년_하반기재정집행'!$C$1:$M$1,0),FALSE)</f>
        <v>0.4</v>
      </c>
      <c r="M40" s="78">
        <f>VLOOKUP($D40,'2020년_하반기재정집행'!$C$1:$M$408,MATCH(M$2,'2020년_하반기재정집행'!$C$1:$M$1,0),FALSE)/1000000</f>
        <v>21845.860799999999</v>
      </c>
      <c r="N40" s="146" t="str">
        <f>VLOOKUP($D40,'2020년_하반기재정집행'!$C$1:$M$408,MATCH(N$2,'2020년_하반기재정집행'!$C$1:$M$1,0),FALSE)</f>
        <v>C</v>
      </c>
      <c r="O40" s="17">
        <f>VLOOKUP($D40,'2020년_하반기재정집행'!$C$1:$M$408,MATCH(O$2,'2020년_하반기재정집행'!$C$1:$M$1,0),FALSE)</f>
        <v>0.06</v>
      </c>
      <c r="P40" s="65">
        <f t="shared" si="0"/>
        <v>0</v>
      </c>
      <c r="Q40" s="170">
        <f t="shared" si="1"/>
        <v>1</v>
      </c>
      <c r="R40" s="170" t="e">
        <f t="shared" ca="1" si="2"/>
        <v>#REF!</v>
      </c>
      <c r="S40" s="18" t="e">
        <f t="shared" ca="1" si="3"/>
        <v>#REF!</v>
      </c>
    </row>
    <row r="41" spans="1:19" ht="17.25" thickTop="1" x14ac:dyDescent="0.3">
      <c r="A41" s="20" t="s">
        <v>552</v>
      </c>
      <c r="B41" s="20" t="s">
        <v>553</v>
      </c>
      <c r="C41" s="20" t="s">
        <v>554</v>
      </c>
      <c r="D41" s="20" t="s">
        <v>105</v>
      </c>
      <c r="E41" s="104">
        <f>VLOOKUP($D41,'2020 상반기 신속집행 최종'!$B$4:$I$412,MATCH(E$2,'2020 상반기 신속집행 최종'!$B$4:$I$4,0),FALSE)/1000000</f>
        <v>55601.134386999998</v>
      </c>
      <c r="F41" s="105">
        <f>VLOOKUP($D41,'2020 상반기 신속집행 최종'!$B$4:$I$412,MATCH(F$2,'2020 상반기 신속집행 최종'!$B$4:$I$4,0),FALSE)/1000000</f>
        <v>60005.068857999999</v>
      </c>
      <c r="G41" s="117">
        <f>VLOOKUP($D41,'2020 상반기 신속집행 최종'!$B$4:$I$412,MATCH(G$2,'2020 상반기 신속집행 최종'!$B$4:$I$4,0),FALSE)</f>
        <v>0.92660729243688122</v>
      </c>
      <c r="H41" s="71">
        <f>VLOOKUP($D41,'2020 상반기 신속집행 최종'!$B$4:$I$412,MATCH(H$2,'2020 상반기 신속집행 최종'!$B$4:$I$4,0),FALSE)</f>
        <v>0.4</v>
      </c>
      <c r="I41" s="80">
        <f>VLOOKUP($D41,'2020년_하반기재정집행'!$C$1:$M$408,MATCH(I$2,'2020년_하반기재정집행'!$C$1:$M$1,0),FALSE)/1000000</f>
        <v>197462.91078400001</v>
      </c>
      <c r="J41" s="80">
        <f>VLOOKUP($D41,'2020년_하반기재정집행'!$C$1:$M$408,MATCH(J$2,'2020년_하반기재정집행'!$C$1:$M$1,0),FALSE)/1000000</f>
        <v>167453.465405</v>
      </c>
      <c r="K41" s="81">
        <f>VLOOKUP($D41,'2020년_하반기재정집행'!$C$1:$M$408,MATCH(K$2,'2020년_하반기재정집행'!$C$1:$M$1,0),FALSE)</f>
        <v>1.1792106559659405</v>
      </c>
      <c r="L41" s="66">
        <f>VLOOKUP($D41,'2020년_하반기재정집행'!$C$1:$M$408,MATCH(L$2,'2020년_하반기재정집행'!$C$1:$M$1,0),FALSE)</f>
        <v>0.4</v>
      </c>
      <c r="M41" s="80">
        <f>VLOOKUP($D41,'2020년_하반기재정집행'!$C$1:$M$408,MATCH(M$2,'2020년_하반기재정집행'!$C$1:$M$1,0),FALSE)/1000000</f>
        <v>177199.43429199999</v>
      </c>
      <c r="N41" s="147" t="str">
        <f>VLOOKUP($D41,'2020년_하반기재정집행'!$C$1:$M$408,MATCH(N$2,'2020년_하반기재정집행'!$C$1:$M$1,0),FALSE)</f>
        <v>A</v>
      </c>
      <c r="O41" s="21">
        <f>VLOOKUP($D41,'2020년_하반기재정집행'!$C$1:$M$408,MATCH(O$2,'2020년_하반기재정집행'!$C$1:$M$1,0),FALSE)</f>
        <v>0.1</v>
      </c>
      <c r="P41" s="66">
        <f t="shared" si="0"/>
        <v>0.1</v>
      </c>
      <c r="Q41" s="171">
        <f t="shared" si="1"/>
        <v>0.9</v>
      </c>
      <c r="R41" s="171" t="e">
        <f t="shared" ca="1" si="2"/>
        <v>#REF!</v>
      </c>
      <c r="S41" s="22" t="e">
        <f t="shared" ca="1" si="3"/>
        <v>#REF!</v>
      </c>
    </row>
    <row r="42" spans="1:19" ht="17.25" thickTop="1" x14ac:dyDescent="0.3">
      <c r="A42" s="13" t="s">
        <v>552</v>
      </c>
      <c r="B42" s="13" t="s">
        <v>553</v>
      </c>
      <c r="C42" s="13" t="s">
        <v>554</v>
      </c>
      <c r="D42" s="13" t="s">
        <v>131</v>
      </c>
      <c r="E42" s="100">
        <f>VLOOKUP($D42,'2020 상반기 신속집행 최종'!$B$4:$I$412,MATCH(E$2,'2020 상반기 신속집행 최종'!$B$4:$I$4,0),FALSE)/1000000</f>
        <v>569.74292000000003</v>
      </c>
      <c r="F42" s="101">
        <f>VLOOKUP($D42,'2020 상반기 신속집행 최종'!$B$4:$I$412,MATCH(F$2,'2020 상반기 신속집행 최종'!$B$4:$I$4,0),FALSE)/1000000</f>
        <v>484.48278900000003</v>
      </c>
      <c r="G42" s="115">
        <f>VLOOKUP($D42,'2020 상반기 신속집행 최종'!$B$4:$I$412,MATCH(G$2,'2020 상반기 신속집행 최종'!$B$4:$I$4,0),FALSE)</f>
        <v>1.1759817540185107</v>
      </c>
      <c r="H42" s="69">
        <f>VLOOKUP($D42,'2020 상반기 신속집행 최종'!$B$4:$I$412,MATCH(H$2,'2020 상반기 신속집행 최종'!$B$4:$I$4,0),FALSE)</f>
        <v>0.6</v>
      </c>
      <c r="I42" s="76">
        <f>VLOOKUP($D42,'2020년_하반기재정집행'!$C$1:$M$408,MATCH(I$2,'2020년_하반기재정집행'!$C$1:$M$1,0),FALSE)/1000000</f>
        <v>20981.854261</v>
      </c>
      <c r="J42" s="76">
        <f>VLOOKUP($D42,'2020년_하반기재정집행'!$C$1:$M$408,MATCH(J$2,'2020년_하반기재정집행'!$C$1:$M$1,0),FALSE)/1000000</f>
        <v>20657.648969999998</v>
      </c>
      <c r="K42" s="77">
        <f>VLOOKUP($D42,'2020년_하반기재정집행'!$C$1:$M$408,MATCH(K$2,'2020년_하반기재정집행'!$C$1:$M$1,0),FALSE)</f>
        <v>1.0156942008004313</v>
      </c>
      <c r="L42" s="64">
        <f>VLOOKUP($D42,'2020년_하반기재정집행'!$C$1:$M$408,MATCH(L$2,'2020년_하반기재정집행'!$C$1:$M$1,0),FALSE)</f>
        <v>0.4</v>
      </c>
      <c r="M42" s="76">
        <f>VLOOKUP($D42,'2020년_하반기재정집행'!$C$1:$M$408,MATCH(M$2,'2020년_하반기재정집행'!$C$1:$M$1,0),FALSE)/1000000</f>
        <v>21859.946</v>
      </c>
      <c r="N42" s="145" t="str">
        <f>VLOOKUP($D42,'2020년_하반기재정집행'!$C$1:$M$408,MATCH(N$2,'2020년_하반기재정집행'!$C$1:$M$1,0),FALSE)</f>
        <v>C</v>
      </c>
      <c r="O42" s="14">
        <f>VLOOKUP($D42,'2020년_하반기재정집행'!$C$1:$M$408,MATCH(O$2,'2020년_하반기재정집행'!$C$1:$M$1,0),FALSE)</f>
        <v>0.06</v>
      </c>
      <c r="P42" s="64">
        <f t="shared" si="0"/>
        <v>0</v>
      </c>
      <c r="Q42" s="169">
        <f t="shared" si="1"/>
        <v>1</v>
      </c>
      <c r="R42" s="169" t="e">
        <f t="shared" ca="1" si="2"/>
        <v>#REF!</v>
      </c>
      <c r="S42" s="15" t="e">
        <f t="shared" ca="1" si="3"/>
        <v>#REF!</v>
      </c>
    </row>
    <row r="43" spans="1:19" ht="17.25" thickTop="1" x14ac:dyDescent="0.3">
      <c r="A43" s="13" t="s">
        <v>552</v>
      </c>
      <c r="B43" s="13" t="s">
        <v>553</v>
      </c>
      <c r="C43" s="13" t="s">
        <v>554</v>
      </c>
      <c r="D43" s="13" t="s">
        <v>137</v>
      </c>
      <c r="E43" s="100">
        <f>VLOOKUP($D43,'2020 상반기 신속집행 최종'!$B$4:$I$412,MATCH(E$2,'2020 상반기 신속집행 최종'!$B$4:$I$4,0),FALSE)/1000000</f>
        <v>54838.328828999998</v>
      </c>
      <c r="F43" s="101">
        <f>VLOOKUP($D43,'2020 상반기 신속집행 최종'!$B$4:$I$412,MATCH(F$2,'2020 상반기 신속집행 최종'!$B$4:$I$4,0),FALSE)/1000000</f>
        <v>39819.962397000003</v>
      </c>
      <c r="G43" s="115">
        <f>VLOOKUP($D43,'2020 상반기 신속집행 최종'!$B$4:$I$412,MATCH(G$2,'2020 상반기 신속집행 최종'!$B$4:$I$4,0),FALSE)</f>
        <v>1.3771567205982964</v>
      </c>
      <c r="H43" s="69">
        <f>VLOOKUP($D43,'2020 상반기 신속집행 최종'!$B$4:$I$412,MATCH(H$2,'2020 상반기 신속집행 최종'!$B$4:$I$4,0),FALSE)</f>
        <v>0.6</v>
      </c>
      <c r="I43" s="76">
        <f>VLOOKUP($D43,'2020년_하반기재정집행'!$C$1:$M$408,MATCH(I$2,'2020년_하반기재정집행'!$C$1:$M$1,0),FALSE)/1000000</f>
        <v>157356.03440599999</v>
      </c>
      <c r="J43" s="76">
        <f>VLOOKUP($D43,'2020년_하반기재정집행'!$C$1:$M$408,MATCH(J$2,'2020년_하반기재정집행'!$C$1:$M$1,0),FALSE)/1000000</f>
        <v>156286.00778799999</v>
      </c>
      <c r="K43" s="77">
        <f>VLOOKUP($D43,'2020년_하반기재정집행'!$C$1:$M$408,MATCH(K$2,'2020년_하반기재정집행'!$C$1:$M$1,0),FALSE)</f>
        <v>1.0068465925590184</v>
      </c>
      <c r="L43" s="64">
        <f>VLOOKUP($D43,'2020년_하반기재정집행'!$C$1:$M$408,MATCH(L$2,'2020년_하반기재정집행'!$C$1:$M$1,0),FALSE)</f>
        <v>0.4</v>
      </c>
      <c r="M43" s="76">
        <f>VLOOKUP($D43,'2020년_하반기재정집행'!$C$1:$M$408,MATCH(M$2,'2020년_하반기재정집행'!$C$1:$M$1,0),FALSE)/1000000</f>
        <v>165382.018824</v>
      </c>
      <c r="N43" s="145" t="str">
        <f>VLOOKUP($D43,'2020년_하반기재정집행'!$C$1:$M$408,MATCH(N$2,'2020년_하반기재정집행'!$C$1:$M$1,0),FALSE)</f>
        <v>A</v>
      </c>
      <c r="O43" s="14">
        <f>VLOOKUP($D43,'2020년_하반기재정집행'!$C$1:$M$408,MATCH(O$2,'2020년_하반기재정집행'!$C$1:$M$1,0),FALSE)</f>
        <v>0.1</v>
      </c>
      <c r="P43" s="64">
        <f t="shared" si="0"/>
        <v>0</v>
      </c>
      <c r="Q43" s="169">
        <f t="shared" si="1"/>
        <v>1</v>
      </c>
      <c r="R43" s="169" t="e">
        <f t="shared" ca="1" si="2"/>
        <v>#REF!</v>
      </c>
      <c r="S43" s="15" t="e">
        <f t="shared" ca="1" si="3"/>
        <v>#REF!</v>
      </c>
    </row>
    <row r="44" spans="1:19" ht="17.25" thickTop="1" x14ac:dyDescent="0.3">
      <c r="A44" s="13" t="s">
        <v>552</v>
      </c>
      <c r="B44" s="13" t="s">
        <v>553</v>
      </c>
      <c r="C44" s="13" t="s">
        <v>554</v>
      </c>
      <c r="D44" s="13" t="s">
        <v>187</v>
      </c>
      <c r="E44" s="100">
        <f>VLOOKUP($D44,'2020 상반기 신속집행 최종'!$B$4:$I$412,MATCH(E$2,'2020 상반기 신속집행 최종'!$B$4:$I$4,0),FALSE)/1000000</f>
        <v>3037.6050580000001</v>
      </c>
      <c r="F44" s="101">
        <f>VLOOKUP($D44,'2020 상반기 신속집행 최종'!$B$4:$I$412,MATCH(F$2,'2020 상반기 신속집행 최종'!$B$4:$I$4,0),FALSE)/1000000</f>
        <v>2509.7004139999999</v>
      </c>
      <c r="G44" s="115">
        <f>VLOOKUP($D44,'2020 상반기 신속집행 최종'!$B$4:$I$412,MATCH(G$2,'2020 상반기 신속집행 최종'!$B$4:$I$4,0),FALSE)</f>
        <v>1.210345681522448</v>
      </c>
      <c r="H44" s="69">
        <f>VLOOKUP($D44,'2020 상반기 신속집행 최종'!$B$4:$I$412,MATCH(H$2,'2020 상반기 신속집행 최종'!$B$4:$I$4,0),FALSE)</f>
        <v>0.6</v>
      </c>
      <c r="I44" s="76">
        <f>VLOOKUP($D44,'2020년_하반기재정집행'!$C$1:$M$408,MATCH(I$2,'2020년_하반기재정집행'!$C$1:$M$1,0),FALSE)/1000000</f>
        <v>25847.000354</v>
      </c>
      <c r="J44" s="76">
        <f>VLOOKUP($D44,'2020년_하반기재정집행'!$C$1:$M$408,MATCH(J$2,'2020년_하반기재정집행'!$C$1:$M$1,0),FALSE)/1000000</f>
        <v>28575.787045000001</v>
      </c>
      <c r="K44" s="77">
        <f>VLOOKUP($D44,'2020년_하반기재정집행'!$C$1:$M$408,MATCH(K$2,'2020년_하반기재정집행'!$C$1:$M$1,0),FALSE)</f>
        <v>0.90450703294006163</v>
      </c>
      <c r="L44" s="64">
        <f>VLOOKUP($D44,'2020년_하반기재정집행'!$C$1:$M$408,MATCH(L$2,'2020년_하반기재정집행'!$C$1:$M$1,0),FALSE)</f>
        <v>0.33</v>
      </c>
      <c r="M44" s="76">
        <f>VLOOKUP($D44,'2020년_하반기재정집행'!$C$1:$M$408,MATCH(M$2,'2020년_하반기재정집행'!$C$1:$M$1,0),FALSE)/1000000</f>
        <v>30238.928091000002</v>
      </c>
      <c r="N44" s="145" t="str">
        <f>VLOOKUP($D44,'2020년_하반기재정집행'!$C$1:$M$408,MATCH(N$2,'2020년_하반기재정집행'!$C$1:$M$1,0),FALSE)</f>
        <v>B</v>
      </c>
      <c r="O44" s="14">
        <f>VLOOKUP($D44,'2020년_하반기재정집행'!$C$1:$M$408,MATCH(O$2,'2020년_하반기재정집행'!$C$1:$M$1,0),FALSE)</f>
        <v>0.08</v>
      </c>
      <c r="P44" s="64">
        <f t="shared" si="0"/>
        <v>7.0000000000000062E-2</v>
      </c>
      <c r="Q44" s="169">
        <f t="shared" si="1"/>
        <v>1</v>
      </c>
      <c r="R44" s="169" t="e">
        <f t="shared" ca="1" si="2"/>
        <v>#REF!</v>
      </c>
      <c r="S44" s="15" t="e">
        <f t="shared" ca="1" si="3"/>
        <v>#REF!</v>
      </c>
    </row>
    <row r="45" spans="1:19" ht="17.25" thickTop="1" x14ac:dyDescent="0.3">
      <c r="A45" s="13" t="s">
        <v>552</v>
      </c>
      <c r="B45" s="13" t="s">
        <v>553</v>
      </c>
      <c r="C45" s="13" t="s">
        <v>554</v>
      </c>
      <c r="D45" s="13" t="s">
        <v>291</v>
      </c>
      <c r="E45" s="100">
        <f>VLOOKUP($D45,'2020 상반기 신속집행 최종'!$B$4:$I$412,MATCH(E$2,'2020 상반기 신속집행 최종'!$B$4:$I$4,0),FALSE)/1000000</f>
        <v>111.85429999999999</v>
      </c>
      <c r="F45" s="101">
        <f>VLOOKUP($D45,'2020 상반기 신속집행 최종'!$B$4:$I$412,MATCH(F$2,'2020 상반기 신속집행 최종'!$B$4:$I$4,0),FALSE)/1000000</f>
        <v>179.28540000000001</v>
      </c>
      <c r="G45" s="115">
        <f>VLOOKUP($D45,'2020 상반기 신속집행 최종'!$B$4:$I$412,MATCH(G$2,'2020 상반기 신속집행 최종'!$B$4:$I$4,0),FALSE)</f>
        <v>0.62388961956746058</v>
      </c>
      <c r="H45" s="69">
        <f>VLOOKUP($D45,'2020 상반기 신속집행 최종'!$B$4:$I$412,MATCH(H$2,'2020 상반기 신속집행 최종'!$B$4:$I$4,0),FALSE)</f>
        <v>0</v>
      </c>
      <c r="I45" s="76">
        <f>VLOOKUP($D45,'2020년_하반기재정집행'!$C$1:$M$408,MATCH(I$2,'2020년_하반기재정집행'!$C$1:$M$1,0),FALSE)/1000000</f>
        <v>1331.0443170000001</v>
      </c>
      <c r="J45" s="76">
        <f>VLOOKUP($D45,'2020년_하반기재정집행'!$C$1:$M$408,MATCH(J$2,'2020년_하반기재정집행'!$C$1:$M$1,0),FALSE)/1000000</f>
        <v>1369.3534119999999</v>
      </c>
      <c r="K45" s="77">
        <f>VLOOKUP($D45,'2020년_하반기재정집행'!$C$1:$M$408,MATCH(K$2,'2020년_하반기재정집행'!$C$1:$M$1,0),FALSE)</f>
        <v>0.97202395330212976</v>
      </c>
      <c r="L45" s="64">
        <f>VLOOKUP($D45,'2020년_하반기재정집행'!$C$1:$M$408,MATCH(L$2,'2020년_하반기재정집행'!$C$1:$M$1,0),FALSE)</f>
        <v>0.33</v>
      </c>
      <c r="M45" s="76">
        <f>VLOOKUP($D45,'2020년_하반기재정집행'!$C$1:$M$408,MATCH(M$2,'2020년_하반기재정집행'!$C$1:$M$1,0),FALSE)/1000000</f>
        <v>1449.05123</v>
      </c>
      <c r="N45" s="145" t="str">
        <f>VLOOKUP($D45,'2020년_하반기재정집행'!$C$1:$M$408,MATCH(N$2,'2020년_하반기재정집행'!$C$1:$M$1,0),FALSE)</f>
        <v>D</v>
      </c>
      <c r="O45" s="14">
        <f>VLOOKUP($D45,'2020년_하반기재정집행'!$C$1:$M$408,MATCH(O$2,'2020년_하반기재정집행'!$C$1:$M$1,0),FALSE)</f>
        <v>0.04</v>
      </c>
      <c r="P45" s="64">
        <f t="shared" si="0"/>
        <v>0.04</v>
      </c>
      <c r="Q45" s="169">
        <f t="shared" si="1"/>
        <v>0.37</v>
      </c>
      <c r="R45" s="169" t="e">
        <f t="shared" ca="1" si="2"/>
        <v>#REF!</v>
      </c>
      <c r="S45" s="15" t="e">
        <f t="shared" ca="1" si="3"/>
        <v>#REF!</v>
      </c>
    </row>
    <row r="46" spans="1:19" ht="17.25" thickTop="1" x14ac:dyDescent="0.3">
      <c r="A46" s="13" t="s">
        <v>552</v>
      </c>
      <c r="B46" s="13" t="s">
        <v>553</v>
      </c>
      <c r="C46" s="13" t="s">
        <v>554</v>
      </c>
      <c r="D46" s="13" t="s">
        <v>303</v>
      </c>
      <c r="E46" s="100">
        <f>VLOOKUP($D46,'2020 상반기 신속집행 최종'!$B$4:$I$412,MATCH(E$2,'2020 상반기 신속집행 최종'!$B$4:$I$4,0),FALSE)/1000000</f>
        <v>4038.4102870000002</v>
      </c>
      <c r="F46" s="101">
        <f>VLOOKUP($D46,'2020 상반기 신속집행 최종'!$B$4:$I$412,MATCH(F$2,'2020 상반기 신속집행 최종'!$B$4:$I$4,0),FALSE)/1000000</f>
        <v>3962.0204570000001</v>
      </c>
      <c r="G46" s="115">
        <f>VLOOKUP($D46,'2020 상반기 신속집행 최종'!$B$4:$I$412,MATCH(G$2,'2020 상반기 신속집행 최종'!$B$4:$I$4,0),FALSE)</f>
        <v>1.0192805238713587</v>
      </c>
      <c r="H46" s="69">
        <f>VLOOKUP($D46,'2020 상반기 신속집행 최종'!$B$4:$I$412,MATCH(H$2,'2020 상반기 신속집행 최종'!$B$4:$I$4,0),FALSE)</f>
        <v>0.5</v>
      </c>
      <c r="I46" s="76">
        <f>VLOOKUP($D46,'2020년_하반기재정집행'!$C$1:$M$408,MATCH(I$2,'2020년_하반기재정집행'!$C$1:$M$1,0),FALSE)/1000000</f>
        <v>9147.7306339999996</v>
      </c>
      <c r="J46" s="76">
        <f>VLOOKUP($D46,'2020년_하반기재정집행'!$C$1:$M$408,MATCH(J$2,'2020년_하반기재정집행'!$C$1:$M$1,0),FALSE)/1000000</f>
        <v>8731.9105650000001</v>
      </c>
      <c r="K46" s="77">
        <f>VLOOKUP($D46,'2020년_하반기재정집행'!$C$1:$M$408,MATCH(K$2,'2020년_하반기재정집행'!$C$1:$M$1,0),FALSE)</f>
        <v>1.0476207430097517</v>
      </c>
      <c r="L46" s="64">
        <f>VLOOKUP($D46,'2020년_하반기재정집행'!$C$1:$M$408,MATCH(L$2,'2020년_하반기재정집행'!$C$1:$M$1,0),FALSE)</f>
        <v>0.4</v>
      </c>
      <c r="M46" s="76">
        <f>VLOOKUP($D46,'2020년_하반기재정집행'!$C$1:$M$408,MATCH(M$2,'2020년_하반기재정집행'!$C$1:$M$1,0),FALSE)/1000000</f>
        <v>9240.1170000000002</v>
      </c>
      <c r="N46" s="145" t="str">
        <f>VLOOKUP($D46,'2020년_하반기재정집행'!$C$1:$M$408,MATCH(N$2,'2020년_하반기재정집행'!$C$1:$M$1,0),FALSE)</f>
        <v>C</v>
      </c>
      <c r="O46" s="14">
        <f>VLOOKUP($D46,'2020년_하반기재정집행'!$C$1:$M$408,MATCH(O$2,'2020년_하반기재정집행'!$C$1:$M$1,0),FALSE)</f>
        <v>0.06</v>
      </c>
      <c r="P46" s="64">
        <f t="shared" si="0"/>
        <v>0.06</v>
      </c>
      <c r="Q46" s="169">
        <f t="shared" si="1"/>
        <v>0.96</v>
      </c>
      <c r="R46" s="169" t="e">
        <f t="shared" ca="1" si="2"/>
        <v>#REF!</v>
      </c>
      <c r="S46" s="15" t="e">
        <f t="shared" ca="1" si="3"/>
        <v>#REF!</v>
      </c>
    </row>
    <row r="47" spans="1:19" ht="17.25" thickTop="1" x14ac:dyDescent="0.3">
      <c r="A47" s="13" t="s">
        <v>552</v>
      </c>
      <c r="B47" s="13" t="s">
        <v>553</v>
      </c>
      <c r="C47" s="13" t="s">
        <v>554</v>
      </c>
      <c r="D47" s="13" t="s">
        <v>345</v>
      </c>
      <c r="E47" s="100">
        <f>VLOOKUP($D47,'2020 상반기 신속집행 최종'!$B$4:$I$412,MATCH(E$2,'2020 상반기 신속집행 최종'!$B$4:$I$4,0),FALSE)/1000000</f>
        <v>3243.584312</v>
      </c>
      <c r="F47" s="101">
        <f>VLOOKUP($D47,'2020 상반기 신속집행 최종'!$B$4:$I$412,MATCH(F$2,'2020 상반기 신속집행 최종'!$B$4:$I$4,0),FALSE)/1000000</f>
        <v>2369.4703199999999</v>
      </c>
      <c r="G47" s="115">
        <f>VLOOKUP($D47,'2020 상반기 신속집행 최종'!$B$4:$I$412,MATCH(G$2,'2020 상반기 신속집행 최종'!$B$4:$I$4,0),FALSE)</f>
        <v>1.368906917559533</v>
      </c>
      <c r="H47" s="69">
        <f>VLOOKUP($D47,'2020 상반기 신속집행 최종'!$B$4:$I$412,MATCH(H$2,'2020 상반기 신속집행 최종'!$B$4:$I$4,0),FALSE)</f>
        <v>0.6</v>
      </c>
      <c r="I47" s="76">
        <f>VLOOKUP($D47,'2020년_하반기재정집행'!$C$1:$M$408,MATCH(I$2,'2020년_하반기재정집행'!$C$1:$M$1,0),FALSE)/1000000</f>
        <v>40859.650448</v>
      </c>
      <c r="J47" s="76">
        <f>VLOOKUP($D47,'2020년_하반기재정집행'!$C$1:$M$408,MATCH(J$2,'2020년_하반기재정집행'!$C$1:$M$1,0),FALSE)/1000000</f>
        <v>38714.381054999998</v>
      </c>
      <c r="K47" s="77">
        <f>VLOOKUP($D47,'2020년_하반기재정집행'!$C$1:$M$408,MATCH(K$2,'2020년_하반기재정집행'!$C$1:$M$1,0),FALSE)</f>
        <v>1.0554127260862649</v>
      </c>
      <c r="L47" s="64">
        <f>VLOOKUP($D47,'2020년_하반기재정집행'!$C$1:$M$408,MATCH(L$2,'2020년_하반기재정집행'!$C$1:$M$1,0),FALSE)</f>
        <v>0.4</v>
      </c>
      <c r="M47" s="76">
        <f>VLOOKUP($D47,'2020년_하반기재정집행'!$C$1:$M$408,MATCH(M$2,'2020년_하반기재정집행'!$C$1:$M$1,0),FALSE)/1000000</f>
        <v>40967.599000000002</v>
      </c>
      <c r="N47" s="145" t="str">
        <f>VLOOKUP($D47,'2020년_하반기재정집행'!$C$1:$M$408,MATCH(N$2,'2020년_하반기재정집행'!$C$1:$M$1,0),FALSE)</f>
        <v>B</v>
      </c>
      <c r="O47" s="14">
        <f>VLOOKUP($D47,'2020년_하반기재정집행'!$C$1:$M$408,MATCH(O$2,'2020년_하반기재정집행'!$C$1:$M$1,0),FALSE)</f>
        <v>0.08</v>
      </c>
      <c r="P47" s="64">
        <f t="shared" si="0"/>
        <v>0</v>
      </c>
      <c r="Q47" s="169">
        <f t="shared" si="1"/>
        <v>1</v>
      </c>
      <c r="R47" s="169" t="e">
        <f t="shared" ca="1" si="2"/>
        <v>#REF!</v>
      </c>
      <c r="S47" s="15" t="e">
        <f t="shared" ca="1" si="3"/>
        <v>#REF!</v>
      </c>
    </row>
    <row r="48" spans="1:19" ht="17.25" thickTop="1" x14ac:dyDescent="0.3">
      <c r="A48" s="13" t="s">
        <v>552</v>
      </c>
      <c r="B48" s="13" t="s">
        <v>553</v>
      </c>
      <c r="C48" s="13" t="s">
        <v>554</v>
      </c>
      <c r="D48" s="13" t="s">
        <v>348</v>
      </c>
      <c r="E48" s="100">
        <f>VLOOKUP($D48,'2020 상반기 신속집행 최종'!$B$4:$I$412,MATCH(E$2,'2020 상반기 신속집행 최종'!$B$4:$I$4,0),FALSE)/1000000</f>
        <v>103.79349999999999</v>
      </c>
      <c r="F48" s="101">
        <f>VLOOKUP($D48,'2020 상반기 신속집행 최종'!$B$4:$I$412,MATCH(F$2,'2020 상반기 신속집행 최종'!$B$4:$I$4,0),FALSE)/1000000</f>
        <v>84.596400000000003</v>
      </c>
      <c r="G48" s="115">
        <f>VLOOKUP($D48,'2020 상반기 신속집행 최종'!$B$4:$I$412,MATCH(G$2,'2020 상반기 신속집행 최종'!$B$4:$I$4,0),FALSE)</f>
        <v>1.2269257320642486</v>
      </c>
      <c r="H48" s="69">
        <f>VLOOKUP($D48,'2020 상반기 신속집행 최종'!$B$4:$I$412,MATCH(H$2,'2020 상반기 신속집행 최종'!$B$4:$I$4,0),FALSE)</f>
        <v>0.6</v>
      </c>
      <c r="I48" s="76">
        <f>VLOOKUP($D48,'2020년_하반기재정집행'!$C$1:$M$408,MATCH(I$2,'2020년_하반기재정집행'!$C$1:$M$1,0),FALSE)/1000000</f>
        <v>7427.5066980000001</v>
      </c>
      <c r="J48" s="76">
        <f>VLOOKUP($D48,'2020년_하반기재정집행'!$C$1:$M$408,MATCH(J$2,'2020년_하반기재정집행'!$C$1:$M$1,0),FALSE)/1000000</f>
        <v>7254.6251400000001</v>
      </c>
      <c r="K48" s="77">
        <f>VLOOKUP($D48,'2020년_하반기재정집행'!$C$1:$M$408,MATCH(K$2,'2020년_하반기재정집행'!$C$1:$M$1,0),FALSE)</f>
        <v>1.0238305294434551</v>
      </c>
      <c r="L48" s="64">
        <f>VLOOKUP($D48,'2020년_하반기재정집행'!$C$1:$M$408,MATCH(L$2,'2020년_하반기재정집행'!$C$1:$M$1,0),FALSE)</f>
        <v>0.4</v>
      </c>
      <c r="M48" s="76">
        <f>VLOOKUP($D48,'2020년_하반기재정집행'!$C$1:$M$408,MATCH(M$2,'2020년_하반기재정집행'!$C$1:$M$1,0),FALSE)/1000000</f>
        <v>7676.8519999999999</v>
      </c>
      <c r="N48" s="145" t="str">
        <f>VLOOKUP($D48,'2020년_하반기재정집행'!$C$1:$M$408,MATCH(N$2,'2020년_하반기재정집행'!$C$1:$M$1,0),FALSE)</f>
        <v>C</v>
      </c>
      <c r="O48" s="14">
        <f>VLOOKUP($D48,'2020년_하반기재정집행'!$C$1:$M$408,MATCH(O$2,'2020년_하반기재정집행'!$C$1:$M$1,0),FALSE)</f>
        <v>0.06</v>
      </c>
      <c r="P48" s="64">
        <f t="shared" si="0"/>
        <v>0</v>
      </c>
      <c r="Q48" s="169">
        <f t="shared" si="1"/>
        <v>1</v>
      </c>
      <c r="R48" s="169" t="e">
        <f t="shared" ca="1" si="2"/>
        <v>#REF!</v>
      </c>
      <c r="S48" s="15" t="e">
        <f t="shared" ca="1" si="3"/>
        <v>#REF!</v>
      </c>
    </row>
    <row r="49" spans="1:19" ht="17.25" thickTop="1" x14ac:dyDescent="0.3">
      <c r="A49" s="16" t="s">
        <v>552</v>
      </c>
      <c r="B49" s="16" t="s">
        <v>553</v>
      </c>
      <c r="C49" s="16" t="s">
        <v>554</v>
      </c>
      <c r="D49" s="16" t="s">
        <v>397</v>
      </c>
      <c r="E49" s="102">
        <f>VLOOKUP($D49,'2020 상반기 신속집행 최종'!$B$4:$I$412,MATCH(E$2,'2020 상반기 신속집행 최종'!$B$4:$I$4,0),FALSE)/1000000</f>
        <v>128.51343499999999</v>
      </c>
      <c r="F49" s="103">
        <f>VLOOKUP($D49,'2020 상반기 신속집행 최종'!$B$4:$I$412,MATCH(F$2,'2020 상반기 신속집행 최종'!$B$4:$I$4,0),FALSE)/1000000</f>
        <v>376.94188300000002</v>
      </c>
      <c r="G49" s="116">
        <f>VLOOKUP($D49,'2020 상반기 신속집행 최종'!$B$4:$I$412,MATCH(G$2,'2020 상반기 신속집행 최종'!$B$4:$I$4,0),FALSE)</f>
        <v>0.34093700062510696</v>
      </c>
      <c r="H49" s="70">
        <f>VLOOKUP($D49,'2020 상반기 신속집행 최종'!$B$4:$I$412,MATCH(H$2,'2020 상반기 신속집행 최종'!$B$4:$I$4,0),FALSE)</f>
        <v>0</v>
      </c>
      <c r="I49" s="78">
        <f>VLOOKUP($D49,'2020년_하반기재정집행'!$C$1:$M$408,MATCH(I$2,'2020년_하반기재정집행'!$C$1:$M$1,0),FALSE)/1000000</f>
        <v>11289.895834999999</v>
      </c>
      <c r="J49" s="78">
        <f>VLOOKUP($D49,'2020년_하반기재정집행'!$C$1:$M$408,MATCH(J$2,'2020년_하반기재정집행'!$C$1:$M$1,0),FALSE)/1000000</f>
        <v>11315.542455000001</v>
      </c>
      <c r="K49" s="79">
        <f>VLOOKUP($D49,'2020년_하반기재정집행'!$C$1:$M$408,MATCH(K$2,'2020년_하반기재정집행'!$C$1:$M$1,0),FALSE)</f>
        <v>0.99773350503504432</v>
      </c>
      <c r="L49" s="65">
        <f>VLOOKUP($D49,'2020년_하반기재정집행'!$C$1:$M$408,MATCH(L$2,'2020년_하반기재정집행'!$C$1:$M$1,0),FALSE)</f>
        <v>0.33</v>
      </c>
      <c r="M49" s="78">
        <f>VLOOKUP($D49,'2020년_하반기재정집행'!$C$1:$M$408,MATCH(M$2,'2020년_하반기재정집행'!$C$1:$M$1,0),FALSE)/1000000</f>
        <v>11974.119000000001</v>
      </c>
      <c r="N49" s="146" t="str">
        <f>VLOOKUP($D49,'2020년_하반기재정집행'!$C$1:$M$408,MATCH(N$2,'2020년_하반기재정집행'!$C$1:$M$1,0),FALSE)</f>
        <v>C</v>
      </c>
      <c r="O49" s="17">
        <f>VLOOKUP($D49,'2020년_하반기재정집행'!$C$1:$M$408,MATCH(O$2,'2020년_하반기재정집행'!$C$1:$M$1,0),FALSE)</f>
        <v>0.06</v>
      </c>
      <c r="P49" s="65">
        <f t="shared" si="0"/>
        <v>0.06</v>
      </c>
      <c r="Q49" s="170">
        <f t="shared" si="1"/>
        <v>0.39</v>
      </c>
      <c r="R49" s="170" t="e">
        <f t="shared" ca="1" si="2"/>
        <v>#REF!</v>
      </c>
      <c r="S49" s="18" t="e">
        <f t="shared" ca="1" si="3"/>
        <v>#REF!</v>
      </c>
    </row>
    <row r="50" spans="1:19" ht="17.25" thickTop="1" x14ac:dyDescent="0.3">
      <c r="A50" s="20" t="s">
        <v>555</v>
      </c>
      <c r="B50" s="20" t="s">
        <v>531</v>
      </c>
      <c r="C50" s="20" t="s">
        <v>556</v>
      </c>
      <c r="D50" s="20" t="s">
        <v>46</v>
      </c>
      <c r="E50" s="104">
        <f>VLOOKUP($D50,'2020 상반기 신속집행 최종'!$B$4:$I$412,MATCH(E$2,'2020 상반기 신속집행 최종'!$B$4:$I$4,0),FALSE)/1000000</f>
        <v>3410.0167929999998</v>
      </c>
      <c r="F50" s="105">
        <f>VLOOKUP($D50,'2020 상반기 신속집행 최종'!$B$4:$I$412,MATCH(F$2,'2020 상반기 신속집행 최종'!$B$4:$I$4,0),FALSE)/1000000</f>
        <v>2768.6998050000002</v>
      </c>
      <c r="G50" s="117">
        <f>VLOOKUP($D50,'2020 상반기 신속집행 최종'!$B$4:$I$412,MATCH(G$2,'2020 상반기 신속집행 최종'!$B$4:$I$4,0),FALSE)</f>
        <v>1.2316311023830913</v>
      </c>
      <c r="H50" s="71">
        <f>VLOOKUP($D50,'2020 상반기 신속집행 최종'!$B$4:$I$412,MATCH(H$2,'2020 상반기 신속집행 최종'!$B$4:$I$4,0),FALSE)</f>
        <v>0.6</v>
      </c>
      <c r="I50" s="80">
        <f>VLOOKUP($D50,'2020년_하반기재정집행'!$C$1:$M$408,MATCH(I$2,'2020년_하반기재정집행'!$C$1:$M$1,0),FALSE)/1000000</f>
        <v>31775.571941999999</v>
      </c>
      <c r="J50" s="80">
        <f>VLOOKUP($D50,'2020년_하반기재정집행'!$C$1:$M$408,MATCH(J$2,'2020년_하반기재정집행'!$C$1:$M$1,0),FALSE)/1000000</f>
        <v>32142.117819999999</v>
      </c>
      <c r="K50" s="81">
        <f>VLOOKUP($D50,'2020년_하반기재정집행'!$C$1:$M$408,MATCH(K$2,'2020년_하반기재정집행'!$C$1:$M$1,0),FALSE)</f>
        <v>0.98859608815907207</v>
      </c>
      <c r="L50" s="66">
        <f>VLOOKUP($D50,'2020년_하반기재정집행'!$C$1:$M$408,MATCH(L$2,'2020년_하반기재정집행'!$C$1:$M$1,0),FALSE)</f>
        <v>0.33</v>
      </c>
      <c r="M50" s="80">
        <f>VLOOKUP($D50,'2020년_하반기재정집행'!$C$1:$M$408,MATCH(M$2,'2020년_하반기재정집행'!$C$1:$M$1,0),FALSE)/1000000</f>
        <v>34012.823090999998</v>
      </c>
      <c r="N50" s="147" t="str">
        <f>VLOOKUP($D50,'2020년_하반기재정집행'!$C$1:$M$408,MATCH(N$2,'2020년_하반기재정집행'!$C$1:$M$1,0),FALSE)</f>
        <v>B</v>
      </c>
      <c r="O50" s="21">
        <f>VLOOKUP($D50,'2020년_하반기재정집행'!$C$1:$M$408,MATCH(O$2,'2020년_하반기재정집행'!$C$1:$M$1,0),FALSE)</f>
        <v>0.08</v>
      </c>
      <c r="P50" s="66">
        <f t="shared" si="0"/>
        <v>7.0000000000000062E-2</v>
      </c>
      <c r="Q50" s="171">
        <f t="shared" si="1"/>
        <v>1</v>
      </c>
      <c r="R50" s="171" t="e">
        <f t="shared" ca="1" si="2"/>
        <v>#REF!</v>
      </c>
      <c r="S50" s="22" t="e">
        <f t="shared" ca="1" si="3"/>
        <v>#REF!</v>
      </c>
    </row>
    <row r="51" spans="1:19" ht="17.25" thickTop="1" x14ac:dyDescent="0.3">
      <c r="A51" s="13" t="s">
        <v>555</v>
      </c>
      <c r="B51" s="13" t="s">
        <v>531</v>
      </c>
      <c r="C51" s="13" t="s">
        <v>556</v>
      </c>
      <c r="D51" s="13" t="s">
        <v>73</v>
      </c>
      <c r="E51" s="100">
        <f>VLOOKUP($D51,'2020 상반기 신속집행 최종'!$B$4:$I$412,MATCH(E$2,'2020 상반기 신속집행 최종'!$B$4:$I$4,0),FALSE)/1000000</f>
        <v>818.90677000000005</v>
      </c>
      <c r="F51" s="101">
        <f>VLOOKUP($D51,'2020 상반기 신속집행 최종'!$B$4:$I$412,MATCH(F$2,'2020 상반기 신속집행 최종'!$B$4:$I$4,0),FALSE)/1000000</f>
        <v>734.38973999999996</v>
      </c>
      <c r="G51" s="115">
        <f>VLOOKUP($D51,'2020 상반기 신속집행 최종'!$B$4:$I$412,MATCH(G$2,'2020 상반기 신속집행 최종'!$B$4:$I$4,0),FALSE)</f>
        <v>1.1150847096529426</v>
      </c>
      <c r="H51" s="69">
        <f>VLOOKUP($D51,'2020 상반기 신속집행 최종'!$B$4:$I$412,MATCH(H$2,'2020 상반기 신속집행 최종'!$B$4:$I$4,0),FALSE)</f>
        <v>0.6</v>
      </c>
      <c r="I51" s="76">
        <f>VLOOKUP($D51,'2020년_하반기재정집행'!$C$1:$M$408,MATCH(I$2,'2020년_하반기재정집행'!$C$1:$M$1,0),FALSE)/1000000</f>
        <v>47659.040116999997</v>
      </c>
      <c r="J51" s="76">
        <f>VLOOKUP($D51,'2020년_하반기재정집행'!$C$1:$M$408,MATCH(J$2,'2020년_하반기재정집행'!$C$1:$M$1,0),FALSE)/1000000</f>
        <v>50786.553900999999</v>
      </c>
      <c r="K51" s="77">
        <f>VLOOKUP($D51,'2020년_하반기재정집행'!$C$1:$M$408,MATCH(K$2,'2020년_하반기재정집행'!$C$1:$M$1,0),FALSE)</f>
        <v>0.93841846820131625</v>
      </c>
      <c r="L51" s="64">
        <f>VLOOKUP($D51,'2020년_하반기재정집행'!$C$1:$M$408,MATCH(L$2,'2020년_하반기재정집행'!$C$1:$M$1,0),FALSE)</f>
        <v>0.33</v>
      </c>
      <c r="M51" s="76">
        <f>VLOOKUP($D51,'2020년_하반기재정집행'!$C$1:$M$408,MATCH(M$2,'2020년_하반기재정집행'!$C$1:$M$1,0),FALSE)/1000000</f>
        <v>53742.385081</v>
      </c>
      <c r="N51" s="145" t="str">
        <f>VLOOKUP($D51,'2020년_하반기재정집행'!$C$1:$M$408,MATCH(N$2,'2020년_하반기재정집행'!$C$1:$M$1,0),FALSE)</f>
        <v>B</v>
      </c>
      <c r="O51" s="14">
        <f>VLOOKUP($D51,'2020년_하반기재정집행'!$C$1:$M$408,MATCH(O$2,'2020년_하반기재정집행'!$C$1:$M$1,0),FALSE)</f>
        <v>0.08</v>
      </c>
      <c r="P51" s="64">
        <f t="shared" si="0"/>
        <v>7.0000000000000062E-2</v>
      </c>
      <c r="Q51" s="169">
        <f t="shared" si="1"/>
        <v>1</v>
      </c>
      <c r="R51" s="169" t="e">
        <f t="shared" ca="1" si="2"/>
        <v>#REF!</v>
      </c>
      <c r="S51" s="15" t="e">
        <f t="shared" ca="1" si="3"/>
        <v>#REF!</v>
      </c>
    </row>
    <row r="52" spans="1:19" ht="17.25" thickTop="1" x14ac:dyDescent="0.3">
      <c r="A52" s="13" t="s">
        <v>555</v>
      </c>
      <c r="B52" s="13" t="s">
        <v>531</v>
      </c>
      <c r="C52" s="13" t="s">
        <v>556</v>
      </c>
      <c r="D52" s="13" t="s">
        <v>79</v>
      </c>
      <c r="E52" s="100">
        <f>VLOOKUP($D52,'2020 상반기 신속집행 최종'!$B$4:$I$412,MATCH(E$2,'2020 상반기 신속집행 최종'!$B$4:$I$4,0),FALSE)/1000000</f>
        <v>1030.87113</v>
      </c>
      <c r="F52" s="101">
        <f>VLOOKUP($D52,'2020 상반기 신속집행 최종'!$B$4:$I$412,MATCH(F$2,'2020 상반기 신속집행 최종'!$B$4:$I$4,0),FALSE)/1000000</f>
        <v>759.28274099999999</v>
      </c>
      <c r="G52" s="115">
        <f>VLOOKUP($D52,'2020 상반기 신속집행 최종'!$B$4:$I$412,MATCH(G$2,'2020 상반기 신속집행 최종'!$B$4:$I$4,0),FALSE)</f>
        <v>1.3576907182722331</v>
      </c>
      <c r="H52" s="69">
        <f>VLOOKUP($D52,'2020 상반기 신속집행 최종'!$B$4:$I$412,MATCH(H$2,'2020 상반기 신속집행 최종'!$B$4:$I$4,0),FALSE)</f>
        <v>0.6</v>
      </c>
      <c r="I52" s="76">
        <f>VLOOKUP($D52,'2020년_하반기재정집행'!$C$1:$M$408,MATCH(I$2,'2020년_하반기재정집행'!$C$1:$M$1,0),FALSE)/1000000</f>
        <v>14967.588196000001</v>
      </c>
      <c r="J52" s="76">
        <f>VLOOKUP($D52,'2020년_하반기재정집행'!$C$1:$M$408,MATCH(J$2,'2020년_하반기재정집행'!$C$1:$M$1,0),FALSE)/1000000</f>
        <v>14840.547435</v>
      </c>
      <c r="K52" s="77">
        <f>VLOOKUP($D52,'2020년_하반기재정집행'!$C$1:$M$408,MATCH(K$2,'2020년_하반기재정집행'!$C$1:$M$1,0),FALSE)</f>
        <v>1.0085603823953546</v>
      </c>
      <c r="L52" s="64">
        <f>VLOOKUP($D52,'2020년_하반기재정집행'!$C$1:$M$408,MATCH(L$2,'2020년_하반기재정집행'!$C$1:$M$1,0),FALSE)</f>
        <v>0.4</v>
      </c>
      <c r="M52" s="76">
        <f>VLOOKUP($D52,'2020년_하반기재정집행'!$C$1:$M$408,MATCH(M$2,'2020년_하반기재정집행'!$C$1:$M$1,0),FALSE)/1000000</f>
        <v>15704.282999999999</v>
      </c>
      <c r="N52" s="145" t="str">
        <f>VLOOKUP($D52,'2020년_하반기재정집행'!$C$1:$M$408,MATCH(N$2,'2020년_하반기재정집행'!$C$1:$M$1,0),FALSE)</f>
        <v>C</v>
      </c>
      <c r="O52" s="14">
        <f>VLOOKUP($D52,'2020년_하반기재정집행'!$C$1:$M$408,MATCH(O$2,'2020년_하반기재정집행'!$C$1:$M$1,0),FALSE)</f>
        <v>0.06</v>
      </c>
      <c r="P52" s="64">
        <f t="shared" si="0"/>
        <v>0</v>
      </c>
      <c r="Q52" s="169">
        <f t="shared" si="1"/>
        <v>1</v>
      </c>
      <c r="R52" s="169" t="e">
        <f t="shared" ca="1" si="2"/>
        <v>#REF!</v>
      </c>
      <c r="S52" s="15" t="e">
        <f t="shared" ca="1" si="3"/>
        <v>#REF!</v>
      </c>
    </row>
    <row r="53" spans="1:19" ht="17.25" thickTop="1" x14ac:dyDescent="0.3">
      <c r="A53" s="13" t="s">
        <v>555</v>
      </c>
      <c r="B53" s="13" t="s">
        <v>531</v>
      </c>
      <c r="C53" s="13" t="s">
        <v>556</v>
      </c>
      <c r="D53" s="13" t="s">
        <v>88</v>
      </c>
      <c r="E53" s="100">
        <f>VLOOKUP($D53,'2020 상반기 신속집행 최종'!$B$4:$I$412,MATCH(E$2,'2020 상반기 신속집행 최종'!$B$4:$I$4,0),FALSE)/1000000</f>
        <v>1916.2117699999999</v>
      </c>
      <c r="F53" s="101">
        <f>VLOOKUP($D53,'2020 상반기 신속집행 최종'!$B$4:$I$412,MATCH(F$2,'2020 상반기 신속집행 최종'!$B$4:$I$4,0),FALSE)/1000000</f>
        <v>2123.4699989999999</v>
      </c>
      <c r="G53" s="115">
        <f>VLOOKUP($D53,'2020 상반기 신속집행 최종'!$B$4:$I$412,MATCH(G$2,'2020 상반기 신속집행 최종'!$B$4:$I$4,0),FALSE)</f>
        <v>0.90239644115640738</v>
      </c>
      <c r="H53" s="69">
        <f>VLOOKUP($D53,'2020 상반기 신속집행 최종'!$B$4:$I$412,MATCH(H$2,'2020 상반기 신속집행 최종'!$B$4:$I$4,0),FALSE)</f>
        <v>0.4</v>
      </c>
      <c r="I53" s="76">
        <f>VLOOKUP($D53,'2020년_하반기재정집행'!$C$1:$M$408,MATCH(I$2,'2020년_하반기재정집행'!$C$1:$M$1,0),FALSE)/1000000</f>
        <v>32675.137931000001</v>
      </c>
      <c r="J53" s="76">
        <f>VLOOKUP($D53,'2020년_하반기재정집행'!$C$1:$M$408,MATCH(J$2,'2020년_하반기재정집행'!$C$1:$M$1,0),FALSE)/1000000</f>
        <v>33275.324463999998</v>
      </c>
      <c r="K53" s="77">
        <f>VLOOKUP($D53,'2020년_하반기재정집행'!$C$1:$M$408,MATCH(K$2,'2020년_하반기재정집행'!$C$1:$M$1,0),FALSE)</f>
        <v>0.98196301485656945</v>
      </c>
      <c r="L53" s="64">
        <f>VLOOKUP($D53,'2020년_하반기재정집행'!$C$1:$M$408,MATCH(L$2,'2020년_하반기재정집행'!$C$1:$M$1,0),FALSE)</f>
        <v>0.33</v>
      </c>
      <c r="M53" s="76">
        <f>VLOOKUP($D53,'2020년_하반기재정집행'!$C$1:$M$408,MATCH(M$2,'2020년_하반기재정집행'!$C$1:$M$1,0),FALSE)/1000000</f>
        <v>35211.983560000001</v>
      </c>
      <c r="N53" s="145" t="str">
        <f>VLOOKUP($D53,'2020년_하반기재정집행'!$C$1:$M$408,MATCH(N$2,'2020년_하반기재정집행'!$C$1:$M$1,0),FALSE)</f>
        <v>B</v>
      </c>
      <c r="O53" s="14">
        <f>VLOOKUP($D53,'2020년_하반기재정집행'!$C$1:$M$408,MATCH(O$2,'2020년_하반기재정집행'!$C$1:$M$1,0),FALSE)</f>
        <v>0.08</v>
      </c>
      <c r="P53" s="64">
        <f t="shared" si="0"/>
        <v>0.08</v>
      </c>
      <c r="Q53" s="169">
        <f t="shared" si="1"/>
        <v>0.80999999999999994</v>
      </c>
      <c r="R53" s="169" t="e">
        <f t="shared" ca="1" si="2"/>
        <v>#REF!</v>
      </c>
      <c r="S53" s="15" t="e">
        <f t="shared" ca="1" si="3"/>
        <v>#REF!</v>
      </c>
    </row>
    <row r="54" spans="1:19" ht="17.25" thickTop="1" x14ac:dyDescent="0.3">
      <c r="A54" s="13" t="s">
        <v>555</v>
      </c>
      <c r="B54" s="13" t="s">
        <v>531</v>
      </c>
      <c r="C54" s="13" t="s">
        <v>556</v>
      </c>
      <c r="D54" s="13" t="s">
        <v>125</v>
      </c>
      <c r="E54" s="100">
        <f>VLOOKUP($D54,'2020 상반기 신속집행 최종'!$B$4:$I$412,MATCH(E$2,'2020 상반기 신속집행 최종'!$B$4:$I$4,0),FALSE)/1000000</f>
        <v>207.73317</v>
      </c>
      <c r="F54" s="101">
        <f>VLOOKUP($D54,'2020 상반기 신속집행 최종'!$B$4:$I$412,MATCH(F$2,'2020 상반기 신속집행 최종'!$B$4:$I$4,0),FALSE)/1000000</f>
        <v>184.84200000000001</v>
      </c>
      <c r="G54" s="115">
        <f>VLOOKUP($D54,'2020 상반기 신속집행 최종'!$B$4:$I$412,MATCH(G$2,'2020 상반기 신속집행 최종'!$B$4:$I$4,0),FALSE)</f>
        <v>1.1238418216639074</v>
      </c>
      <c r="H54" s="69">
        <f>VLOOKUP($D54,'2020 상반기 신속집행 최종'!$B$4:$I$412,MATCH(H$2,'2020 상반기 신속집행 최종'!$B$4:$I$4,0),FALSE)</f>
        <v>0.6</v>
      </c>
      <c r="I54" s="76">
        <f>VLOOKUP($D54,'2020년_하반기재정집행'!$C$1:$M$408,MATCH(I$2,'2020년_하반기재정집행'!$C$1:$M$1,0),FALSE)/1000000</f>
        <v>38135.866791</v>
      </c>
      <c r="J54" s="76">
        <f>VLOOKUP($D54,'2020년_하반기재정집행'!$C$1:$M$408,MATCH(J$2,'2020년_하반기재정집행'!$C$1:$M$1,0),FALSE)/1000000</f>
        <v>37268.444258000003</v>
      </c>
      <c r="K54" s="77">
        <f>VLOOKUP($D54,'2020년_하반기재정집행'!$C$1:$M$408,MATCH(K$2,'2020년_하반기재정집행'!$C$1:$M$1,0),FALSE)</f>
        <v>1.0232749863931816</v>
      </c>
      <c r="L54" s="64">
        <f>VLOOKUP($D54,'2020년_하반기재정집행'!$C$1:$M$408,MATCH(L$2,'2020년_하반기재정집행'!$C$1:$M$1,0),FALSE)</f>
        <v>0.4</v>
      </c>
      <c r="M54" s="76">
        <f>VLOOKUP($D54,'2020년_하반기재정집행'!$C$1:$M$408,MATCH(M$2,'2020년_하반기재정집행'!$C$1:$M$1,0),FALSE)/1000000</f>
        <v>39437.507151999998</v>
      </c>
      <c r="N54" s="145" t="str">
        <f>VLOOKUP($D54,'2020년_하반기재정집행'!$C$1:$M$408,MATCH(N$2,'2020년_하반기재정집행'!$C$1:$M$1,0),FALSE)</f>
        <v>B</v>
      </c>
      <c r="O54" s="14">
        <f>VLOOKUP($D54,'2020년_하반기재정집행'!$C$1:$M$408,MATCH(O$2,'2020년_하반기재정집행'!$C$1:$M$1,0),FALSE)</f>
        <v>0.08</v>
      </c>
      <c r="P54" s="64">
        <f t="shared" si="0"/>
        <v>0</v>
      </c>
      <c r="Q54" s="169">
        <f t="shared" si="1"/>
        <v>1</v>
      </c>
      <c r="R54" s="169" t="e">
        <f t="shared" ca="1" si="2"/>
        <v>#REF!</v>
      </c>
      <c r="S54" s="15" t="e">
        <f t="shared" ca="1" si="3"/>
        <v>#REF!</v>
      </c>
    </row>
    <row r="55" spans="1:19" ht="17.25" thickTop="1" x14ac:dyDescent="0.3">
      <c r="A55" s="13" t="s">
        <v>555</v>
      </c>
      <c r="B55" s="13" t="s">
        <v>531</v>
      </c>
      <c r="C55" s="13" t="s">
        <v>556</v>
      </c>
      <c r="D55" s="13" t="s">
        <v>557</v>
      </c>
      <c r="E55" s="100">
        <f>VLOOKUP($D55,'2020 상반기 신속집행 최종'!$B$4:$I$412,MATCH(E$2,'2020 상반기 신속집행 최종'!$B$4:$I$4,0),FALSE)/1000000</f>
        <v>16539.390551</v>
      </c>
      <c r="F55" s="101">
        <f>VLOOKUP($D55,'2020 상반기 신속집행 최종'!$B$4:$I$412,MATCH(F$2,'2020 상반기 신속집행 최종'!$B$4:$I$4,0),FALSE)/1000000</f>
        <v>10606.270645000001</v>
      </c>
      <c r="G55" s="115">
        <f>VLOOKUP($D55,'2020 상반기 신속집행 최종'!$B$4:$I$412,MATCH(G$2,'2020 상반기 신속집행 최종'!$B$4:$I$4,0),FALSE)</f>
        <v>1.5593973701582833</v>
      </c>
      <c r="H55" s="69">
        <f>VLOOKUP($D55,'2020 상반기 신속집행 최종'!$B$4:$I$412,MATCH(H$2,'2020 상반기 신속집행 최종'!$B$4:$I$4,0),FALSE)</f>
        <v>0.6</v>
      </c>
      <c r="I55" s="76">
        <f>VLOOKUP($D55,'2020년_하반기재정집행'!$C$1:$M$408,MATCH(I$2,'2020년_하반기재정집행'!$C$1:$M$1,0),FALSE)/1000000</f>
        <v>92002.321404999995</v>
      </c>
      <c r="J55" s="76">
        <f>VLOOKUP($D55,'2020년_하반기재정집행'!$C$1:$M$408,MATCH(J$2,'2020년_하반기재정집행'!$C$1:$M$1,0),FALSE)/1000000</f>
        <v>100250.18986499999</v>
      </c>
      <c r="K55" s="77">
        <f>VLOOKUP($D55,'2020년_하반기재정집행'!$C$1:$M$408,MATCH(K$2,'2020년_하반기재정집행'!$C$1:$M$1,0),FALSE)</f>
        <v>0.91772715372303204</v>
      </c>
      <c r="L55" s="64">
        <f>VLOOKUP($D55,'2020년_하반기재정집행'!$C$1:$M$408,MATCH(L$2,'2020년_하반기재정집행'!$C$1:$M$1,0),FALSE)</f>
        <v>0.33</v>
      </c>
      <c r="M55" s="76">
        <f>VLOOKUP($D55,'2020년_하반기재정집행'!$C$1:$M$408,MATCH(M$2,'2020년_하반기재정집행'!$C$1:$M$1,0),FALSE)/1000000</f>
        <v>106084.857</v>
      </c>
      <c r="N55" s="145" t="str">
        <f>VLOOKUP($D55,'2020년_하반기재정집행'!$C$1:$M$408,MATCH(N$2,'2020년_하반기재정집행'!$C$1:$M$1,0),FALSE)</f>
        <v>A</v>
      </c>
      <c r="O55" s="14">
        <f>VLOOKUP($D55,'2020년_하반기재정집행'!$C$1:$M$408,MATCH(O$2,'2020년_하반기재정집행'!$C$1:$M$1,0),FALSE)</f>
        <v>0.1</v>
      </c>
      <c r="P55" s="64">
        <f t="shared" si="0"/>
        <v>7.0000000000000062E-2</v>
      </c>
      <c r="Q55" s="169">
        <f t="shared" si="1"/>
        <v>1</v>
      </c>
      <c r="R55" s="169" t="e">
        <f t="shared" ca="1" si="2"/>
        <v>#REF!</v>
      </c>
      <c r="S55" s="15" t="e">
        <f t="shared" ca="1" si="3"/>
        <v>#REF!</v>
      </c>
    </row>
    <row r="56" spans="1:19" ht="17.25" thickTop="1" x14ac:dyDescent="0.3">
      <c r="A56" s="16" t="s">
        <v>555</v>
      </c>
      <c r="B56" s="16" t="s">
        <v>531</v>
      </c>
      <c r="C56" s="16" t="s">
        <v>556</v>
      </c>
      <c r="D56" s="16" t="s">
        <v>421</v>
      </c>
      <c r="E56" s="102">
        <f>VLOOKUP($D56,'2020 상반기 신속집행 최종'!$B$4:$I$412,MATCH(E$2,'2020 상반기 신속집행 최종'!$B$4:$I$4,0),FALSE)/1000000</f>
        <v>13107.862374</v>
      </c>
      <c r="F56" s="103">
        <f>VLOOKUP($D56,'2020 상반기 신속집행 최종'!$B$4:$I$412,MATCH(F$2,'2020 상반기 신속집행 최종'!$B$4:$I$4,0),FALSE)/1000000</f>
        <v>12993.105509999999</v>
      </c>
      <c r="G56" s="116">
        <f>VLOOKUP($D56,'2020 상반기 신속집행 최종'!$B$4:$I$412,MATCH(G$2,'2020 상반기 신속집행 최종'!$B$4:$I$4,0),FALSE)</f>
        <v>1.008832135159041</v>
      </c>
      <c r="H56" s="70">
        <f>VLOOKUP($D56,'2020 상반기 신속집행 최종'!$B$4:$I$412,MATCH(H$2,'2020 상반기 신속집행 최종'!$B$4:$I$4,0),FALSE)</f>
        <v>0.5</v>
      </c>
      <c r="I56" s="78">
        <f>VLOOKUP($D56,'2020년_하반기재정집행'!$C$1:$M$408,MATCH(I$2,'2020년_하반기재정집행'!$C$1:$M$1,0),FALSE)/1000000</f>
        <v>65876.331141000002</v>
      </c>
      <c r="J56" s="78">
        <f>VLOOKUP($D56,'2020년_하반기재정집행'!$C$1:$M$408,MATCH(J$2,'2020년_하반기재정집행'!$C$1:$M$1,0),FALSE)/1000000</f>
        <v>61381.248881</v>
      </c>
      <c r="K56" s="79">
        <f>VLOOKUP($D56,'2020년_하반기재정집행'!$C$1:$M$408,MATCH(K$2,'2020년_하반기재정집행'!$C$1:$M$1,0),FALSE)</f>
        <v>1.0732321733745533</v>
      </c>
      <c r="L56" s="65">
        <f>VLOOKUP($D56,'2020년_하반기재정집행'!$C$1:$M$408,MATCH(L$2,'2020년_하반기재정집행'!$C$1:$M$1,0),FALSE)</f>
        <v>0.4</v>
      </c>
      <c r="M56" s="78">
        <f>VLOOKUP($D56,'2020년_하반기재정집행'!$C$1:$M$408,MATCH(M$2,'2020년_하반기재정집행'!$C$1:$M$1,0),FALSE)/1000000</f>
        <v>64953.702519999999</v>
      </c>
      <c r="N56" s="146" t="str">
        <f>VLOOKUP($D56,'2020년_하반기재정집행'!$C$1:$M$408,MATCH(N$2,'2020년_하반기재정집행'!$C$1:$M$1,0),FALSE)</f>
        <v>B</v>
      </c>
      <c r="O56" s="17">
        <f>VLOOKUP($D56,'2020년_하반기재정집행'!$C$1:$M$408,MATCH(O$2,'2020년_하반기재정집행'!$C$1:$M$1,0),FALSE)</f>
        <v>0.08</v>
      </c>
      <c r="P56" s="65">
        <f t="shared" si="0"/>
        <v>0.08</v>
      </c>
      <c r="Q56" s="170">
        <f t="shared" si="1"/>
        <v>0.98</v>
      </c>
      <c r="R56" s="170" t="e">
        <f t="shared" ca="1" si="2"/>
        <v>#REF!</v>
      </c>
      <c r="S56" s="18" t="e">
        <f t="shared" ca="1" si="3"/>
        <v>#REF!</v>
      </c>
    </row>
    <row r="57" spans="1:19" ht="17.25" thickTop="1" x14ac:dyDescent="0.3">
      <c r="A57" s="20" t="s">
        <v>558</v>
      </c>
      <c r="B57" s="20" t="s">
        <v>531</v>
      </c>
      <c r="C57" s="20" t="s">
        <v>559</v>
      </c>
      <c r="D57" s="20" t="s">
        <v>560</v>
      </c>
      <c r="E57" s="104">
        <f>VLOOKUP($D57,'2020 상반기 신속집행 최종'!$B$4:$I$412,MATCH(E$2,'2020 상반기 신속집행 최종'!$B$4:$I$4,0),FALSE)/1000000</f>
        <v>32184.293205000002</v>
      </c>
      <c r="F57" s="105">
        <f>VLOOKUP($D57,'2020 상반기 신속집행 최종'!$B$4:$I$412,MATCH(F$2,'2020 상반기 신속집행 최종'!$B$4:$I$4,0),FALSE)/1000000</f>
        <v>25249.471084000001</v>
      </c>
      <c r="G57" s="117">
        <f>VLOOKUP($D57,'2020 상반기 신속집행 최종'!$B$4:$I$412,MATCH(G$2,'2020 상반기 신속집행 최종'!$B$4:$I$4,0),FALSE)</f>
        <v>1.2746521738189769</v>
      </c>
      <c r="H57" s="71">
        <f>VLOOKUP($D57,'2020 상반기 신속집행 최종'!$B$4:$I$412,MATCH(H$2,'2020 상반기 신속집행 최종'!$B$4:$I$4,0),FALSE)</f>
        <v>0.6</v>
      </c>
      <c r="I57" s="80">
        <f>VLOOKUP($D57,'2020년_하반기재정집행'!$C$1:$M$408,MATCH(I$2,'2020년_하반기재정집행'!$C$1:$M$1,0),FALSE)/1000000</f>
        <v>384464.90124600002</v>
      </c>
      <c r="J57" s="80">
        <f>VLOOKUP($D57,'2020년_하반기재정집행'!$C$1:$M$408,MATCH(J$2,'2020년_하반기재정집행'!$C$1:$M$1,0),FALSE)/1000000</f>
        <v>385112.87131299998</v>
      </c>
      <c r="K57" s="81">
        <f>VLOOKUP($D57,'2020년_하반기재정집행'!$C$1:$M$408,MATCH(K$2,'2020년_하반기재정집행'!$C$1:$M$1,0),FALSE)</f>
        <v>0.99831745414067619</v>
      </c>
      <c r="L57" s="66">
        <f>VLOOKUP($D57,'2020년_하반기재정집행'!$C$1:$M$408,MATCH(L$2,'2020년_하반기재정집행'!$C$1:$M$1,0),FALSE)</f>
        <v>0.33</v>
      </c>
      <c r="M57" s="80">
        <f>VLOOKUP($D57,'2020년_하반기재정집행'!$C$1:$M$408,MATCH(M$2,'2020년_하반기재정집행'!$C$1:$M$1,0),FALSE)/1000000</f>
        <v>407526.84795099997</v>
      </c>
      <c r="N57" s="147" t="str">
        <f>VLOOKUP($D57,'2020년_하반기재정집행'!$C$1:$M$408,MATCH(N$2,'2020년_하반기재정집행'!$C$1:$M$1,0),FALSE)</f>
        <v>A</v>
      </c>
      <c r="O57" s="21">
        <f>VLOOKUP($D57,'2020년_하반기재정집행'!$C$1:$M$408,MATCH(O$2,'2020년_하반기재정집행'!$C$1:$M$1,0),FALSE)</f>
        <v>0.1</v>
      </c>
      <c r="P57" s="66">
        <f t="shared" si="0"/>
        <v>7.0000000000000062E-2</v>
      </c>
      <c r="Q57" s="171">
        <f t="shared" si="1"/>
        <v>1</v>
      </c>
      <c r="R57" s="171" t="e">
        <f t="shared" ca="1" si="2"/>
        <v>#REF!</v>
      </c>
      <c r="S57" s="22" t="e">
        <f t="shared" ca="1" si="3"/>
        <v>#REF!</v>
      </c>
    </row>
    <row r="58" spans="1:19" s="26" customFormat="1" ht="17.25" thickTop="1" x14ac:dyDescent="0.3">
      <c r="A58" s="13" t="s">
        <v>558</v>
      </c>
      <c r="B58" s="23" t="s">
        <v>531</v>
      </c>
      <c r="C58" s="23" t="s">
        <v>559</v>
      </c>
      <c r="D58" s="23" t="s">
        <v>44</v>
      </c>
      <c r="E58" s="106">
        <f>VLOOKUP($D58,'2020 상반기 신속집행 최종'!$B$4:$I$412,MATCH(E$2,'2020 상반기 신속집행 최종'!$B$4:$I$4,0),FALSE)/1000000</f>
        <v>17761.467363</v>
      </c>
      <c r="F58" s="107">
        <f>VLOOKUP($D58,'2020 상반기 신속집행 최종'!$B$4:$I$412,MATCH(F$2,'2020 상반기 신속집행 최종'!$B$4:$I$4,0),FALSE)/1000000</f>
        <v>11764.80207</v>
      </c>
      <c r="G58" s="118">
        <f>VLOOKUP($D58,'2020 상반기 신속집행 최종'!$B$4:$I$412,MATCH(G$2,'2020 상반기 신속집행 최종'!$B$4:$I$4,0),FALSE)</f>
        <v>1.5097123825220462</v>
      </c>
      <c r="H58" s="69">
        <f>VLOOKUP($D58,'2020 상반기 신속집행 최종'!$B$4:$I$412,MATCH(H$2,'2020 상반기 신속집행 최종'!$B$4:$I$4,0),FALSE)</f>
        <v>0.6</v>
      </c>
      <c r="I58" s="82">
        <f>VLOOKUP($D58,'2020년_하반기재정집행'!$C$1:$M$408,MATCH(I$2,'2020년_하반기재정집행'!$C$1:$M$1,0),FALSE)/1000000</f>
        <v>136128.49330199999</v>
      </c>
      <c r="J58" s="82">
        <f>VLOOKUP($D58,'2020년_하반기재정집행'!$C$1:$M$408,MATCH(J$2,'2020년_하반기재정집행'!$C$1:$M$1,0),FALSE)/1000000</f>
        <v>135445.54306500001</v>
      </c>
      <c r="K58" s="83">
        <f>VLOOKUP($D58,'2020년_하반기재정집행'!$C$1:$M$408,MATCH(K$2,'2020년_하반기재정집행'!$C$1:$M$1,0),FALSE)</f>
        <v>1.0050422496122464</v>
      </c>
      <c r="L58" s="64">
        <f>VLOOKUP($D58,'2020년_하반기재정집행'!$C$1:$M$408,MATCH(L$2,'2020년_하반기재정집행'!$C$1:$M$1,0),FALSE)</f>
        <v>0.4</v>
      </c>
      <c r="M58" s="82">
        <f>VLOOKUP($D58,'2020년_하반기재정집행'!$C$1:$M$408,MATCH(M$2,'2020년_하반기재정집행'!$C$1:$M$1,0),FALSE)/1000000</f>
        <v>143328.617</v>
      </c>
      <c r="N58" s="148" t="str">
        <f>VLOOKUP($D58,'2020년_하반기재정집행'!$C$1:$M$408,MATCH(N$2,'2020년_하반기재정집행'!$C$1:$M$1,0),FALSE)</f>
        <v>A</v>
      </c>
      <c r="O58" s="24">
        <f>VLOOKUP($D58,'2020년_하반기재정집행'!$C$1:$M$408,MATCH(O$2,'2020년_하반기재정집행'!$C$1:$M$1,0),FALSE)</f>
        <v>0.1</v>
      </c>
      <c r="P58" s="64">
        <f t="shared" si="0"/>
        <v>0</v>
      </c>
      <c r="Q58" s="169">
        <f t="shared" si="1"/>
        <v>1</v>
      </c>
      <c r="R58" s="169" t="e">
        <f t="shared" ca="1" si="2"/>
        <v>#REF!</v>
      </c>
      <c r="S58" s="25" t="e">
        <f t="shared" ca="1" si="3"/>
        <v>#REF!</v>
      </c>
    </row>
    <row r="59" spans="1:19" s="26" customFormat="1" ht="17.25" thickTop="1" x14ac:dyDescent="0.3">
      <c r="A59" s="13" t="s">
        <v>558</v>
      </c>
      <c r="B59" s="23" t="s">
        <v>531</v>
      </c>
      <c r="C59" s="23" t="s">
        <v>559</v>
      </c>
      <c r="D59" s="23" t="s">
        <v>50</v>
      </c>
      <c r="E59" s="106">
        <f>VLOOKUP($D59,'2020 상반기 신속집행 최종'!$B$4:$I$412,MATCH(E$2,'2020 상반기 신속집행 최종'!$B$4:$I$4,0),FALSE)/1000000</f>
        <v>12541.033691000001</v>
      </c>
      <c r="F59" s="107">
        <f>VLOOKUP($D59,'2020 상반기 신속집행 최종'!$B$4:$I$412,MATCH(F$2,'2020 상반기 신속집행 최종'!$B$4:$I$4,0),FALSE)/1000000</f>
        <v>8300.7469189999993</v>
      </c>
      <c r="G59" s="118">
        <f>VLOOKUP($D59,'2020 상반기 신속집행 최종'!$B$4:$I$412,MATCH(G$2,'2020 상반기 신속집행 최종'!$B$4:$I$4,0),FALSE)</f>
        <v>1.5108319544466766</v>
      </c>
      <c r="H59" s="69">
        <f>VLOOKUP($D59,'2020 상반기 신속집행 최종'!$B$4:$I$412,MATCH(H$2,'2020 상반기 신속집행 최종'!$B$4:$I$4,0),FALSE)</f>
        <v>0.6</v>
      </c>
      <c r="I59" s="82">
        <f>VLOOKUP($D59,'2020년_하반기재정집행'!$C$1:$M$408,MATCH(I$2,'2020년_하반기재정집행'!$C$1:$M$1,0),FALSE)/1000000</f>
        <v>100091.029243</v>
      </c>
      <c r="J59" s="82">
        <f>VLOOKUP($D59,'2020년_하반기재정집행'!$C$1:$M$408,MATCH(J$2,'2020년_하반기재정집행'!$C$1:$M$1,0),FALSE)/1000000</f>
        <v>96456.200339999996</v>
      </c>
      <c r="K59" s="83">
        <f>VLOOKUP($D59,'2020년_하반기재정집행'!$C$1:$M$408,MATCH(K$2,'2020년_하반기재정집행'!$C$1:$M$1,0),FALSE)</f>
        <v>1.0376837247391826</v>
      </c>
      <c r="L59" s="64">
        <f>VLOOKUP($D59,'2020년_하반기재정집행'!$C$1:$M$408,MATCH(L$2,'2020년_하반기재정집행'!$C$1:$M$1,0),FALSE)</f>
        <v>0.4</v>
      </c>
      <c r="M59" s="82">
        <f>VLOOKUP($D59,'2020년_하반기재정집행'!$C$1:$M$408,MATCH(M$2,'2020년_하반기재정집행'!$C$1:$M$1,0),FALSE)/1000000</f>
        <v>102070.05327</v>
      </c>
      <c r="N59" s="148" t="str">
        <f>VLOOKUP($D59,'2020년_하반기재정집행'!$C$1:$M$408,MATCH(N$2,'2020년_하반기재정집행'!$C$1:$M$1,0),FALSE)</f>
        <v>A</v>
      </c>
      <c r="O59" s="24">
        <f>VLOOKUP($D59,'2020년_하반기재정집행'!$C$1:$M$408,MATCH(O$2,'2020년_하반기재정집행'!$C$1:$M$1,0),FALSE)</f>
        <v>0.1</v>
      </c>
      <c r="P59" s="64">
        <f t="shared" si="0"/>
        <v>0</v>
      </c>
      <c r="Q59" s="169">
        <f t="shared" si="1"/>
        <v>1</v>
      </c>
      <c r="R59" s="169" t="e">
        <f t="shared" ca="1" si="2"/>
        <v>#REF!</v>
      </c>
      <c r="S59" s="25" t="e">
        <f t="shared" ca="1" si="3"/>
        <v>#REF!</v>
      </c>
    </row>
    <row r="60" spans="1:19" s="26" customFormat="1" ht="17.25" thickTop="1" x14ac:dyDescent="0.3">
      <c r="A60" s="13" t="s">
        <v>558</v>
      </c>
      <c r="B60" s="23" t="s">
        <v>531</v>
      </c>
      <c r="C60" s="23" t="s">
        <v>559</v>
      </c>
      <c r="D60" s="23" t="s">
        <v>65</v>
      </c>
      <c r="E60" s="106">
        <f>VLOOKUP($D60,'2020 상반기 신속집행 최종'!$B$4:$I$412,MATCH(E$2,'2020 상반기 신속집행 최종'!$B$4:$I$4,0),FALSE)/1000000</f>
        <v>10322.065339999999</v>
      </c>
      <c r="F60" s="107">
        <f>VLOOKUP($D60,'2020 상반기 신속집행 최종'!$B$4:$I$412,MATCH(F$2,'2020 상반기 신속집행 최종'!$B$4:$I$4,0),FALSE)/1000000</f>
        <v>7443.6451740000002</v>
      </c>
      <c r="G60" s="118">
        <f>VLOOKUP($D60,'2020 상반기 신속집행 최종'!$B$4:$I$412,MATCH(G$2,'2020 상반기 신속집행 최종'!$B$4:$I$4,0),FALSE)</f>
        <v>1.38669497251885</v>
      </c>
      <c r="H60" s="69">
        <f>VLOOKUP($D60,'2020 상반기 신속집행 최종'!$B$4:$I$412,MATCH(H$2,'2020 상반기 신속집행 최종'!$B$4:$I$4,0),FALSE)</f>
        <v>0.6</v>
      </c>
      <c r="I60" s="82">
        <f>VLOOKUP($D60,'2020년_하반기재정집행'!$C$1:$M$408,MATCH(I$2,'2020년_하반기재정집행'!$C$1:$M$1,0),FALSE)/1000000</f>
        <v>118421.508718</v>
      </c>
      <c r="J60" s="82">
        <f>VLOOKUP($D60,'2020년_하반기재정집행'!$C$1:$M$408,MATCH(J$2,'2020년_하반기재정집행'!$C$1:$M$1,0),FALSE)/1000000</f>
        <v>115680.155535</v>
      </c>
      <c r="K60" s="83">
        <f>VLOOKUP($D60,'2020년_하반기재정집행'!$C$1:$M$408,MATCH(K$2,'2020년_하반기재정집행'!$C$1:$M$1,0),FALSE)</f>
        <v>1.0236976962065942</v>
      </c>
      <c r="L60" s="64">
        <f>VLOOKUP($D60,'2020년_하반기재정집행'!$C$1:$M$408,MATCH(L$2,'2020년_하반기재정집행'!$C$1:$M$1,0),FALSE)</f>
        <v>0.4</v>
      </c>
      <c r="M60" s="82">
        <f>VLOOKUP($D60,'2020년_하반기재정집행'!$C$1:$M$408,MATCH(M$2,'2020년_하반기재정집행'!$C$1:$M$1,0),FALSE)/1000000</f>
        <v>122412.863</v>
      </c>
      <c r="N60" s="148" t="str">
        <f>VLOOKUP($D60,'2020년_하반기재정집행'!$C$1:$M$408,MATCH(N$2,'2020년_하반기재정집행'!$C$1:$M$1,0),FALSE)</f>
        <v>A</v>
      </c>
      <c r="O60" s="24">
        <f>VLOOKUP($D60,'2020년_하반기재정집행'!$C$1:$M$408,MATCH(O$2,'2020년_하반기재정집행'!$C$1:$M$1,0),FALSE)</f>
        <v>0.1</v>
      </c>
      <c r="P60" s="64">
        <f t="shared" si="0"/>
        <v>0</v>
      </c>
      <c r="Q60" s="169">
        <f t="shared" si="1"/>
        <v>1</v>
      </c>
      <c r="R60" s="169" t="e">
        <f t="shared" ca="1" si="2"/>
        <v>#REF!</v>
      </c>
      <c r="S60" s="25" t="e">
        <f t="shared" ca="1" si="3"/>
        <v>#REF!</v>
      </c>
    </row>
    <row r="61" spans="1:19" s="26" customFormat="1" ht="17.25" thickTop="1" x14ac:dyDescent="0.3">
      <c r="A61" s="13" t="s">
        <v>558</v>
      </c>
      <c r="B61" s="23" t="s">
        <v>531</v>
      </c>
      <c r="C61" s="23" t="s">
        <v>559</v>
      </c>
      <c r="D61" s="23" t="s">
        <v>94</v>
      </c>
      <c r="E61" s="106">
        <f>VLOOKUP($D61,'2020 상반기 신속집행 최종'!$B$4:$I$412,MATCH(E$2,'2020 상반기 신속집행 최종'!$B$4:$I$4,0),FALSE)/1000000</f>
        <v>4528.3634899999997</v>
      </c>
      <c r="F61" s="107">
        <f>VLOOKUP($D61,'2020 상반기 신속집행 최종'!$B$4:$I$412,MATCH(F$2,'2020 상반기 신속집행 최종'!$B$4:$I$4,0),FALSE)/1000000</f>
        <v>3329.4889210000001</v>
      </c>
      <c r="G61" s="118">
        <f>VLOOKUP($D61,'2020 상반기 신속집행 최종'!$B$4:$I$412,MATCH(G$2,'2020 상반기 신속집행 최종'!$B$4:$I$4,0),FALSE)</f>
        <v>1.3600776567954227</v>
      </c>
      <c r="H61" s="69">
        <f>VLOOKUP($D61,'2020 상반기 신속집행 최종'!$B$4:$I$412,MATCH(H$2,'2020 상반기 신속집행 최종'!$B$4:$I$4,0),FALSE)</f>
        <v>0.6</v>
      </c>
      <c r="I61" s="82">
        <f>VLOOKUP($D61,'2020년_하반기재정집행'!$C$1:$M$408,MATCH(I$2,'2020년_하반기재정집행'!$C$1:$M$1,0),FALSE)/1000000</f>
        <v>55836.740922999998</v>
      </c>
      <c r="J61" s="82">
        <f>VLOOKUP($D61,'2020년_하반기재정집행'!$C$1:$M$408,MATCH(J$2,'2020년_하반기재정집행'!$C$1:$M$1,0),FALSE)/1000000</f>
        <v>55262.300294000001</v>
      </c>
      <c r="K61" s="83">
        <f>VLOOKUP($D61,'2020년_하반기재정집행'!$C$1:$M$408,MATCH(K$2,'2020년_하반기재정집행'!$C$1:$M$1,0),FALSE)</f>
        <v>1.010394801264948</v>
      </c>
      <c r="L61" s="64">
        <f>VLOOKUP($D61,'2020년_하반기재정집행'!$C$1:$M$408,MATCH(L$2,'2020년_하반기재정집행'!$C$1:$M$1,0),FALSE)</f>
        <v>0.4</v>
      </c>
      <c r="M61" s="82">
        <f>VLOOKUP($D61,'2020년_하반기재정집행'!$C$1:$M$408,MATCH(M$2,'2020년_하반기재정집행'!$C$1:$M$1,0),FALSE)/1000000</f>
        <v>58478.624649999998</v>
      </c>
      <c r="N61" s="148" t="str">
        <f>VLOOKUP($D61,'2020년_하반기재정집행'!$C$1:$M$408,MATCH(N$2,'2020년_하반기재정집행'!$C$1:$M$1,0),FALSE)</f>
        <v>B</v>
      </c>
      <c r="O61" s="24">
        <f>VLOOKUP($D61,'2020년_하반기재정집행'!$C$1:$M$408,MATCH(O$2,'2020년_하반기재정집행'!$C$1:$M$1,0),FALSE)</f>
        <v>0.08</v>
      </c>
      <c r="P61" s="64">
        <f t="shared" si="0"/>
        <v>0</v>
      </c>
      <c r="Q61" s="169">
        <f t="shared" si="1"/>
        <v>1</v>
      </c>
      <c r="R61" s="169" t="e">
        <f t="shared" ca="1" si="2"/>
        <v>#REF!</v>
      </c>
      <c r="S61" s="25" t="e">
        <f t="shared" ca="1" si="3"/>
        <v>#REF!</v>
      </c>
    </row>
    <row r="62" spans="1:19" s="26" customFormat="1" ht="17.25" thickTop="1" x14ac:dyDescent="0.3">
      <c r="A62" s="16" t="s">
        <v>558</v>
      </c>
      <c r="B62" s="27" t="s">
        <v>531</v>
      </c>
      <c r="C62" s="27" t="s">
        <v>559</v>
      </c>
      <c r="D62" s="27" t="s">
        <v>561</v>
      </c>
      <c r="E62" s="108">
        <f>VLOOKUP($D62,'2020 상반기 신속집행 최종'!$B$4:$I$412,MATCH(E$2,'2020 상반기 신속집행 최종'!$B$4:$I$4,0),FALSE)/1000000</f>
        <v>1385.8730700000001</v>
      </c>
      <c r="F62" s="109">
        <f>VLOOKUP($D62,'2020 상반기 신속집행 최종'!$B$4:$I$412,MATCH(F$2,'2020 상반기 신속집행 최종'!$B$4:$I$4,0),FALSE)/1000000</f>
        <v>935.12928599999998</v>
      </c>
      <c r="G62" s="119">
        <f>VLOOKUP($D62,'2020 상반기 신속집행 최종'!$B$4:$I$412,MATCH(G$2,'2020 상반기 신속집행 최종'!$B$4:$I$4,0),FALSE)</f>
        <v>1.4820122637031816</v>
      </c>
      <c r="H62" s="70">
        <f>VLOOKUP($D62,'2020 상반기 신속집행 최종'!$B$4:$I$412,MATCH(H$2,'2020 상반기 신속집행 최종'!$B$4:$I$4,0),FALSE)</f>
        <v>0.6</v>
      </c>
      <c r="I62" s="84">
        <f>VLOOKUP($D62,'2020년_하반기재정집행'!$C$1:$M$408,MATCH(I$2,'2020년_하반기재정집행'!$C$1:$M$1,0),FALSE)/1000000</f>
        <v>22765.386786999999</v>
      </c>
      <c r="J62" s="84">
        <f>VLOOKUP($D62,'2020년_하반기재정집행'!$C$1:$M$408,MATCH(J$2,'2020년_하반기재정집행'!$C$1:$M$1,0),FALSE)/1000000</f>
        <v>23641.336214999999</v>
      </c>
      <c r="K62" s="85">
        <f>VLOOKUP($D62,'2020년_하반기재정집행'!$C$1:$M$408,MATCH(K$2,'2020년_하반기재정집행'!$C$1:$M$1,0),FALSE)</f>
        <v>0.96294839597754101</v>
      </c>
      <c r="L62" s="65">
        <f>VLOOKUP($D62,'2020년_하반기재정집행'!$C$1:$M$408,MATCH(L$2,'2020년_하반기재정집행'!$C$1:$M$1,0),FALSE)</f>
        <v>0.33</v>
      </c>
      <c r="M62" s="84">
        <f>VLOOKUP($D62,'2020년_하반기재정집행'!$C$1:$M$408,MATCH(M$2,'2020년_하반기재정집행'!$C$1:$M$1,0),FALSE)/1000000</f>
        <v>25017.287</v>
      </c>
      <c r="N62" s="149" t="str">
        <f>VLOOKUP($D62,'2020년_하반기재정집행'!$C$1:$M$408,MATCH(N$2,'2020년_하반기재정집행'!$C$1:$M$1,0),FALSE)</f>
        <v>C</v>
      </c>
      <c r="O62" s="28">
        <f>VLOOKUP($D62,'2020년_하반기재정집행'!$C$1:$M$408,MATCH(O$2,'2020년_하반기재정집행'!$C$1:$M$1,0),FALSE)</f>
        <v>0.06</v>
      </c>
      <c r="P62" s="65">
        <f t="shared" si="0"/>
        <v>0.06</v>
      </c>
      <c r="Q62" s="170">
        <f t="shared" si="1"/>
        <v>0.99</v>
      </c>
      <c r="R62" s="170" t="e">
        <f t="shared" ca="1" si="2"/>
        <v>#REF!</v>
      </c>
      <c r="S62" s="29" t="e">
        <f t="shared" ca="1" si="3"/>
        <v>#REF!</v>
      </c>
    </row>
    <row r="63" spans="1:19" s="26" customFormat="1" ht="17.25" thickTop="1" x14ac:dyDescent="0.3">
      <c r="A63" s="30" t="s">
        <v>562</v>
      </c>
      <c r="B63" s="30" t="s">
        <v>563</v>
      </c>
      <c r="C63" s="30" t="s">
        <v>564</v>
      </c>
      <c r="D63" s="30" t="s">
        <v>134</v>
      </c>
      <c r="E63" s="110">
        <f>VLOOKUP($D63,'2020 상반기 신속집행 최종'!$B$4:$I$412,MATCH(E$2,'2020 상반기 신속집행 최종'!$B$4:$I$4,0),FALSE)/1000000</f>
        <v>1531.9371000000001</v>
      </c>
      <c r="F63" s="111">
        <f>VLOOKUP($D63,'2020 상반기 신속집행 최종'!$B$4:$I$412,MATCH(F$2,'2020 상반기 신속집행 최종'!$B$4:$I$4,0),FALSE)/1000000</f>
        <v>1465.707474</v>
      </c>
      <c r="G63" s="120">
        <f>VLOOKUP($D63,'2020 상반기 신속집행 최종'!$B$4:$I$412,MATCH(G$2,'2020 상반기 신속집행 최종'!$B$4:$I$4,0),FALSE)</f>
        <v>1.0451861146748851</v>
      </c>
      <c r="H63" s="71">
        <f>VLOOKUP($D63,'2020 상반기 신속집행 최종'!$B$4:$I$412,MATCH(H$2,'2020 상반기 신속집행 최종'!$B$4:$I$4,0),FALSE)</f>
        <v>0.5</v>
      </c>
      <c r="I63" s="86">
        <f>VLOOKUP($D63,'2020년_하반기재정집행'!$C$1:$M$408,MATCH(I$2,'2020년_하반기재정집행'!$C$1:$M$1,0),FALSE)/1000000</f>
        <v>71045.056395000007</v>
      </c>
      <c r="J63" s="86">
        <f>VLOOKUP($D63,'2020년_하반기재정집행'!$C$1:$M$408,MATCH(J$2,'2020년_하반기재정집행'!$C$1:$M$1,0),FALSE)/1000000</f>
        <v>70321.129830000005</v>
      </c>
      <c r="K63" s="87">
        <f>VLOOKUP($D63,'2020년_하반기재정집행'!$C$1:$M$408,MATCH(K$2,'2020년_하반기재정집행'!$C$1:$M$1,0),FALSE)</f>
        <v>1.0102945809708985</v>
      </c>
      <c r="L63" s="66">
        <f>VLOOKUP($D63,'2020년_하반기재정집행'!$C$1:$M$408,MATCH(L$2,'2020년_하반기재정집행'!$C$1:$M$1,0),FALSE)</f>
        <v>0.4</v>
      </c>
      <c r="M63" s="86">
        <f>VLOOKUP($D63,'2020년_하반기재정집행'!$C$1:$M$408,MATCH(M$2,'2020년_하반기재정집행'!$C$1:$M$1,0),FALSE)/1000000</f>
        <v>74413.894</v>
      </c>
      <c r="N63" s="150" t="str">
        <f>VLOOKUP($D63,'2020년_하반기재정집행'!$C$1:$M$408,MATCH(N$2,'2020년_하반기재정집행'!$C$1:$M$1,0),FALSE)</f>
        <v>A</v>
      </c>
      <c r="O63" s="31">
        <f>VLOOKUP($D63,'2020년_하반기재정집행'!$C$1:$M$408,MATCH(O$2,'2020년_하반기재정집행'!$C$1:$M$1,0),FALSE)</f>
        <v>0.08</v>
      </c>
      <c r="P63" s="66">
        <f t="shared" si="0"/>
        <v>0.08</v>
      </c>
      <c r="Q63" s="171">
        <f t="shared" si="1"/>
        <v>0.98</v>
      </c>
      <c r="R63" s="171" t="e">
        <f t="shared" ca="1" si="2"/>
        <v>#REF!</v>
      </c>
      <c r="S63" s="32" t="e">
        <f t="shared" ca="1" si="3"/>
        <v>#REF!</v>
      </c>
    </row>
    <row r="64" spans="1:19" s="26" customFormat="1" ht="17.25" thickTop="1" x14ac:dyDescent="0.3">
      <c r="A64" s="23" t="s">
        <v>562</v>
      </c>
      <c r="B64" s="23" t="s">
        <v>563</v>
      </c>
      <c r="C64" s="23" t="s">
        <v>564</v>
      </c>
      <c r="D64" s="23" t="s">
        <v>503</v>
      </c>
      <c r="E64" s="106">
        <f>VLOOKUP($D64,'2020 상반기 신속집행 최종'!$B$4:$I$412,MATCH(E$2,'2020 상반기 신속집행 최종'!$B$4:$I$4,0),FALSE)/1000000</f>
        <v>13309.913962000001</v>
      </c>
      <c r="F64" s="107">
        <f>VLOOKUP($D64,'2020 상반기 신속집행 최종'!$B$4:$I$412,MATCH(F$2,'2020 상반기 신속집행 최종'!$B$4:$I$4,0),FALSE)/1000000</f>
        <v>12022.25697</v>
      </c>
      <c r="G64" s="118">
        <f>VLOOKUP($D64,'2020 상반기 신속집행 최종'!$B$4:$I$412,MATCH(G$2,'2020 상반기 신속집행 최종'!$B$4:$I$4,0),FALSE)</f>
        <v>1.1071060945721909</v>
      </c>
      <c r="H64" s="69">
        <f>VLOOKUP($D64,'2020 상반기 신속집행 최종'!$B$4:$I$412,MATCH(H$2,'2020 상반기 신속집행 최종'!$B$4:$I$4,0),FALSE)</f>
        <v>0.6</v>
      </c>
      <c r="I64" s="82">
        <f>VLOOKUP($D64,'2020년_하반기재정집행'!$C$1:$M$408,MATCH(I$2,'2020년_하반기재정집행'!$C$1:$M$1,0),FALSE)/1000000</f>
        <v>86275.303174999994</v>
      </c>
      <c r="J64" s="82">
        <f>VLOOKUP($D64,'2020년_하반기재정집행'!$C$1:$M$408,MATCH(J$2,'2020년_하반기재정집행'!$C$1:$M$1,0),FALSE)/1000000</f>
        <v>82949.311304999996</v>
      </c>
      <c r="K64" s="83">
        <f>VLOOKUP($D64,'2020년_하반기재정집행'!$C$1:$M$408,MATCH(K$2,'2020년_하반기재정집행'!$C$1:$M$1,0),FALSE)</f>
        <v>1.0400966785338399</v>
      </c>
      <c r="L64" s="64">
        <f>VLOOKUP($D64,'2020년_하반기재정집행'!$C$1:$M$408,MATCH(L$2,'2020년_하반기재정집행'!$C$1:$M$1,0),FALSE)</f>
        <v>0.4</v>
      </c>
      <c r="M64" s="82">
        <f>VLOOKUP($D64,'2020년_하반기재정집행'!$C$1:$M$408,MATCH(M$2,'2020년_하반기재정집행'!$C$1:$M$1,0),FALSE)/1000000</f>
        <v>87777.048999999999</v>
      </c>
      <c r="N64" s="148" t="str">
        <f>VLOOKUP($D64,'2020년_하반기재정집행'!$C$1:$M$408,MATCH(N$2,'2020년_하반기재정집행'!$C$1:$M$1,0),FALSE)</f>
        <v>A</v>
      </c>
      <c r="O64" s="24">
        <f>VLOOKUP($D64,'2020년_하반기재정집행'!$C$1:$M$408,MATCH(O$2,'2020년_하반기재정집행'!$C$1:$M$1,0),FALSE)</f>
        <v>0.1</v>
      </c>
      <c r="P64" s="64">
        <f t="shared" si="0"/>
        <v>0</v>
      </c>
      <c r="Q64" s="169">
        <f t="shared" si="1"/>
        <v>1</v>
      </c>
      <c r="R64" s="169" t="e">
        <f t="shared" ca="1" si="2"/>
        <v>#REF!</v>
      </c>
      <c r="S64" s="25" t="e">
        <f t="shared" ca="1" si="3"/>
        <v>#REF!</v>
      </c>
    </row>
    <row r="65" spans="1:19" s="26" customFormat="1" ht="17.25" thickTop="1" x14ac:dyDescent="0.3">
      <c r="A65" s="23" t="s">
        <v>562</v>
      </c>
      <c r="B65" s="23" t="s">
        <v>563</v>
      </c>
      <c r="C65" s="23" t="s">
        <v>564</v>
      </c>
      <c r="D65" s="23" t="s">
        <v>182</v>
      </c>
      <c r="E65" s="106">
        <f>VLOOKUP($D65,'2020 상반기 신속집행 최종'!$B$4:$I$412,MATCH(E$2,'2020 상반기 신속집행 최종'!$B$4:$I$4,0),FALSE)/1000000</f>
        <v>506.40505999999999</v>
      </c>
      <c r="F65" s="107">
        <f>VLOOKUP($D65,'2020 상반기 신속집행 최종'!$B$4:$I$412,MATCH(F$2,'2020 상반기 신속집행 최종'!$B$4:$I$4,0),FALSE)/1000000</f>
        <v>597.65825700000005</v>
      </c>
      <c r="G65" s="118">
        <f>VLOOKUP($D65,'2020 상반기 신속집행 최종'!$B$4:$I$412,MATCH(G$2,'2020 상반기 신속집행 최종'!$B$4:$I$4,0),FALSE)</f>
        <v>0.84731542494191625</v>
      </c>
      <c r="H65" s="69">
        <f>VLOOKUP($D65,'2020 상반기 신속집행 최종'!$B$4:$I$412,MATCH(H$2,'2020 상반기 신속집행 최종'!$B$4:$I$4,0),FALSE)</f>
        <v>0.3</v>
      </c>
      <c r="I65" s="82">
        <f>VLOOKUP($D65,'2020년_하반기재정집행'!$C$1:$M$408,MATCH(I$2,'2020년_하반기재정집행'!$C$1:$M$1,0),FALSE)/1000000</f>
        <v>23971.494345999999</v>
      </c>
      <c r="J65" s="82">
        <f>VLOOKUP($D65,'2020년_하반기재정집행'!$C$1:$M$408,MATCH(J$2,'2020년_하반기재정집행'!$C$1:$M$1,0),FALSE)/1000000</f>
        <v>26119.881081</v>
      </c>
      <c r="K65" s="83">
        <f>VLOOKUP($D65,'2020년_하반기재정집행'!$C$1:$M$408,MATCH(K$2,'2020년_하반기재정집행'!$C$1:$M$1,0),FALSE)</f>
        <v>0.91774898483122236</v>
      </c>
      <c r="L65" s="64">
        <f>VLOOKUP($D65,'2020년_하반기재정집행'!$C$1:$M$408,MATCH(L$2,'2020년_하반기재정집행'!$C$1:$M$1,0),FALSE)</f>
        <v>0.33</v>
      </c>
      <c r="M65" s="82">
        <f>VLOOKUP($D65,'2020년_하반기재정집행'!$C$1:$M$408,MATCH(M$2,'2020년_하반기재정집행'!$C$1:$M$1,0),FALSE)/1000000</f>
        <v>27640.085800000001</v>
      </c>
      <c r="N65" s="148" t="str">
        <f>VLOOKUP($D65,'2020년_하반기재정집행'!$C$1:$M$408,MATCH(N$2,'2020년_하반기재정집행'!$C$1:$M$1,0),FALSE)</f>
        <v>B</v>
      </c>
      <c r="O65" s="24">
        <f>VLOOKUP($D65,'2020년_하반기재정집행'!$C$1:$M$408,MATCH(O$2,'2020년_하반기재정집행'!$C$1:$M$1,0),FALSE)</f>
        <v>0.06</v>
      </c>
      <c r="P65" s="64">
        <f t="shared" si="0"/>
        <v>0.06</v>
      </c>
      <c r="Q65" s="169">
        <f t="shared" si="1"/>
        <v>0.69</v>
      </c>
      <c r="R65" s="169" t="e">
        <f t="shared" ca="1" si="2"/>
        <v>#REF!</v>
      </c>
      <c r="S65" s="25" t="e">
        <f t="shared" ca="1" si="3"/>
        <v>#REF!</v>
      </c>
    </row>
    <row r="66" spans="1:19" s="26" customFormat="1" ht="17.25" thickTop="1" x14ac:dyDescent="0.3">
      <c r="A66" s="23" t="s">
        <v>562</v>
      </c>
      <c r="B66" s="23" t="s">
        <v>563</v>
      </c>
      <c r="C66" s="23" t="s">
        <v>564</v>
      </c>
      <c r="D66" s="23" t="s">
        <v>128</v>
      </c>
      <c r="E66" s="106">
        <f>VLOOKUP($D66,'2020 상반기 신속집행 최종'!$B$4:$I$412,MATCH(E$2,'2020 상반기 신속집행 최종'!$B$4:$I$4,0),FALSE)/1000000</f>
        <v>1389.7478180000001</v>
      </c>
      <c r="F66" s="107">
        <f>VLOOKUP($D66,'2020 상반기 신속집행 최종'!$B$4:$I$412,MATCH(F$2,'2020 상반기 신속집행 최종'!$B$4:$I$4,0),FALSE)/1000000</f>
        <v>994.98690899999997</v>
      </c>
      <c r="G66" s="118">
        <f>VLOOKUP($D66,'2020 상반기 신속집행 최종'!$B$4:$I$412,MATCH(G$2,'2020 상반기 신속집행 최종'!$B$4:$I$4,0),FALSE)</f>
        <v>1.3967498521128785</v>
      </c>
      <c r="H66" s="69">
        <f>VLOOKUP($D66,'2020 상반기 신속집행 최종'!$B$4:$I$412,MATCH(H$2,'2020 상반기 신속집행 최종'!$B$4:$I$4,0),FALSE)</f>
        <v>0.6</v>
      </c>
      <c r="I66" s="82">
        <f>VLOOKUP($D66,'2020년_하반기재정집행'!$C$1:$M$408,MATCH(I$2,'2020년_하반기재정집행'!$C$1:$M$1,0),FALSE)/1000000</f>
        <v>29778.29105</v>
      </c>
      <c r="J66" s="82">
        <f>VLOOKUP($D66,'2020년_하반기재정집행'!$C$1:$M$408,MATCH(J$2,'2020년_하반기재정집행'!$C$1:$M$1,0),FALSE)/1000000</f>
        <v>29179.755359999999</v>
      </c>
      <c r="K66" s="83">
        <f>VLOOKUP($D66,'2020년_하반기재정집행'!$C$1:$M$408,MATCH(K$2,'2020년_하반기재정집행'!$C$1:$M$1,0),FALSE)</f>
        <v>1.020512018782052</v>
      </c>
      <c r="L66" s="64">
        <f>VLOOKUP($D66,'2020년_하반기재정집행'!$C$1:$M$408,MATCH(L$2,'2020년_하반기재정집행'!$C$1:$M$1,0),FALSE)</f>
        <v>0.4</v>
      </c>
      <c r="M66" s="82">
        <f>VLOOKUP($D66,'2020년_하반기재정집행'!$C$1:$M$408,MATCH(M$2,'2020년_하반기재정집행'!$C$1:$M$1,0),FALSE)/1000000</f>
        <v>30878.047999999999</v>
      </c>
      <c r="N66" s="148" t="str">
        <f>VLOOKUP($D66,'2020년_하반기재정집행'!$C$1:$M$408,MATCH(N$2,'2020년_하반기재정집행'!$C$1:$M$1,0),FALSE)</f>
        <v>B</v>
      </c>
      <c r="O66" s="24">
        <f>VLOOKUP($D66,'2020년_하반기재정집행'!$C$1:$M$408,MATCH(O$2,'2020년_하반기재정집행'!$C$1:$M$1,0),FALSE)</f>
        <v>0.08</v>
      </c>
      <c r="P66" s="64">
        <f t="shared" si="0"/>
        <v>0</v>
      </c>
      <c r="Q66" s="169">
        <f t="shared" si="1"/>
        <v>1</v>
      </c>
      <c r="R66" s="169" t="e">
        <f t="shared" ca="1" si="2"/>
        <v>#REF!</v>
      </c>
      <c r="S66" s="25" t="e">
        <f t="shared" ca="1" si="3"/>
        <v>#REF!</v>
      </c>
    </row>
    <row r="67" spans="1:19" s="26" customFormat="1" ht="17.25" thickTop="1" x14ac:dyDescent="0.3">
      <c r="A67" s="23" t="s">
        <v>562</v>
      </c>
      <c r="B67" s="23" t="s">
        <v>563</v>
      </c>
      <c r="C67" s="23" t="s">
        <v>564</v>
      </c>
      <c r="D67" s="23" t="s">
        <v>460</v>
      </c>
      <c r="E67" s="106">
        <f>VLOOKUP($D67,'2020 상반기 신속집행 최종'!$B$4:$I$412,MATCH(E$2,'2020 상반기 신속집행 최종'!$B$4:$I$4,0),FALSE)/1000000</f>
        <v>187.67753999999999</v>
      </c>
      <c r="F67" s="107">
        <f>VLOOKUP($D67,'2020 상반기 신속집행 최종'!$B$4:$I$412,MATCH(F$2,'2020 상반기 신속집행 최종'!$B$4:$I$4,0),FALSE)/1000000</f>
        <v>112.54949999999999</v>
      </c>
      <c r="G67" s="118">
        <f>VLOOKUP($D67,'2020 상반기 신속집행 최종'!$B$4:$I$412,MATCH(G$2,'2020 상반기 신속집행 최종'!$B$4:$I$4,0),FALSE)</f>
        <v>1.667511095118148</v>
      </c>
      <c r="H67" s="69">
        <f>VLOOKUP($D67,'2020 상반기 신속집행 최종'!$B$4:$I$412,MATCH(H$2,'2020 상반기 신속집행 최종'!$B$4:$I$4,0),FALSE)</f>
        <v>0.6</v>
      </c>
      <c r="I67" s="82">
        <f>VLOOKUP($D67,'2020년_하반기재정집행'!$C$1:$M$408,MATCH(I$2,'2020년_하반기재정집행'!$C$1:$M$1,0),FALSE)/1000000</f>
        <v>16283.032649999999</v>
      </c>
      <c r="J67" s="82">
        <f>VLOOKUP($D67,'2020년_하반기재정집행'!$C$1:$M$408,MATCH(J$2,'2020년_하반기재정집행'!$C$1:$M$1,0),FALSE)/1000000</f>
        <v>15813.489195</v>
      </c>
      <c r="K67" s="83">
        <f>VLOOKUP($D67,'2020년_하반기재정집행'!$C$1:$M$408,MATCH(K$2,'2020년_하반기재정집행'!$C$1:$M$1,0),FALSE)</f>
        <v>1.0296925902443126</v>
      </c>
      <c r="L67" s="64">
        <f>VLOOKUP($D67,'2020년_하반기재정집행'!$C$1:$M$408,MATCH(L$2,'2020년_하반기재정집행'!$C$1:$M$1,0),FALSE)</f>
        <v>0.4</v>
      </c>
      <c r="M67" s="82">
        <f>VLOOKUP($D67,'2020년_하반기재정집행'!$C$1:$M$408,MATCH(M$2,'2020년_하반기재정집행'!$C$1:$M$1,0),FALSE)/1000000</f>
        <v>16733.850999999999</v>
      </c>
      <c r="N67" s="148" t="str">
        <f>VLOOKUP($D67,'2020년_하반기재정집행'!$C$1:$M$408,MATCH(N$2,'2020년_하반기재정집행'!$C$1:$M$1,0),FALSE)</f>
        <v>C</v>
      </c>
      <c r="O67" s="24">
        <f>VLOOKUP($D67,'2020년_하반기재정집행'!$C$1:$M$408,MATCH(O$2,'2020년_하반기재정집행'!$C$1:$M$1,0),FALSE)</f>
        <v>0.06</v>
      </c>
      <c r="P67" s="64">
        <f t="shared" si="0"/>
        <v>0</v>
      </c>
      <c r="Q67" s="169">
        <f t="shared" si="1"/>
        <v>1</v>
      </c>
      <c r="R67" s="169" t="e">
        <f t="shared" ca="1" si="2"/>
        <v>#REF!</v>
      </c>
      <c r="S67" s="25" t="e">
        <f t="shared" ca="1" si="3"/>
        <v>#REF!</v>
      </c>
    </row>
    <row r="68" spans="1:19" s="26" customFormat="1" ht="17.25" thickTop="1" x14ac:dyDescent="0.3">
      <c r="A68" s="23" t="s">
        <v>562</v>
      </c>
      <c r="B68" s="23" t="s">
        <v>563</v>
      </c>
      <c r="C68" s="23" t="s">
        <v>564</v>
      </c>
      <c r="D68" s="23" t="s">
        <v>139</v>
      </c>
      <c r="E68" s="106">
        <f>VLOOKUP($D68,'2020 상반기 신속집행 최종'!$B$4:$I$412,MATCH(E$2,'2020 상반기 신속집행 최종'!$B$4:$I$4,0),FALSE)/1000000</f>
        <v>1279.29386</v>
      </c>
      <c r="F68" s="107">
        <f>VLOOKUP($D68,'2020 상반기 신속집행 최종'!$B$4:$I$412,MATCH(F$2,'2020 상반기 신속집행 최종'!$B$4:$I$4,0),FALSE)/1000000</f>
        <v>1006.894816</v>
      </c>
      <c r="G68" s="118">
        <f>VLOOKUP($D68,'2020 상반기 신속집행 최종'!$B$4:$I$412,MATCH(G$2,'2020 상반기 신속집행 최종'!$B$4:$I$4,0),FALSE)</f>
        <v>1.2705337634790246</v>
      </c>
      <c r="H68" s="69">
        <f>VLOOKUP($D68,'2020 상반기 신속집행 최종'!$B$4:$I$412,MATCH(H$2,'2020 상반기 신속집행 최종'!$B$4:$I$4,0),FALSE)</f>
        <v>0.6</v>
      </c>
      <c r="I68" s="82">
        <f>VLOOKUP($D68,'2020년_하반기재정집행'!$C$1:$M$408,MATCH(I$2,'2020년_하반기재정집행'!$C$1:$M$1,0),FALSE)/1000000</f>
        <v>21635.089019999999</v>
      </c>
      <c r="J68" s="82">
        <f>VLOOKUP($D68,'2020년_하반기재정집행'!$C$1:$M$408,MATCH(J$2,'2020년_하반기재정집행'!$C$1:$M$1,0),FALSE)/1000000</f>
        <v>21543.487811999999</v>
      </c>
      <c r="K68" s="83">
        <f>VLOOKUP($D68,'2020년_하반기재정집행'!$C$1:$M$408,MATCH(K$2,'2020년_하반기재정집행'!$C$1:$M$1,0),FALSE)</f>
        <v>1.0042519209888092</v>
      </c>
      <c r="L68" s="64">
        <f>VLOOKUP($D68,'2020년_하반기재정집행'!$C$1:$M$408,MATCH(L$2,'2020년_하반기재정집행'!$C$1:$M$1,0),FALSE)</f>
        <v>0.4</v>
      </c>
      <c r="M68" s="82">
        <f>VLOOKUP($D68,'2020년_하반기재정집행'!$C$1:$M$408,MATCH(M$2,'2020년_하반기재정집행'!$C$1:$M$1,0),FALSE)/1000000</f>
        <v>22797.3416</v>
      </c>
      <c r="N68" s="148" t="str">
        <f>VLOOKUP($D68,'2020년_하반기재정집행'!$C$1:$M$408,MATCH(N$2,'2020년_하반기재정집행'!$C$1:$M$1,0),FALSE)</f>
        <v>C</v>
      </c>
      <c r="O68" s="24">
        <f>VLOOKUP($D68,'2020년_하반기재정집행'!$C$1:$M$408,MATCH(O$2,'2020년_하반기재정집행'!$C$1:$M$1,0),FALSE)</f>
        <v>0.06</v>
      </c>
      <c r="P68" s="64">
        <f t="shared" ref="P68:P131" si="4">+MIN(1-(H68+L68),O68)</f>
        <v>0</v>
      </c>
      <c r="Q68" s="169">
        <f t="shared" ref="Q68:Q131" si="5">+H68+L68+P68</f>
        <v>1</v>
      </c>
      <c r="R68" s="169" t="e">
        <f t="shared" ref="R68:R131" ca="1" si="6">VLOOKUP($A$1,INDIRECT($A68&amp;"!$E$1:$HZ$500"),MATCH($D68&amp;$R$1,INDIRECT($A68&amp;"!$E$1:$HZ$1"),0),FALSE)</f>
        <v>#REF!</v>
      </c>
      <c r="S68" s="25" t="e">
        <f t="shared" ref="S68:S131" ca="1" si="7">+IF(Q68-R68=0,"","ERROR")</f>
        <v>#REF!</v>
      </c>
    </row>
    <row r="69" spans="1:19" s="26" customFormat="1" ht="17.25" thickTop="1" x14ac:dyDescent="0.3">
      <c r="A69" s="23" t="s">
        <v>562</v>
      </c>
      <c r="B69" s="23" t="s">
        <v>563</v>
      </c>
      <c r="C69" s="23" t="s">
        <v>564</v>
      </c>
      <c r="D69" s="23" t="s">
        <v>461</v>
      </c>
      <c r="E69" s="106">
        <f>VLOOKUP($D69,'2020 상반기 신속집행 최종'!$B$4:$I$412,MATCH(E$2,'2020 상반기 신속집행 최종'!$B$4:$I$4,0),FALSE)/1000000</f>
        <v>257.55586</v>
      </c>
      <c r="F69" s="107">
        <f>VLOOKUP($D69,'2020 상반기 신속집행 최종'!$B$4:$I$412,MATCH(F$2,'2020 상반기 신속집행 최종'!$B$4:$I$4,0),FALSE)/1000000</f>
        <v>217.04759999999999</v>
      </c>
      <c r="G69" s="118">
        <f>VLOOKUP($D69,'2020 상반기 신속집행 최종'!$B$4:$I$412,MATCH(G$2,'2020 상반기 신속집행 최종'!$B$4:$I$4,0),FALSE)</f>
        <v>1.1866330703495453</v>
      </c>
      <c r="H69" s="69">
        <f>VLOOKUP($D69,'2020 상반기 신속집행 최종'!$B$4:$I$412,MATCH(H$2,'2020 상반기 신속집행 최종'!$B$4:$I$4,0),FALSE)</f>
        <v>0.6</v>
      </c>
      <c r="I69" s="82">
        <f>VLOOKUP($D69,'2020년_하반기재정집행'!$C$1:$M$408,MATCH(I$2,'2020년_하반기재정집행'!$C$1:$M$1,0),FALSE)/1000000</f>
        <v>8313.9114300000001</v>
      </c>
      <c r="J69" s="82">
        <f>VLOOKUP($D69,'2020년_하반기재정집행'!$C$1:$M$408,MATCH(J$2,'2020년_하반기재정집행'!$C$1:$M$1,0),FALSE)/1000000</f>
        <v>8240.5001699999993</v>
      </c>
      <c r="K69" s="83">
        <f>VLOOKUP($D69,'2020년_하반기재정집행'!$C$1:$M$408,MATCH(K$2,'2020년_하반기재정집행'!$C$1:$M$1,0),FALSE)</f>
        <v>1.0089085927414039</v>
      </c>
      <c r="L69" s="64">
        <f>VLOOKUP($D69,'2020년_하반기재정집행'!$C$1:$M$408,MATCH(L$2,'2020년_하반기재정집행'!$C$1:$M$1,0),FALSE)</f>
        <v>0.4</v>
      </c>
      <c r="M69" s="82">
        <f>VLOOKUP($D69,'2020년_하반기재정집행'!$C$1:$M$408,MATCH(M$2,'2020년_하반기재정집행'!$C$1:$M$1,0),FALSE)/1000000</f>
        <v>8720.1059999999998</v>
      </c>
      <c r="N69" s="148" t="str">
        <f>VLOOKUP($D69,'2020년_하반기재정집행'!$C$1:$M$408,MATCH(N$2,'2020년_하반기재정집행'!$C$1:$M$1,0),FALSE)</f>
        <v>C</v>
      </c>
      <c r="O69" s="24">
        <f>VLOOKUP($D69,'2020년_하반기재정집행'!$C$1:$M$408,MATCH(O$2,'2020년_하반기재정집행'!$C$1:$M$1,0),FALSE)</f>
        <v>0.06</v>
      </c>
      <c r="P69" s="64">
        <f t="shared" si="4"/>
        <v>0</v>
      </c>
      <c r="Q69" s="169">
        <f t="shared" si="5"/>
        <v>1</v>
      </c>
      <c r="R69" s="169" t="e">
        <f t="shared" ca="1" si="6"/>
        <v>#REF!</v>
      </c>
      <c r="S69" s="25" t="e">
        <f t="shared" ca="1" si="7"/>
        <v>#REF!</v>
      </c>
    </row>
    <row r="70" spans="1:19" s="26" customFormat="1" ht="17.25" thickTop="1" x14ac:dyDescent="0.3">
      <c r="A70" s="23" t="s">
        <v>562</v>
      </c>
      <c r="B70" s="23" t="s">
        <v>563</v>
      </c>
      <c r="C70" s="23" t="s">
        <v>564</v>
      </c>
      <c r="D70" s="23" t="s">
        <v>474</v>
      </c>
      <c r="E70" s="106">
        <f>VLOOKUP($D70,'2020 상반기 신속집행 최종'!$B$4:$I$412,MATCH(E$2,'2020 상반기 신속집행 최종'!$B$4:$I$4,0),FALSE)/1000000</f>
        <v>1296.04593</v>
      </c>
      <c r="F70" s="107">
        <f>VLOOKUP($D70,'2020 상반기 신속집행 최종'!$B$4:$I$412,MATCH(F$2,'2020 상반기 신속집행 최종'!$B$4:$I$4,0),FALSE)/1000000</f>
        <v>1006.258302</v>
      </c>
      <c r="G70" s="118">
        <f>VLOOKUP($D70,'2020 상반기 신속집행 최종'!$B$4:$I$412,MATCH(G$2,'2020 상반기 신속집행 최종'!$B$4:$I$4,0),FALSE)</f>
        <v>1.2879853288405465</v>
      </c>
      <c r="H70" s="69">
        <f>VLOOKUP($D70,'2020 상반기 신속집행 최종'!$B$4:$I$412,MATCH(H$2,'2020 상반기 신속집행 최종'!$B$4:$I$4,0),FALSE)</f>
        <v>0.6</v>
      </c>
      <c r="I70" s="82">
        <f>VLOOKUP($D70,'2020년_하반기재정집행'!$C$1:$M$408,MATCH(I$2,'2020년_하반기재정집행'!$C$1:$M$1,0),FALSE)/1000000</f>
        <v>29965.971290000001</v>
      </c>
      <c r="J70" s="82">
        <f>VLOOKUP($D70,'2020년_하반기재정집행'!$C$1:$M$408,MATCH(J$2,'2020년_하반기재정집행'!$C$1:$M$1,0),FALSE)/1000000</f>
        <v>28803.560310000001</v>
      </c>
      <c r="K70" s="83">
        <f>VLOOKUP($D70,'2020년_하반기재정집행'!$C$1:$M$408,MATCH(K$2,'2020년_하반기재정집행'!$C$1:$M$1,0),FALSE)</f>
        <v>1.0403565034144906</v>
      </c>
      <c r="L70" s="64">
        <f>VLOOKUP($D70,'2020년_하반기재정집행'!$C$1:$M$408,MATCH(L$2,'2020년_하반기재정집행'!$C$1:$M$1,0),FALSE)</f>
        <v>0.4</v>
      </c>
      <c r="M70" s="82">
        <f>VLOOKUP($D70,'2020년_하반기재정집행'!$C$1:$M$408,MATCH(M$2,'2020년_하반기재정집행'!$C$1:$M$1,0),FALSE)/1000000</f>
        <v>30479.957999999999</v>
      </c>
      <c r="N70" s="148" t="str">
        <f>VLOOKUP($D70,'2020년_하반기재정집행'!$C$1:$M$408,MATCH(N$2,'2020년_하반기재정집행'!$C$1:$M$1,0),FALSE)</f>
        <v>B</v>
      </c>
      <c r="O70" s="24">
        <f>VLOOKUP($D70,'2020년_하반기재정집행'!$C$1:$M$408,MATCH(O$2,'2020년_하반기재정집행'!$C$1:$M$1,0),FALSE)</f>
        <v>0.08</v>
      </c>
      <c r="P70" s="64">
        <f t="shared" si="4"/>
        <v>0</v>
      </c>
      <c r="Q70" s="169">
        <f t="shared" si="5"/>
        <v>1</v>
      </c>
      <c r="R70" s="169" t="e">
        <f t="shared" ca="1" si="6"/>
        <v>#REF!</v>
      </c>
      <c r="S70" s="25" t="e">
        <f t="shared" ca="1" si="7"/>
        <v>#REF!</v>
      </c>
    </row>
    <row r="71" spans="1:19" s="26" customFormat="1" ht="17.25" thickTop="1" x14ac:dyDescent="0.3">
      <c r="A71" s="23" t="s">
        <v>562</v>
      </c>
      <c r="B71" s="23" t="s">
        <v>563</v>
      </c>
      <c r="C71" s="23" t="s">
        <v>564</v>
      </c>
      <c r="D71" s="23" t="s">
        <v>475</v>
      </c>
      <c r="E71" s="106">
        <f>VLOOKUP($D71,'2020 상반기 신속집행 최종'!$B$4:$I$412,MATCH(E$2,'2020 상반기 신속집행 최종'!$B$4:$I$4,0),FALSE)/1000000</f>
        <v>2683.8932</v>
      </c>
      <c r="F71" s="107">
        <f>VLOOKUP($D71,'2020 상반기 신속집행 최종'!$B$4:$I$412,MATCH(F$2,'2020 상반기 신속집행 최종'!$B$4:$I$4,0),FALSE)/1000000</f>
        <v>3175.2198450000001</v>
      </c>
      <c r="G71" s="118">
        <f>VLOOKUP($D71,'2020 상반기 신속집행 최종'!$B$4:$I$412,MATCH(G$2,'2020 상반기 신속집행 최종'!$B$4:$I$4,0),FALSE)</f>
        <v>0.84526216483129846</v>
      </c>
      <c r="H71" s="69">
        <f>VLOOKUP($D71,'2020 상반기 신속집행 최종'!$B$4:$I$412,MATCH(H$2,'2020 상반기 신속집행 최종'!$B$4:$I$4,0),FALSE)</f>
        <v>0.3</v>
      </c>
      <c r="I71" s="82">
        <f>VLOOKUP($D71,'2020년_하반기재정집행'!$C$1:$M$408,MATCH(I$2,'2020년_하반기재정집행'!$C$1:$M$1,0),FALSE)/1000000</f>
        <v>36264.509934000002</v>
      </c>
      <c r="J71" s="82">
        <f>VLOOKUP($D71,'2020년_하반기재정집행'!$C$1:$M$408,MATCH(J$2,'2020년_하반기재정집행'!$C$1:$M$1,0),FALSE)/1000000</f>
        <v>37622.218629000003</v>
      </c>
      <c r="K71" s="83">
        <f>VLOOKUP($D71,'2020년_하반기재정집행'!$C$1:$M$408,MATCH(K$2,'2020년_하반기재정집행'!$C$1:$M$1,0),FALSE)</f>
        <v>0.96391205132295288</v>
      </c>
      <c r="L71" s="64">
        <f>VLOOKUP($D71,'2020년_하반기재정집행'!$C$1:$M$408,MATCH(L$2,'2020년_하반기재정집행'!$C$1:$M$1,0),FALSE)</f>
        <v>0.33</v>
      </c>
      <c r="M71" s="82">
        <f>VLOOKUP($D71,'2020년_하반기재정집행'!$C$1:$M$408,MATCH(M$2,'2020년_하반기재정집행'!$C$1:$M$1,0),FALSE)/1000000</f>
        <v>39811.871566000002</v>
      </c>
      <c r="N71" s="148" t="str">
        <f>VLOOKUP($D71,'2020년_하반기재정집행'!$C$1:$M$408,MATCH(N$2,'2020년_하반기재정집행'!$C$1:$M$1,0),FALSE)</f>
        <v>B</v>
      </c>
      <c r="O71" s="24">
        <f>VLOOKUP($D71,'2020년_하반기재정집행'!$C$1:$M$408,MATCH(O$2,'2020년_하반기재정집행'!$C$1:$M$1,0),FALSE)</f>
        <v>0.08</v>
      </c>
      <c r="P71" s="64">
        <f t="shared" si="4"/>
        <v>0.08</v>
      </c>
      <c r="Q71" s="169">
        <f t="shared" si="5"/>
        <v>0.71</v>
      </c>
      <c r="R71" s="169" t="e">
        <f t="shared" ca="1" si="6"/>
        <v>#REF!</v>
      </c>
      <c r="S71" s="25" t="e">
        <f t="shared" ca="1" si="7"/>
        <v>#REF!</v>
      </c>
    </row>
    <row r="72" spans="1:19" s="26" customFormat="1" ht="17.25" thickTop="1" x14ac:dyDescent="0.3">
      <c r="A72" s="23" t="s">
        <v>562</v>
      </c>
      <c r="B72" s="23" t="s">
        <v>563</v>
      </c>
      <c r="C72" s="23" t="s">
        <v>564</v>
      </c>
      <c r="D72" s="23" t="s">
        <v>476</v>
      </c>
      <c r="E72" s="106">
        <f>VLOOKUP($D72,'2020 상반기 신속집행 최종'!$B$4:$I$412,MATCH(E$2,'2020 상반기 신속집행 최종'!$B$4:$I$4,0),FALSE)/1000000</f>
        <v>1191.30609</v>
      </c>
      <c r="F72" s="107">
        <f>VLOOKUP($D72,'2020 상반기 신속집행 최종'!$B$4:$I$412,MATCH(F$2,'2020 상반기 신속집행 최종'!$B$4:$I$4,0),FALSE)/1000000</f>
        <v>829.22899500000005</v>
      </c>
      <c r="G72" s="118">
        <f>VLOOKUP($D72,'2020 상반기 신속집행 최종'!$B$4:$I$412,MATCH(G$2,'2020 상반기 신속집행 최종'!$B$4:$I$4,0),FALSE)</f>
        <v>1.4366430710735096</v>
      </c>
      <c r="H72" s="69">
        <f>VLOOKUP($D72,'2020 상반기 신속집행 최종'!$B$4:$I$412,MATCH(H$2,'2020 상반기 신속집행 최종'!$B$4:$I$4,0),FALSE)</f>
        <v>0.6</v>
      </c>
      <c r="I72" s="82">
        <f>VLOOKUP($D72,'2020년_하반기재정집행'!$C$1:$M$408,MATCH(I$2,'2020년_하반기재정집행'!$C$1:$M$1,0),FALSE)/1000000</f>
        <v>22209.448550000001</v>
      </c>
      <c r="J72" s="82">
        <f>VLOOKUP($D72,'2020년_하반기재정집행'!$C$1:$M$408,MATCH(J$2,'2020년_하반기재정집행'!$C$1:$M$1,0),FALSE)/1000000</f>
        <v>22256.240265</v>
      </c>
      <c r="K72" s="83">
        <f>VLOOKUP($D72,'2020년_하반기재정집행'!$C$1:$M$408,MATCH(K$2,'2020년_하반기재정집행'!$C$1:$M$1,0),FALSE)</f>
        <v>0.9978975912174356</v>
      </c>
      <c r="L72" s="64">
        <f>VLOOKUP($D72,'2020년_하반기재정집행'!$C$1:$M$408,MATCH(L$2,'2020년_하반기재정집행'!$C$1:$M$1,0),FALSE)</f>
        <v>0.33</v>
      </c>
      <c r="M72" s="82">
        <f>VLOOKUP($D72,'2020년_하반기재정집행'!$C$1:$M$408,MATCH(M$2,'2020년_하반기재정집행'!$C$1:$M$1,0),FALSE)/1000000</f>
        <v>23551.577000000001</v>
      </c>
      <c r="N72" s="148" t="str">
        <f>VLOOKUP($D72,'2020년_하반기재정집행'!$C$1:$M$408,MATCH(N$2,'2020년_하반기재정집행'!$C$1:$M$1,0),FALSE)</f>
        <v>C</v>
      </c>
      <c r="O72" s="24">
        <f>VLOOKUP($D72,'2020년_하반기재정집행'!$C$1:$M$408,MATCH(O$2,'2020년_하반기재정집행'!$C$1:$M$1,0),FALSE)</f>
        <v>0.06</v>
      </c>
      <c r="P72" s="64">
        <f t="shared" si="4"/>
        <v>0.06</v>
      </c>
      <c r="Q72" s="169">
        <f t="shared" si="5"/>
        <v>0.99</v>
      </c>
      <c r="R72" s="169" t="e">
        <f t="shared" ca="1" si="6"/>
        <v>#REF!</v>
      </c>
      <c r="S72" s="25" t="e">
        <f t="shared" ca="1" si="7"/>
        <v>#REF!</v>
      </c>
    </row>
    <row r="73" spans="1:19" s="26" customFormat="1" ht="17.25" thickTop="1" x14ac:dyDescent="0.3">
      <c r="A73" s="23" t="s">
        <v>562</v>
      </c>
      <c r="B73" s="23" t="s">
        <v>563</v>
      </c>
      <c r="C73" s="23" t="s">
        <v>564</v>
      </c>
      <c r="D73" s="23" t="s">
        <v>565</v>
      </c>
      <c r="E73" s="106">
        <f>VLOOKUP($D73,'2020 상반기 신속집행 최종'!$B$4:$I$412,MATCH(E$2,'2020 상반기 신속집행 최종'!$B$4:$I$4,0),FALSE)/1000000</f>
        <v>270.86797000000001</v>
      </c>
      <c r="F73" s="107">
        <f>VLOOKUP($D73,'2020 상반기 신속집행 최종'!$B$4:$I$412,MATCH(F$2,'2020 상반기 신속집행 최종'!$B$4:$I$4,0),FALSE)/1000000</f>
        <v>232.357167</v>
      </c>
      <c r="G73" s="118">
        <f>VLOOKUP($D73,'2020 상반기 신속집행 최종'!$B$4:$I$412,MATCH(G$2,'2020 상반기 신속집행 최종'!$B$4:$I$4,0),FALSE)</f>
        <v>1.1657396821334114</v>
      </c>
      <c r="H73" s="69">
        <f>VLOOKUP($D73,'2020 상반기 신속집행 최종'!$B$4:$I$412,MATCH(H$2,'2020 상반기 신속집행 최종'!$B$4:$I$4,0),FALSE)</f>
        <v>0.6</v>
      </c>
      <c r="I73" s="82">
        <f>VLOOKUP($D73,'2020년_하반기재정집행'!$C$1:$M$408,MATCH(I$2,'2020년_하반기재정집행'!$C$1:$M$1,0),FALSE)/1000000</f>
        <v>9295.9300430000003</v>
      </c>
      <c r="J73" s="82">
        <f>VLOOKUP($D73,'2020년_하반기재정집행'!$C$1:$M$408,MATCH(J$2,'2020년_하반기재정집행'!$C$1:$M$1,0),FALSE)/1000000</f>
        <v>9373.4956349999993</v>
      </c>
      <c r="K73" s="83">
        <f>VLOOKUP($D73,'2020년_하반기재정집행'!$C$1:$M$408,MATCH(K$2,'2020년_하반기재정집행'!$C$1:$M$1,0),FALSE)</f>
        <v>0.99172500900193783</v>
      </c>
      <c r="L73" s="64">
        <f>VLOOKUP($D73,'2020년_하반기재정집행'!$C$1:$M$408,MATCH(L$2,'2020년_하반기재정집행'!$C$1:$M$1,0),FALSE)</f>
        <v>0.33</v>
      </c>
      <c r="M73" s="82">
        <f>VLOOKUP($D73,'2020년_하반기재정집행'!$C$1:$M$408,MATCH(M$2,'2020년_하반기재정집행'!$C$1:$M$1,0),FALSE)/1000000</f>
        <v>9919.0429999999997</v>
      </c>
      <c r="N73" s="148" t="str">
        <f>VLOOKUP($D73,'2020년_하반기재정집행'!$C$1:$M$408,MATCH(N$2,'2020년_하반기재정집행'!$C$1:$M$1,0),FALSE)</f>
        <v>C</v>
      </c>
      <c r="O73" s="24">
        <f>VLOOKUP($D73,'2020년_하반기재정집행'!$C$1:$M$408,MATCH(O$2,'2020년_하반기재정집행'!$C$1:$M$1,0),FALSE)</f>
        <v>0.06</v>
      </c>
      <c r="P73" s="64">
        <f t="shared" si="4"/>
        <v>0.06</v>
      </c>
      <c r="Q73" s="169">
        <f t="shared" si="5"/>
        <v>0.99</v>
      </c>
      <c r="R73" s="169" t="e">
        <f t="shared" ca="1" si="6"/>
        <v>#REF!</v>
      </c>
      <c r="S73" s="25" t="e">
        <f t="shared" ca="1" si="7"/>
        <v>#REF!</v>
      </c>
    </row>
    <row r="74" spans="1:19" s="26" customFormat="1" ht="17.25" thickTop="1" x14ac:dyDescent="0.3">
      <c r="A74" s="23" t="s">
        <v>562</v>
      </c>
      <c r="B74" s="23" t="s">
        <v>563</v>
      </c>
      <c r="C74" s="23" t="s">
        <v>564</v>
      </c>
      <c r="D74" s="23" t="s">
        <v>347</v>
      </c>
      <c r="E74" s="106">
        <f>VLOOKUP($D74,'2020 상반기 신속집행 최종'!$B$4:$I$412,MATCH(E$2,'2020 상반기 신속집행 최종'!$B$4:$I$4,0),FALSE)/1000000</f>
        <v>878.68980999999997</v>
      </c>
      <c r="F74" s="107">
        <f>VLOOKUP($D74,'2020 상반기 신속집행 최종'!$B$4:$I$412,MATCH(F$2,'2020 상반기 신속집행 최종'!$B$4:$I$4,0),FALSE)/1000000</f>
        <v>952.75504799999999</v>
      </c>
      <c r="G74" s="118">
        <f>VLOOKUP($D74,'2020 상반기 신속집행 최종'!$B$4:$I$412,MATCH(G$2,'2020 상반기 신속집행 최종'!$B$4:$I$4,0),FALSE)</f>
        <v>0.92226203560351017</v>
      </c>
      <c r="H74" s="69">
        <f>VLOOKUP($D74,'2020 상반기 신속집행 최종'!$B$4:$I$412,MATCH(H$2,'2020 상반기 신속집행 최종'!$B$4:$I$4,0),FALSE)</f>
        <v>0.4</v>
      </c>
      <c r="I74" s="82">
        <f>VLOOKUP($D74,'2020년_하반기재정집행'!$C$1:$M$408,MATCH(I$2,'2020년_하반기재정집행'!$C$1:$M$1,0),FALSE)/1000000</f>
        <v>7108.6592700000001</v>
      </c>
      <c r="J74" s="82">
        <f>VLOOKUP($D74,'2020년_하반기재정집행'!$C$1:$M$408,MATCH(J$2,'2020년_하반기재정집행'!$C$1:$M$1,0),FALSE)/1000000</f>
        <v>6912.4463100000003</v>
      </c>
      <c r="K74" s="83">
        <f>VLOOKUP($D74,'2020년_하반기재정집행'!$C$1:$M$408,MATCH(K$2,'2020년_하반기재정집행'!$C$1:$M$1,0),FALSE)</f>
        <v>1.0283854588087209</v>
      </c>
      <c r="L74" s="64">
        <f>VLOOKUP($D74,'2020년_하반기재정집행'!$C$1:$M$408,MATCH(L$2,'2020년_하반기재정집행'!$C$1:$M$1,0),FALSE)</f>
        <v>0.4</v>
      </c>
      <c r="M74" s="82">
        <f>VLOOKUP($D74,'2020년_하반기재정집행'!$C$1:$M$408,MATCH(M$2,'2020년_하반기재정집행'!$C$1:$M$1,0),FALSE)/1000000</f>
        <v>7314.7579999999998</v>
      </c>
      <c r="N74" s="148" t="str">
        <f>VLOOKUP($D74,'2020년_하반기재정집행'!$C$1:$M$408,MATCH(N$2,'2020년_하반기재정집행'!$C$1:$M$1,0),FALSE)</f>
        <v>C</v>
      </c>
      <c r="O74" s="24">
        <f>VLOOKUP($D74,'2020년_하반기재정집행'!$C$1:$M$408,MATCH(O$2,'2020년_하반기재정집행'!$C$1:$M$1,0),FALSE)</f>
        <v>0.04</v>
      </c>
      <c r="P74" s="64">
        <f t="shared" si="4"/>
        <v>0.04</v>
      </c>
      <c r="Q74" s="169">
        <f t="shared" si="5"/>
        <v>0.84000000000000008</v>
      </c>
      <c r="R74" s="169" t="e">
        <f t="shared" ca="1" si="6"/>
        <v>#REF!</v>
      </c>
      <c r="S74" s="25" t="e">
        <f t="shared" ca="1" si="7"/>
        <v>#REF!</v>
      </c>
    </row>
    <row r="75" spans="1:19" s="26" customFormat="1" ht="17.25" thickTop="1" x14ac:dyDescent="0.3">
      <c r="A75" s="23" t="s">
        <v>562</v>
      </c>
      <c r="B75" s="23" t="s">
        <v>563</v>
      </c>
      <c r="C75" s="23" t="s">
        <v>566</v>
      </c>
      <c r="D75" s="23" t="s">
        <v>154</v>
      </c>
      <c r="E75" s="106">
        <f>VLOOKUP($D75,'2020 상반기 신속집행 최종'!$B$4:$I$412,MATCH(E$2,'2020 상반기 신속집행 최종'!$B$4:$I$4,0),FALSE)/1000000</f>
        <v>4838.4703799999997</v>
      </c>
      <c r="F75" s="107">
        <f>VLOOKUP($D75,'2020 상반기 신속집행 최종'!$B$4:$I$412,MATCH(F$2,'2020 상반기 신속집행 최종'!$B$4:$I$4,0),FALSE)/1000000</f>
        <v>3719.528307</v>
      </c>
      <c r="G75" s="118">
        <f>VLOOKUP($D75,'2020 상반기 신속집행 최종'!$B$4:$I$412,MATCH(G$2,'2020 상반기 신속집행 최종'!$B$4:$I$4,0),FALSE)</f>
        <v>1.3008290247164396</v>
      </c>
      <c r="H75" s="69">
        <f>VLOOKUP($D75,'2020 상반기 신속집행 최종'!$B$4:$I$412,MATCH(H$2,'2020 상반기 신속집행 최종'!$B$4:$I$4,0),FALSE)</f>
        <v>0.6</v>
      </c>
      <c r="I75" s="82">
        <f>VLOOKUP($D75,'2020년_하반기재정집행'!$C$1:$M$408,MATCH(I$2,'2020년_하반기재정집행'!$C$1:$M$1,0),FALSE)/1000000</f>
        <v>56806.691553999997</v>
      </c>
      <c r="J75" s="82">
        <f>VLOOKUP($D75,'2020년_하반기재정집행'!$C$1:$M$408,MATCH(J$2,'2020년_하반기재정집행'!$C$1:$M$1,0),FALSE)/1000000</f>
        <v>57774.345938999999</v>
      </c>
      <c r="K75" s="83">
        <f>VLOOKUP($D75,'2020년_하반기재정집행'!$C$1:$M$408,MATCH(K$2,'2020년_하반기재정집행'!$C$1:$M$1,0),FALSE)</f>
        <v>0.98325114080873055</v>
      </c>
      <c r="L75" s="64">
        <f>VLOOKUP($D75,'2020년_하반기재정집행'!$C$1:$M$408,MATCH(L$2,'2020년_하반기재정집행'!$C$1:$M$1,0),FALSE)</f>
        <v>0.33</v>
      </c>
      <c r="M75" s="82">
        <f>VLOOKUP($D75,'2020년_하반기재정집행'!$C$1:$M$408,MATCH(M$2,'2020년_하반기재정집행'!$C$1:$M$1,0),FALSE)/1000000</f>
        <v>61136.87401</v>
      </c>
      <c r="N75" s="148" t="str">
        <f>VLOOKUP($D75,'2020년_하반기재정집행'!$C$1:$M$408,MATCH(N$2,'2020년_하반기재정집행'!$C$1:$M$1,0),FALSE)</f>
        <v>A</v>
      </c>
      <c r="O75" s="24">
        <f>VLOOKUP($D75,'2020년_하반기재정집행'!$C$1:$M$408,MATCH(O$2,'2020년_하반기재정집행'!$C$1:$M$1,0),FALSE)</f>
        <v>0.08</v>
      </c>
      <c r="P75" s="64">
        <f t="shared" si="4"/>
        <v>7.0000000000000062E-2</v>
      </c>
      <c r="Q75" s="169">
        <f t="shared" si="5"/>
        <v>1</v>
      </c>
      <c r="R75" s="169" t="e">
        <f t="shared" ca="1" si="6"/>
        <v>#REF!</v>
      </c>
      <c r="S75" s="25" t="e">
        <f t="shared" ca="1" si="7"/>
        <v>#REF!</v>
      </c>
    </row>
    <row r="76" spans="1:19" s="26" customFormat="1" ht="17.25" thickTop="1" x14ac:dyDescent="0.3">
      <c r="A76" s="23" t="s">
        <v>562</v>
      </c>
      <c r="B76" s="23" t="s">
        <v>563</v>
      </c>
      <c r="C76" s="23" t="s">
        <v>566</v>
      </c>
      <c r="D76" s="23" t="s">
        <v>170</v>
      </c>
      <c r="E76" s="106">
        <f>VLOOKUP($D76,'2020 상반기 신속집행 최종'!$B$4:$I$412,MATCH(E$2,'2020 상반기 신속집행 최종'!$B$4:$I$4,0),FALSE)/1000000</f>
        <v>751.87376500000005</v>
      </c>
      <c r="F76" s="107">
        <f>VLOOKUP($D76,'2020 상반기 신속집행 최종'!$B$4:$I$412,MATCH(F$2,'2020 상반기 신속집행 최종'!$B$4:$I$4,0),FALSE)/1000000</f>
        <v>1332.0678419999999</v>
      </c>
      <c r="G76" s="118">
        <f>VLOOKUP($D76,'2020 상반기 신속집행 최종'!$B$4:$I$412,MATCH(G$2,'2020 상반기 신속집행 최종'!$B$4:$I$4,0),FALSE)</f>
        <v>0.56444104518814742</v>
      </c>
      <c r="H76" s="69">
        <f>VLOOKUP($D76,'2020 상반기 신속집행 최종'!$B$4:$I$412,MATCH(H$2,'2020 상반기 신속집행 최종'!$B$4:$I$4,0),FALSE)</f>
        <v>0</v>
      </c>
      <c r="I76" s="82">
        <f>VLOOKUP($D76,'2020년_하반기재정집행'!$C$1:$M$408,MATCH(I$2,'2020년_하반기재정집행'!$C$1:$M$1,0),FALSE)/1000000</f>
        <v>23860.098956000002</v>
      </c>
      <c r="J76" s="82">
        <f>VLOOKUP($D76,'2020년_하반기재정집행'!$C$1:$M$408,MATCH(J$2,'2020년_하반기재정집행'!$C$1:$M$1,0),FALSE)/1000000</f>
        <v>25059.642179999999</v>
      </c>
      <c r="K76" s="83">
        <f>VLOOKUP($D76,'2020년_하반기재정집행'!$C$1:$M$408,MATCH(K$2,'2020년_하반기재정집행'!$C$1:$M$1,0),FALSE)</f>
        <v>0.9521324679983918</v>
      </c>
      <c r="L76" s="64">
        <f>VLOOKUP($D76,'2020년_하반기재정집행'!$C$1:$M$408,MATCH(L$2,'2020년_하반기재정집행'!$C$1:$M$1,0),FALSE)</f>
        <v>0.33</v>
      </c>
      <c r="M76" s="82">
        <f>VLOOKUP($D76,'2020년_하반기재정집행'!$C$1:$M$408,MATCH(M$2,'2020년_하반기재정집행'!$C$1:$M$1,0),FALSE)/1000000</f>
        <v>26518.139874</v>
      </c>
      <c r="N76" s="148" t="str">
        <f>VLOOKUP($D76,'2020년_하반기재정집행'!$C$1:$M$408,MATCH(N$2,'2020년_하반기재정집행'!$C$1:$M$1,0),FALSE)</f>
        <v>B</v>
      </c>
      <c r="O76" s="24">
        <f>VLOOKUP($D76,'2020년_하반기재정집행'!$C$1:$M$408,MATCH(O$2,'2020년_하반기재정집행'!$C$1:$M$1,0),FALSE)</f>
        <v>0.06</v>
      </c>
      <c r="P76" s="64">
        <f t="shared" si="4"/>
        <v>0.06</v>
      </c>
      <c r="Q76" s="169">
        <f t="shared" si="5"/>
        <v>0.39</v>
      </c>
      <c r="R76" s="169" t="e">
        <f t="shared" ca="1" si="6"/>
        <v>#REF!</v>
      </c>
      <c r="S76" s="25" t="e">
        <f t="shared" ca="1" si="7"/>
        <v>#REF!</v>
      </c>
    </row>
    <row r="77" spans="1:19" s="26" customFormat="1" ht="17.25" thickTop="1" x14ac:dyDescent="0.3">
      <c r="A77" s="23" t="s">
        <v>562</v>
      </c>
      <c r="B77" s="23" t="s">
        <v>563</v>
      </c>
      <c r="C77" s="23" t="s">
        <v>566</v>
      </c>
      <c r="D77" s="23" t="s">
        <v>153</v>
      </c>
      <c r="E77" s="106">
        <f>VLOOKUP($D77,'2020 상반기 신속집행 최종'!$B$4:$I$412,MATCH(E$2,'2020 상반기 신속집행 최종'!$B$4:$I$4,0),FALSE)/1000000</f>
        <v>416.11351999999999</v>
      </c>
      <c r="F77" s="107">
        <f>VLOOKUP($D77,'2020 상반기 신속집행 최종'!$B$4:$I$412,MATCH(F$2,'2020 상반기 신속집행 최종'!$B$4:$I$4,0),FALSE)/1000000</f>
        <v>274.22047800000001</v>
      </c>
      <c r="G77" s="118">
        <f>VLOOKUP($D77,'2020 상반기 신속집행 최종'!$B$4:$I$412,MATCH(G$2,'2020 상반기 신속집행 최종'!$B$4:$I$4,0),FALSE)</f>
        <v>1.5174414508897471</v>
      </c>
      <c r="H77" s="69">
        <f>VLOOKUP($D77,'2020 상반기 신속집행 최종'!$B$4:$I$412,MATCH(H$2,'2020 상반기 신속집행 최종'!$B$4:$I$4,0),FALSE)</f>
        <v>0.6</v>
      </c>
      <c r="I77" s="82">
        <f>VLOOKUP($D77,'2020년_하반기재정집행'!$C$1:$M$408,MATCH(I$2,'2020년_하반기재정집행'!$C$1:$M$1,0),FALSE)/1000000</f>
        <v>18002.091899999999</v>
      </c>
      <c r="J77" s="82">
        <f>VLOOKUP($D77,'2020년_하반기재정집행'!$C$1:$M$408,MATCH(J$2,'2020년_하반기재정집행'!$C$1:$M$1,0),FALSE)/1000000</f>
        <v>18286.696889999999</v>
      </c>
      <c r="K77" s="83">
        <f>VLOOKUP($D77,'2020년_하반기재정집행'!$C$1:$M$408,MATCH(K$2,'2020년_하반기재정집행'!$C$1:$M$1,0),FALSE)</f>
        <v>0.98443650093223589</v>
      </c>
      <c r="L77" s="64">
        <f>VLOOKUP($D77,'2020년_하반기재정집행'!$C$1:$M$408,MATCH(L$2,'2020년_하반기재정집행'!$C$1:$M$1,0),FALSE)</f>
        <v>0.33</v>
      </c>
      <c r="M77" s="82">
        <f>VLOOKUP($D77,'2020년_하반기재정집행'!$C$1:$M$408,MATCH(M$2,'2020년_하반기재정집행'!$C$1:$M$1,0),FALSE)/1000000</f>
        <v>19351.002</v>
      </c>
      <c r="N77" s="148" t="str">
        <f>VLOOKUP($D77,'2020년_하반기재정집행'!$C$1:$M$408,MATCH(N$2,'2020년_하반기재정집행'!$C$1:$M$1,0),FALSE)</f>
        <v>C</v>
      </c>
      <c r="O77" s="24">
        <f>VLOOKUP($D77,'2020년_하반기재정집행'!$C$1:$M$408,MATCH(O$2,'2020년_하반기재정집행'!$C$1:$M$1,0),FALSE)</f>
        <v>0.06</v>
      </c>
      <c r="P77" s="64">
        <f t="shared" si="4"/>
        <v>0.06</v>
      </c>
      <c r="Q77" s="169">
        <f t="shared" si="5"/>
        <v>0.99</v>
      </c>
      <c r="R77" s="169" t="e">
        <f t="shared" ca="1" si="6"/>
        <v>#REF!</v>
      </c>
      <c r="S77" s="25" t="e">
        <f t="shared" ca="1" si="7"/>
        <v>#REF!</v>
      </c>
    </row>
    <row r="78" spans="1:19" s="26" customFormat="1" ht="17.25" thickTop="1" x14ac:dyDescent="0.3">
      <c r="A78" s="23" t="s">
        <v>562</v>
      </c>
      <c r="B78" s="23" t="s">
        <v>563</v>
      </c>
      <c r="C78" s="23" t="s">
        <v>566</v>
      </c>
      <c r="D78" s="23" t="s">
        <v>395</v>
      </c>
      <c r="E78" s="106">
        <f>VLOOKUP($D78,'2020 상반기 신속집행 최종'!$B$4:$I$412,MATCH(E$2,'2020 상반기 신속집행 최종'!$B$4:$I$4,0),FALSE)/1000000</f>
        <v>1717.48838</v>
      </c>
      <c r="F78" s="107">
        <f>VLOOKUP($D78,'2020 상반기 신속집행 최종'!$B$4:$I$412,MATCH(F$2,'2020 상반기 신속집행 최종'!$B$4:$I$4,0),FALSE)/1000000</f>
        <v>1317.1399289999999</v>
      </c>
      <c r="G78" s="118">
        <f>VLOOKUP($D78,'2020 상반기 신속집행 최종'!$B$4:$I$412,MATCH(G$2,'2020 상반기 신속집행 최종'!$B$4:$I$4,0),FALSE)</f>
        <v>1.3039528619437972</v>
      </c>
      <c r="H78" s="69">
        <f>VLOOKUP($D78,'2020 상반기 신속집행 최종'!$B$4:$I$412,MATCH(H$2,'2020 상반기 신속집행 최종'!$B$4:$I$4,0),FALSE)</f>
        <v>0.6</v>
      </c>
      <c r="I78" s="82">
        <f>VLOOKUP($D78,'2020년_하반기재정집행'!$C$1:$M$408,MATCH(I$2,'2020년_하반기재정집행'!$C$1:$M$1,0),FALSE)/1000000</f>
        <v>23703.070299999999</v>
      </c>
      <c r="J78" s="82">
        <f>VLOOKUP($D78,'2020년_하반기재정집행'!$C$1:$M$408,MATCH(J$2,'2020년_하반기재정집행'!$C$1:$M$1,0),FALSE)/1000000</f>
        <v>23670.734323000001</v>
      </c>
      <c r="K78" s="83">
        <f>VLOOKUP($D78,'2020년_하반기재정집행'!$C$1:$M$408,MATCH(K$2,'2020년_하반기재정집행'!$C$1:$M$1,0),FALSE)</f>
        <v>1.0013660740963402</v>
      </c>
      <c r="L78" s="64">
        <f>VLOOKUP($D78,'2020년_하반기재정집행'!$C$1:$M$408,MATCH(L$2,'2020년_하반기재정집행'!$C$1:$M$1,0),FALSE)</f>
        <v>0.4</v>
      </c>
      <c r="M78" s="82">
        <f>VLOOKUP($D78,'2020년_하반기재정집행'!$C$1:$M$408,MATCH(M$2,'2020년_하반기재정집행'!$C$1:$M$1,0),FALSE)/1000000</f>
        <v>25048.396110000001</v>
      </c>
      <c r="N78" s="148" t="str">
        <f>VLOOKUP($D78,'2020년_하반기재정집행'!$C$1:$M$408,MATCH(N$2,'2020년_하반기재정집행'!$C$1:$M$1,0),FALSE)</f>
        <v>C</v>
      </c>
      <c r="O78" s="24">
        <f>VLOOKUP($D78,'2020년_하반기재정집행'!$C$1:$M$408,MATCH(O$2,'2020년_하반기재정집행'!$C$1:$M$1,0),FALSE)</f>
        <v>0.06</v>
      </c>
      <c r="P78" s="64">
        <f t="shared" si="4"/>
        <v>0</v>
      </c>
      <c r="Q78" s="169">
        <f t="shared" si="5"/>
        <v>1</v>
      </c>
      <c r="R78" s="169" t="e">
        <f t="shared" ca="1" si="6"/>
        <v>#REF!</v>
      </c>
      <c r="S78" s="25" t="e">
        <f t="shared" ca="1" si="7"/>
        <v>#REF!</v>
      </c>
    </row>
    <row r="79" spans="1:19" s="26" customFormat="1" ht="17.25" thickTop="1" x14ac:dyDescent="0.3">
      <c r="A79" s="23" t="s">
        <v>562</v>
      </c>
      <c r="B79" s="23" t="s">
        <v>563</v>
      </c>
      <c r="C79" s="23" t="s">
        <v>566</v>
      </c>
      <c r="D79" s="23" t="s">
        <v>146</v>
      </c>
      <c r="E79" s="106">
        <f>VLOOKUP($D79,'2020 상반기 신속집행 최종'!$B$4:$I$412,MATCH(E$2,'2020 상반기 신속집행 최종'!$B$4:$I$4,0),FALSE)/1000000</f>
        <v>440.56121999999999</v>
      </c>
      <c r="F79" s="107">
        <f>VLOOKUP($D79,'2020 상반기 신속집행 최종'!$B$4:$I$412,MATCH(F$2,'2020 상반기 신속집행 최종'!$B$4:$I$4,0),FALSE)/1000000</f>
        <v>333.69650999999999</v>
      </c>
      <c r="G79" s="118">
        <f>VLOOKUP($D79,'2020 상반기 신속집행 최종'!$B$4:$I$412,MATCH(G$2,'2020 상반기 신속집행 최종'!$B$4:$I$4,0),FALSE)</f>
        <v>1.3202452132328264</v>
      </c>
      <c r="H79" s="69">
        <f>VLOOKUP($D79,'2020 상반기 신속집행 최종'!$B$4:$I$412,MATCH(H$2,'2020 상반기 신속집행 최종'!$B$4:$I$4,0),FALSE)</f>
        <v>0.6</v>
      </c>
      <c r="I79" s="82">
        <f>VLOOKUP($D79,'2020년_하반기재정집행'!$C$1:$M$408,MATCH(I$2,'2020년_하반기재정집행'!$C$1:$M$1,0),FALSE)/1000000</f>
        <v>24927.081378999999</v>
      </c>
      <c r="J79" s="82">
        <f>VLOOKUP($D79,'2020년_하반기재정집행'!$C$1:$M$408,MATCH(J$2,'2020년_하반기재정집행'!$C$1:$M$1,0),FALSE)/1000000</f>
        <v>24999.969102999999</v>
      </c>
      <c r="K79" s="83">
        <f>VLOOKUP($D79,'2020년_하반기재정집행'!$C$1:$M$408,MATCH(K$2,'2020년_하반기재정집행'!$C$1:$M$1,0),FALSE)</f>
        <v>0.99708448743677636</v>
      </c>
      <c r="L79" s="64">
        <f>VLOOKUP($D79,'2020년_하반기재정집행'!$C$1:$M$408,MATCH(L$2,'2020년_하반기재정집행'!$C$1:$M$1,0),FALSE)</f>
        <v>0.33</v>
      </c>
      <c r="M79" s="82">
        <f>VLOOKUP($D79,'2020년_하반기재정집행'!$C$1:$M$408,MATCH(M$2,'2020년_하반기재정집행'!$C$1:$M$1,0),FALSE)/1000000</f>
        <v>26454.993760000001</v>
      </c>
      <c r="N79" s="148" t="str">
        <f>VLOOKUP($D79,'2020년_하반기재정집행'!$C$1:$M$408,MATCH(N$2,'2020년_하반기재정집행'!$C$1:$M$1,0),FALSE)</f>
        <v>C</v>
      </c>
      <c r="O79" s="24">
        <f>VLOOKUP($D79,'2020년_하반기재정집행'!$C$1:$M$408,MATCH(O$2,'2020년_하반기재정집행'!$C$1:$M$1,0),FALSE)</f>
        <v>0.06</v>
      </c>
      <c r="P79" s="64">
        <f t="shared" si="4"/>
        <v>0.06</v>
      </c>
      <c r="Q79" s="169">
        <f t="shared" si="5"/>
        <v>0.99</v>
      </c>
      <c r="R79" s="169" t="e">
        <f t="shared" ca="1" si="6"/>
        <v>#REF!</v>
      </c>
      <c r="S79" s="25" t="e">
        <f t="shared" ca="1" si="7"/>
        <v>#REF!</v>
      </c>
    </row>
    <row r="80" spans="1:19" s="26" customFormat="1" ht="17.25" thickTop="1" x14ac:dyDescent="0.3">
      <c r="A80" s="23" t="s">
        <v>562</v>
      </c>
      <c r="B80" s="23" t="s">
        <v>563</v>
      </c>
      <c r="C80" s="23" t="s">
        <v>566</v>
      </c>
      <c r="D80" s="23" t="s">
        <v>462</v>
      </c>
      <c r="E80" s="106">
        <f>VLOOKUP($D80,'2020 상반기 신속집행 최종'!$B$4:$I$412,MATCH(E$2,'2020 상반기 신속집행 최종'!$B$4:$I$4,0),FALSE)/1000000</f>
        <v>390.50531000000001</v>
      </c>
      <c r="F80" s="107">
        <f>VLOOKUP($D80,'2020 상반기 신속집행 최종'!$B$4:$I$412,MATCH(F$2,'2020 상반기 신속집행 최종'!$B$4:$I$4,0),FALSE)/1000000</f>
        <v>297.897831</v>
      </c>
      <c r="G80" s="118">
        <f>VLOOKUP($D80,'2020 상반기 신속집행 최종'!$B$4:$I$412,MATCH(G$2,'2020 상반기 신속집행 최종'!$B$4:$I$4,0),FALSE)</f>
        <v>1.3108699337928378</v>
      </c>
      <c r="H80" s="69">
        <f>VLOOKUP($D80,'2020 상반기 신속집행 최종'!$B$4:$I$412,MATCH(H$2,'2020 상반기 신속집행 최종'!$B$4:$I$4,0),FALSE)</f>
        <v>0.6</v>
      </c>
      <c r="I80" s="82">
        <f>VLOOKUP($D80,'2020년_하반기재정집행'!$C$1:$M$408,MATCH(I$2,'2020년_하반기재정집행'!$C$1:$M$1,0),FALSE)/1000000</f>
        <v>12951.931049999999</v>
      </c>
      <c r="J80" s="82">
        <f>VLOOKUP($D80,'2020년_하반기재정집행'!$C$1:$M$408,MATCH(J$2,'2020년_하반기재정집행'!$C$1:$M$1,0),FALSE)/1000000</f>
        <v>13042.159514999999</v>
      </c>
      <c r="K80" s="83">
        <f>VLOOKUP($D80,'2020년_하반기재정집행'!$C$1:$M$408,MATCH(K$2,'2020년_하반기재정집행'!$C$1:$M$1,0),FALSE)</f>
        <v>0.99308178489181742</v>
      </c>
      <c r="L80" s="64">
        <f>VLOOKUP($D80,'2020년_하반기재정집행'!$C$1:$M$408,MATCH(L$2,'2020년_하반기재정집행'!$C$1:$M$1,0),FALSE)</f>
        <v>0.33</v>
      </c>
      <c r="M80" s="82">
        <f>VLOOKUP($D80,'2020년_하반기재정집행'!$C$1:$M$408,MATCH(M$2,'2020년_하반기재정집행'!$C$1:$M$1,0),FALSE)/1000000</f>
        <v>13801.227000000001</v>
      </c>
      <c r="N80" s="148" t="str">
        <f>VLOOKUP($D80,'2020년_하반기재정집행'!$C$1:$M$408,MATCH(N$2,'2020년_하반기재정집행'!$C$1:$M$1,0),FALSE)</f>
        <v>C</v>
      </c>
      <c r="O80" s="24">
        <f>VLOOKUP($D80,'2020년_하반기재정집행'!$C$1:$M$408,MATCH(O$2,'2020년_하반기재정집행'!$C$1:$M$1,0),FALSE)</f>
        <v>0.06</v>
      </c>
      <c r="P80" s="64">
        <f t="shared" si="4"/>
        <v>0.06</v>
      </c>
      <c r="Q80" s="169">
        <f t="shared" si="5"/>
        <v>0.99</v>
      </c>
      <c r="R80" s="169" t="e">
        <f t="shared" ca="1" si="6"/>
        <v>#REF!</v>
      </c>
      <c r="S80" s="25" t="e">
        <f t="shared" ca="1" si="7"/>
        <v>#REF!</v>
      </c>
    </row>
    <row r="81" spans="1:19" s="26" customFormat="1" ht="17.25" thickTop="1" x14ac:dyDescent="0.3">
      <c r="A81" s="23" t="s">
        <v>562</v>
      </c>
      <c r="B81" s="23" t="s">
        <v>563</v>
      </c>
      <c r="C81" s="23" t="s">
        <v>566</v>
      </c>
      <c r="D81" s="23" t="s">
        <v>459</v>
      </c>
      <c r="E81" s="106">
        <f>VLOOKUP($D81,'2020 상반기 신속집행 최종'!$B$4:$I$412,MATCH(E$2,'2020 상반기 신속집행 최종'!$B$4:$I$4,0),FALSE)/1000000</f>
        <v>226.58116999999999</v>
      </c>
      <c r="F81" s="107">
        <f>VLOOKUP($D81,'2020 상반기 신속집행 최종'!$B$4:$I$412,MATCH(F$2,'2020 상반기 신속집행 최종'!$B$4:$I$4,0),FALSE)/1000000</f>
        <v>172.8783</v>
      </c>
      <c r="G81" s="118">
        <f>VLOOKUP($D81,'2020 상반기 신속집행 최종'!$B$4:$I$412,MATCH(G$2,'2020 상반기 신속집행 최종'!$B$4:$I$4,0),FALSE)</f>
        <v>1.3106397390534266</v>
      </c>
      <c r="H81" s="69">
        <f>VLOOKUP($D81,'2020 상반기 신속집행 최종'!$B$4:$I$412,MATCH(H$2,'2020 상반기 신속집행 최종'!$B$4:$I$4,0),FALSE)</f>
        <v>0.6</v>
      </c>
      <c r="I81" s="82">
        <f>VLOOKUP($D81,'2020년_하반기재정집행'!$C$1:$M$408,MATCH(I$2,'2020년_하반기재정집행'!$C$1:$M$1,0),FALSE)/1000000</f>
        <v>20500.180262000002</v>
      </c>
      <c r="J81" s="82">
        <f>VLOOKUP($D81,'2020년_하반기재정집행'!$C$1:$M$408,MATCH(J$2,'2020년_하반기재정집행'!$C$1:$M$1,0),FALSE)/1000000</f>
        <v>19819.062585</v>
      </c>
      <c r="K81" s="83">
        <f>VLOOKUP($D81,'2020년_하반기재정집행'!$C$1:$M$408,MATCH(K$2,'2020년_하반기재정집행'!$C$1:$M$1,0),FALSE)</f>
        <v>1.0343667958097826</v>
      </c>
      <c r="L81" s="64">
        <f>VLOOKUP($D81,'2020년_하반기재정집행'!$C$1:$M$408,MATCH(L$2,'2020년_하반기재정집행'!$C$1:$M$1,0),FALSE)</f>
        <v>0.4</v>
      </c>
      <c r="M81" s="82">
        <f>VLOOKUP($D81,'2020년_하반기재정집행'!$C$1:$M$408,MATCH(M$2,'2020년_하반기재정집행'!$C$1:$M$1,0),FALSE)/1000000</f>
        <v>20972.553</v>
      </c>
      <c r="N81" s="148" t="str">
        <f>VLOOKUP($D81,'2020년_하반기재정집행'!$C$1:$M$408,MATCH(N$2,'2020년_하반기재정집행'!$C$1:$M$1,0),FALSE)</f>
        <v>C</v>
      </c>
      <c r="O81" s="24">
        <f>VLOOKUP($D81,'2020년_하반기재정집행'!$C$1:$M$408,MATCH(O$2,'2020년_하반기재정집행'!$C$1:$M$1,0),FALSE)</f>
        <v>0.06</v>
      </c>
      <c r="P81" s="64">
        <f t="shared" si="4"/>
        <v>0</v>
      </c>
      <c r="Q81" s="169">
        <f t="shared" si="5"/>
        <v>1</v>
      </c>
      <c r="R81" s="169" t="e">
        <f t="shared" ca="1" si="6"/>
        <v>#REF!</v>
      </c>
      <c r="S81" s="25" t="e">
        <f t="shared" ca="1" si="7"/>
        <v>#REF!</v>
      </c>
    </row>
    <row r="82" spans="1:19" s="26" customFormat="1" ht="17.25" thickTop="1" x14ac:dyDescent="0.3">
      <c r="A82" s="23" t="s">
        <v>562</v>
      </c>
      <c r="B82" s="23" t="s">
        <v>563</v>
      </c>
      <c r="C82" s="23" t="s">
        <v>566</v>
      </c>
      <c r="D82" s="23" t="s">
        <v>463</v>
      </c>
      <c r="E82" s="106">
        <f>VLOOKUP($D82,'2020 상반기 신속집행 최종'!$B$4:$I$412,MATCH(E$2,'2020 상반기 신속집행 최종'!$B$4:$I$4,0),FALSE)/1000000</f>
        <v>370.64353999999997</v>
      </c>
      <c r="F82" s="107">
        <f>VLOOKUP($D82,'2020 상반기 신속집행 최종'!$B$4:$I$412,MATCH(F$2,'2020 상반기 신속집행 최종'!$B$4:$I$4,0),FALSE)/1000000</f>
        <v>289.30381199999999</v>
      </c>
      <c r="G82" s="118">
        <f>VLOOKUP($D82,'2020 상반기 신속집행 최종'!$B$4:$I$412,MATCH(G$2,'2020 상반기 신속집행 최종'!$B$4:$I$4,0),FALSE)</f>
        <v>1.2811567792269534</v>
      </c>
      <c r="H82" s="69">
        <f>VLOOKUP($D82,'2020 상반기 신속집행 최종'!$B$4:$I$412,MATCH(H$2,'2020 상반기 신속집행 최종'!$B$4:$I$4,0),FALSE)</f>
        <v>0.6</v>
      </c>
      <c r="I82" s="82">
        <f>VLOOKUP($D82,'2020년_하반기재정집행'!$C$1:$M$408,MATCH(I$2,'2020년_하반기재정집행'!$C$1:$M$1,0),FALSE)/1000000</f>
        <v>10372.76643</v>
      </c>
      <c r="J82" s="82">
        <f>VLOOKUP($D82,'2020년_하반기재정집행'!$C$1:$M$408,MATCH(J$2,'2020년_하반기재정집행'!$C$1:$M$1,0),FALSE)/1000000</f>
        <v>10592.094870000001</v>
      </c>
      <c r="K82" s="83">
        <f>VLOOKUP($D82,'2020년_하반기재정집행'!$C$1:$M$408,MATCH(K$2,'2020년_하반기재정집행'!$C$1:$M$1,0),FALSE)</f>
        <v>0.97929319528460756</v>
      </c>
      <c r="L82" s="64">
        <f>VLOOKUP($D82,'2020년_하반기재정집행'!$C$1:$M$408,MATCH(L$2,'2020년_하반기재정집행'!$C$1:$M$1,0),FALSE)</f>
        <v>0.33</v>
      </c>
      <c r="M82" s="82">
        <f>VLOOKUP($D82,'2020년_하반기재정집행'!$C$1:$M$408,MATCH(M$2,'2020년_하반기재정집행'!$C$1:$M$1,0),FALSE)/1000000</f>
        <v>11208.566000000001</v>
      </c>
      <c r="N82" s="148" t="str">
        <f>VLOOKUP($D82,'2020년_하반기재정집행'!$C$1:$M$408,MATCH(N$2,'2020년_하반기재정집행'!$C$1:$M$1,0),FALSE)</f>
        <v>C</v>
      </c>
      <c r="O82" s="24">
        <f>VLOOKUP($D82,'2020년_하반기재정집행'!$C$1:$M$408,MATCH(O$2,'2020년_하반기재정집행'!$C$1:$M$1,0),FALSE)</f>
        <v>0.06</v>
      </c>
      <c r="P82" s="64">
        <f t="shared" si="4"/>
        <v>0.06</v>
      </c>
      <c r="Q82" s="169">
        <f t="shared" si="5"/>
        <v>0.99</v>
      </c>
      <c r="R82" s="169" t="e">
        <f t="shared" ca="1" si="6"/>
        <v>#REF!</v>
      </c>
      <c r="S82" s="25" t="e">
        <f t="shared" ca="1" si="7"/>
        <v>#REF!</v>
      </c>
    </row>
    <row r="83" spans="1:19" s="26" customFormat="1" ht="17.25" thickTop="1" x14ac:dyDescent="0.3">
      <c r="A83" s="23" t="s">
        <v>562</v>
      </c>
      <c r="B83" s="23" t="s">
        <v>563</v>
      </c>
      <c r="C83" s="23" t="s">
        <v>566</v>
      </c>
      <c r="D83" s="23" t="s">
        <v>387</v>
      </c>
      <c r="E83" s="106">
        <f>VLOOKUP($D83,'2020 상반기 신속집행 최종'!$B$4:$I$412,MATCH(E$2,'2020 상반기 신속집행 최종'!$B$4:$I$4,0),FALSE)/1000000</f>
        <v>3022.5336139999999</v>
      </c>
      <c r="F83" s="107">
        <f>VLOOKUP($D83,'2020 상반기 신속집행 최종'!$B$4:$I$412,MATCH(F$2,'2020 상반기 신속집행 최종'!$B$4:$I$4,0),FALSE)/1000000</f>
        <v>2964.3858559999999</v>
      </c>
      <c r="G83" s="118">
        <f>VLOOKUP($D83,'2020 상반기 신속집행 최종'!$B$4:$I$412,MATCH(G$2,'2020 상반기 신속집행 최종'!$B$4:$I$4,0),FALSE)</f>
        <v>1.0196154484687974</v>
      </c>
      <c r="H83" s="69">
        <f>VLOOKUP($D83,'2020 상반기 신속집행 최종'!$B$4:$I$412,MATCH(H$2,'2020 상반기 신속집행 최종'!$B$4:$I$4,0),FALSE)</f>
        <v>0.5</v>
      </c>
      <c r="I83" s="82">
        <f>VLOOKUP($D83,'2020년_하반기재정집행'!$C$1:$M$408,MATCH(I$2,'2020년_하반기재정집행'!$C$1:$M$1,0),FALSE)/1000000</f>
        <v>66517.475342000005</v>
      </c>
      <c r="J83" s="82">
        <f>VLOOKUP($D83,'2020년_하반기재정집행'!$C$1:$M$408,MATCH(J$2,'2020년_하반기재정집행'!$C$1:$M$1,0),FALSE)/1000000</f>
        <v>64519.003709999997</v>
      </c>
      <c r="K83" s="83">
        <f>VLOOKUP($D83,'2020년_하반기재정집행'!$C$1:$M$408,MATCH(K$2,'2020년_하반기재정집행'!$C$1:$M$1,0),FALSE)</f>
        <v>1.0309749301303959</v>
      </c>
      <c r="L83" s="64">
        <f>VLOOKUP($D83,'2020년_하반기재정집행'!$C$1:$M$408,MATCH(L$2,'2020년_하반기재정집행'!$C$1:$M$1,0),FALSE)</f>
        <v>0.4</v>
      </c>
      <c r="M83" s="82">
        <f>VLOOKUP($D83,'2020년_하반기재정집행'!$C$1:$M$408,MATCH(M$2,'2020년_하반기재정집행'!$C$1:$M$1,0),FALSE)/1000000</f>
        <v>68274.077999999994</v>
      </c>
      <c r="N83" s="148" t="str">
        <f>VLOOKUP($D83,'2020년_하반기재정집행'!$C$1:$M$408,MATCH(N$2,'2020년_하반기재정집행'!$C$1:$M$1,0),FALSE)</f>
        <v>B</v>
      </c>
      <c r="O83" s="24">
        <f>VLOOKUP($D83,'2020년_하반기재정집행'!$C$1:$M$408,MATCH(O$2,'2020년_하반기재정집행'!$C$1:$M$1,0),FALSE)</f>
        <v>0.08</v>
      </c>
      <c r="P83" s="64">
        <f t="shared" si="4"/>
        <v>0.08</v>
      </c>
      <c r="Q83" s="169">
        <f t="shared" si="5"/>
        <v>0.98</v>
      </c>
      <c r="R83" s="169" t="e">
        <f t="shared" ca="1" si="6"/>
        <v>#REF!</v>
      </c>
      <c r="S83" s="25" t="e">
        <f t="shared" ca="1" si="7"/>
        <v>#REF!</v>
      </c>
    </row>
    <row r="84" spans="1:19" s="26" customFormat="1" ht="17.25" thickTop="1" x14ac:dyDescent="0.3">
      <c r="A84" s="23" t="s">
        <v>562</v>
      </c>
      <c r="B84" s="23" t="s">
        <v>563</v>
      </c>
      <c r="C84" s="23" t="s">
        <v>566</v>
      </c>
      <c r="D84" s="23" t="s">
        <v>407</v>
      </c>
      <c r="E84" s="106">
        <f>VLOOKUP($D84,'2020 상반기 신속집행 최종'!$B$4:$I$412,MATCH(E$2,'2020 상반기 신속집행 최종'!$B$4:$I$4,0),FALSE)/1000000</f>
        <v>190.68248</v>
      </c>
      <c r="F84" s="107">
        <f>VLOOKUP($D84,'2020 상반기 신속집행 최종'!$B$4:$I$412,MATCH(F$2,'2020 상반기 신속집행 최종'!$B$4:$I$4,0),FALSE)/1000000</f>
        <v>265.028841</v>
      </c>
      <c r="G84" s="118">
        <f>VLOOKUP($D84,'2020 상반기 신속집행 최종'!$B$4:$I$412,MATCH(G$2,'2020 상반기 신속집행 최종'!$B$4:$I$4,0),FALSE)</f>
        <v>0.71947822463593691</v>
      </c>
      <c r="H84" s="69">
        <f>VLOOKUP($D84,'2020 상반기 신속집행 최종'!$B$4:$I$412,MATCH(H$2,'2020 상반기 신속집행 최종'!$B$4:$I$4,0),FALSE)</f>
        <v>0.2</v>
      </c>
      <c r="I84" s="82">
        <f>VLOOKUP($D84,'2020년_하반기재정집행'!$C$1:$M$408,MATCH(I$2,'2020년_하반기재정집행'!$C$1:$M$1,0),FALSE)/1000000</f>
        <v>10499.85851</v>
      </c>
      <c r="J84" s="82">
        <f>VLOOKUP($D84,'2020년_하반기재정집행'!$C$1:$M$408,MATCH(J$2,'2020년_하반기재정집행'!$C$1:$M$1,0),FALSE)/1000000</f>
        <v>11128.69044</v>
      </c>
      <c r="K84" s="83">
        <f>VLOOKUP($D84,'2020년_하반기재정집행'!$C$1:$M$408,MATCH(K$2,'2020년_하반기재정집행'!$C$1:$M$1,0),FALSE)</f>
        <v>0.9434945258482722</v>
      </c>
      <c r="L84" s="64">
        <f>VLOOKUP($D84,'2020년_하반기재정집행'!$C$1:$M$408,MATCH(L$2,'2020년_하반기재정집행'!$C$1:$M$1,0),FALSE)</f>
        <v>0.33</v>
      </c>
      <c r="M84" s="82">
        <f>VLOOKUP($D84,'2020년_하반기재정집행'!$C$1:$M$408,MATCH(M$2,'2020년_하반기재정집행'!$C$1:$M$1,0),FALSE)/1000000</f>
        <v>11776.392</v>
      </c>
      <c r="N84" s="148" t="str">
        <f>VLOOKUP($D84,'2020년_하반기재정집행'!$C$1:$M$408,MATCH(N$2,'2020년_하반기재정집행'!$C$1:$M$1,0),FALSE)</f>
        <v>C</v>
      </c>
      <c r="O84" s="24">
        <f>VLOOKUP($D84,'2020년_하반기재정집행'!$C$1:$M$408,MATCH(O$2,'2020년_하반기재정집행'!$C$1:$M$1,0),FALSE)</f>
        <v>0.06</v>
      </c>
      <c r="P84" s="64">
        <f t="shared" si="4"/>
        <v>0.06</v>
      </c>
      <c r="Q84" s="169">
        <f t="shared" si="5"/>
        <v>0.59000000000000008</v>
      </c>
      <c r="R84" s="169" t="e">
        <f t="shared" ca="1" si="6"/>
        <v>#REF!</v>
      </c>
      <c r="S84" s="25" t="e">
        <f t="shared" ca="1" si="7"/>
        <v>#REF!</v>
      </c>
    </row>
    <row r="85" spans="1:19" s="26" customFormat="1" ht="17.25" thickTop="1" x14ac:dyDescent="0.3">
      <c r="A85" s="23" t="s">
        <v>562</v>
      </c>
      <c r="B85" s="23" t="s">
        <v>563</v>
      </c>
      <c r="C85" s="23" t="s">
        <v>566</v>
      </c>
      <c r="D85" s="23" t="s">
        <v>392</v>
      </c>
      <c r="E85" s="106">
        <f>VLOOKUP($D85,'2020 상반기 신속집행 최종'!$B$4:$I$412,MATCH(E$2,'2020 상반기 신속집행 최종'!$B$4:$I$4,0),FALSE)/1000000</f>
        <v>761.55514700000003</v>
      </c>
      <c r="F85" s="107">
        <f>VLOOKUP($D85,'2020 상반기 신속집행 최종'!$B$4:$I$412,MATCH(F$2,'2020 상반기 신속집행 최종'!$B$4:$I$4,0),FALSE)/1000000</f>
        <v>589.81154400000003</v>
      </c>
      <c r="G85" s="118">
        <f>VLOOKUP($D85,'2020 상반기 신속집행 최종'!$B$4:$I$412,MATCH(G$2,'2020 상반기 신속집행 최종'!$B$4:$I$4,0),FALSE)</f>
        <v>1.2911838616030886</v>
      </c>
      <c r="H85" s="69">
        <f>VLOOKUP($D85,'2020 상반기 신속집행 최종'!$B$4:$I$412,MATCH(H$2,'2020 상반기 신속집행 최종'!$B$4:$I$4,0),FALSE)</f>
        <v>0.6</v>
      </c>
      <c r="I85" s="82">
        <f>VLOOKUP($D85,'2020년_하반기재정집행'!$C$1:$M$408,MATCH(I$2,'2020년_하반기재정집행'!$C$1:$M$1,0),FALSE)/1000000</f>
        <v>14925.486926</v>
      </c>
      <c r="J85" s="82">
        <f>VLOOKUP($D85,'2020년_하반기재정집행'!$C$1:$M$408,MATCH(J$2,'2020년_하반기재정집행'!$C$1:$M$1,0),FALSE)/1000000</f>
        <v>14731.728795000001</v>
      </c>
      <c r="K85" s="83">
        <f>VLOOKUP($D85,'2020년_하반기재정집행'!$C$1:$M$408,MATCH(K$2,'2020년_하반기재정집행'!$C$1:$M$1,0),FALSE)</f>
        <v>1.0131524367368046</v>
      </c>
      <c r="L85" s="64">
        <f>VLOOKUP($D85,'2020년_하반기재정집행'!$C$1:$M$408,MATCH(L$2,'2020년_하반기재정집행'!$C$1:$M$1,0),FALSE)</f>
        <v>0.4</v>
      </c>
      <c r="M85" s="82">
        <f>VLOOKUP($D85,'2020년_하반기재정집행'!$C$1:$M$408,MATCH(M$2,'2020년_하반기재정집행'!$C$1:$M$1,0),FALSE)/1000000</f>
        <v>15589.130999999999</v>
      </c>
      <c r="N85" s="148" t="str">
        <f>VLOOKUP($D85,'2020년_하반기재정집행'!$C$1:$M$408,MATCH(N$2,'2020년_하반기재정집행'!$C$1:$M$1,0),FALSE)</f>
        <v>C</v>
      </c>
      <c r="O85" s="24">
        <f>VLOOKUP($D85,'2020년_하반기재정집행'!$C$1:$M$408,MATCH(O$2,'2020년_하반기재정집행'!$C$1:$M$1,0),FALSE)</f>
        <v>0.06</v>
      </c>
      <c r="P85" s="64">
        <f t="shared" si="4"/>
        <v>0</v>
      </c>
      <c r="Q85" s="169">
        <f t="shared" si="5"/>
        <v>1</v>
      </c>
      <c r="R85" s="169" t="e">
        <f t="shared" ca="1" si="6"/>
        <v>#REF!</v>
      </c>
      <c r="S85" s="25" t="e">
        <f t="shared" ca="1" si="7"/>
        <v>#REF!</v>
      </c>
    </row>
    <row r="86" spans="1:19" s="26" customFormat="1" ht="17.25" thickTop="1" x14ac:dyDescent="0.3">
      <c r="A86" s="23" t="s">
        <v>562</v>
      </c>
      <c r="B86" s="23" t="s">
        <v>563</v>
      </c>
      <c r="C86" s="23" t="s">
        <v>567</v>
      </c>
      <c r="D86" s="23" t="s">
        <v>164</v>
      </c>
      <c r="E86" s="106">
        <f>VLOOKUP($D86,'2020 상반기 신속집행 최종'!$B$4:$I$412,MATCH(E$2,'2020 상반기 신속집행 최종'!$B$4:$I$4,0),FALSE)/1000000</f>
        <v>10487.607620000001</v>
      </c>
      <c r="F86" s="107">
        <f>VLOOKUP($D86,'2020 상반기 신속집행 최종'!$B$4:$I$412,MATCH(F$2,'2020 상반기 신속집행 최종'!$B$4:$I$4,0),FALSE)/1000000</f>
        <v>9086.3203159999994</v>
      </c>
      <c r="G86" s="118">
        <f>VLOOKUP($D86,'2020 상반기 신속집행 최종'!$B$4:$I$412,MATCH(G$2,'2020 상반기 신속집행 최종'!$B$4:$I$4,0),FALSE)</f>
        <v>1.154219448056711</v>
      </c>
      <c r="H86" s="69">
        <f>VLOOKUP($D86,'2020 상반기 신속집행 최종'!$B$4:$I$412,MATCH(H$2,'2020 상반기 신속집행 최종'!$B$4:$I$4,0),FALSE)</f>
        <v>0.6</v>
      </c>
      <c r="I86" s="82">
        <f>VLOOKUP($D86,'2020년_하반기재정집행'!$C$1:$M$408,MATCH(I$2,'2020년_하반기재정집행'!$C$1:$M$1,0),FALSE)/1000000</f>
        <v>242164.54926900001</v>
      </c>
      <c r="J86" s="82">
        <f>VLOOKUP($D86,'2020년_하반기재정집행'!$C$1:$M$408,MATCH(J$2,'2020년_하반기재정집행'!$C$1:$M$1,0),FALSE)/1000000</f>
        <v>253225.476482</v>
      </c>
      <c r="K86" s="83">
        <f>VLOOKUP($D86,'2020년_하반기재정집행'!$C$1:$M$408,MATCH(K$2,'2020년_하반기재정집행'!$C$1:$M$1,0),FALSE)</f>
        <v>0.95631984835543893</v>
      </c>
      <c r="L86" s="64">
        <f>VLOOKUP($D86,'2020년_하반기재정집행'!$C$1:$M$408,MATCH(L$2,'2020년_하반기재정집행'!$C$1:$M$1,0),FALSE)</f>
        <v>0.33</v>
      </c>
      <c r="M86" s="82">
        <f>VLOOKUP($D86,'2020년_하반기재정집행'!$C$1:$M$408,MATCH(M$2,'2020년_하반기재정집행'!$C$1:$M$1,0),FALSE)/1000000</f>
        <v>267963.46717700001</v>
      </c>
      <c r="N86" s="148" t="str">
        <f>VLOOKUP($D86,'2020년_하반기재정집행'!$C$1:$M$408,MATCH(N$2,'2020년_하반기재정집행'!$C$1:$M$1,0),FALSE)</f>
        <v>A</v>
      </c>
      <c r="O86" s="24">
        <f>VLOOKUP($D86,'2020년_하반기재정집행'!$C$1:$M$408,MATCH(O$2,'2020년_하반기재정집행'!$C$1:$M$1,0),FALSE)</f>
        <v>0.1</v>
      </c>
      <c r="P86" s="64">
        <f t="shared" si="4"/>
        <v>7.0000000000000062E-2</v>
      </c>
      <c r="Q86" s="169">
        <f t="shared" si="5"/>
        <v>1</v>
      </c>
      <c r="R86" s="169" t="e">
        <f t="shared" ca="1" si="6"/>
        <v>#REF!</v>
      </c>
      <c r="S86" s="25" t="e">
        <f t="shared" ca="1" si="7"/>
        <v>#REF!</v>
      </c>
    </row>
    <row r="87" spans="1:19" s="26" customFormat="1" ht="17.25" thickTop="1" x14ac:dyDescent="0.3">
      <c r="A87" s="23" t="s">
        <v>562</v>
      </c>
      <c r="B87" s="23" t="s">
        <v>563</v>
      </c>
      <c r="C87" s="23" t="s">
        <v>567</v>
      </c>
      <c r="D87" s="23" t="s">
        <v>133</v>
      </c>
      <c r="E87" s="106">
        <f>VLOOKUP($D87,'2020 상반기 신속집행 최종'!$B$4:$I$412,MATCH(E$2,'2020 상반기 신속집행 최종'!$B$4:$I$4,0),FALSE)/1000000</f>
        <v>69390.244869999995</v>
      </c>
      <c r="F87" s="107">
        <f>VLOOKUP($D87,'2020 상반기 신속집행 최종'!$B$4:$I$412,MATCH(F$2,'2020 상반기 신속집행 최종'!$B$4:$I$4,0),FALSE)/1000000</f>
        <v>43823.624344999997</v>
      </c>
      <c r="G87" s="118">
        <f>VLOOKUP($D87,'2020 상반기 신속집행 최종'!$B$4:$I$412,MATCH(G$2,'2020 상반기 신속집행 최종'!$B$4:$I$4,0),FALSE)</f>
        <v>1.5833981307371487</v>
      </c>
      <c r="H87" s="69">
        <f>VLOOKUP($D87,'2020 상반기 신속집행 최종'!$B$4:$I$412,MATCH(H$2,'2020 상반기 신속집행 최종'!$B$4:$I$4,0),FALSE)</f>
        <v>0.6</v>
      </c>
      <c r="I87" s="82">
        <f>VLOOKUP($D87,'2020년_하반기재정집행'!$C$1:$M$408,MATCH(I$2,'2020년_하반기재정집행'!$C$1:$M$1,0),FALSE)/1000000</f>
        <v>256301.886983</v>
      </c>
      <c r="J87" s="82">
        <f>VLOOKUP($D87,'2020년_하반기재정집행'!$C$1:$M$408,MATCH(J$2,'2020년_하반기재정집행'!$C$1:$M$1,0),FALSE)/1000000</f>
        <v>253536.49416599999</v>
      </c>
      <c r="K87" s="83">
        <f>VLOOKUP($D87,'2020년_하반기재정집행'!$C$1:$M$408,MATCH(K$2,'2020년_하반기재정집행'!$C$1:$M$1,0),FALSE)</f>
        <v>1.0109072771795502</v>
      </c>
      <c r="L87" s="64">
        <f>VLOOKUP($D87,'2020년_하반기재정집행'!$C$1:$M$408,MATCH(L$2,'2020년_하반기재정집행'!$C$1:$M$1,0),FALSE)</f>
        <v>0.4</v>
      </c>
      <c r="M87" s="82">
        <f>VLOOKUP($D87,'2020년_하반기재정집행'!$C$1:$M$408,MATCH(M$2,'2020년_하반기재정집행'!$C$1:$M$1,0),FALSE)/1000000</f>
        <v>268292.58642000001</v>
      </c>
      <c r="N87" s="148" t="str">
        <f>VLOOKUP($D87,'2020년_하반기재정집행'!$C$1:$M$408,MATCH(N$2,'2020년_하반기재정집행'!$C$1:$M$1,0),FALSE)</f>
        <v>A</v>
      </c>
      <c r="O87" s="24">
        <f>VLOOKUP($D87,'2020년_하반기재정집행'!$C$1:$M$408,MATCH(O$2,'2020년_하반기재정집행'!$C$1:$M$1,0),FALSE)</f>
        <v>0.1</v>
      </c>
      <c r="P87" s="64">
        <f t="shared" si="4"/>
        <v>0</v>
      </c>
      <c r="Q87" s="169">
        <f t="shared" si="5"/>
        <v>1</v>
      </c>
      <c r="R87" s="169" t="e">
        <f t="shared" ca="1" si="6"/>
        <v>#REF!</v>
      </c>
      <c r="S87" s="25" t="e">
        <f t="shared" ca="1" si="7"/>
        <v>#REF!</v>
      </c>
    </row>
    <row r="88" spans="1:19" s="26" customFormat="1" ht="17.25" thickTop="1" x14ac:dyDescent="0.3">
      <c r="A88" s="23" t="s">
        <v>562</v>
      </c>
      <c r="B88" s="23" t="s">
        <v>563</v>
      </c>
      <c r="C88" s="23" t="s">
        <v>567</v>
      </c>
      <c r="D88" s="23" t="s">
        <v>171</v>
      </c>
      <c r="E88" s="106">
        <f>VLOOKUP($D88,'2020 상반기 신속집행 최종'!$B$4:$I$412,MATCH(E$2,'2020 상반기 신속집행 최종'!$B$4:$I$4,0),FALSE)/1000000</f>
        <v>100.211</v>
      </c>
      <c r="F88" s="107">
        <f>VLOOKUP($D88,'2020 상반기 신속집행 최종'!$B$4:$I$412,MATCH(F$2,'2020 상반기 신속집행 최종'!$B$4:$I$4,0),FALSE)/1000000</f>
        <v>128.690856</v>
      </c>
      <c r="G88" s="118">
        <f>VLOOKUP($D88,'2020 상반기 신속집행 최종'!$B$4:$I$412,MATCH(G$2,'2020 상반기 신속집행 최종'!$B$4:$I$4,0),FALSE)</f>
        <v>0.77869557414397805</v>
      </c>
      <c r="H88" s="69">
        <f>VLOOKUP($D88,'2020 상반기 신속집행 최종'!$B$4:$I$412,MATCH(H$2,'2020 상반기 신속집행 최종'!$B$4:$I$4,0),FALSE)</f>
        <v>0.2</v>
      </c>
      <c r="I88" s="82">
        <f>VLOOKUP($D88,'2020년_하반기재정집행'!$C$1:$M$408,MATCH(I$2,'2020년_하반기재정집행'!$C$1:$M$1,0),FALSE)/1000000</f>
        <v>11816.723489</v>
      </c>
      <c r="J88" s="82">
        <f>VLOOKUP($D88,'2020년_하반기재정집행'!$C$1:$M$408,MATCH(J$2,'2020년_하반기재정집행'!$C$1:$M$1,0),FALSE)/1000000</f>
        <v>12444.925185</v>
      </c>
      <c r="K88" s="83">
        <f>VLOOKUP($D88,'2020년_하반기재정집행'!$C$1:$M$408,MATCH(K$2,'2020년_하반기재정집행'!$C$1:$M$1,0),FALSE)</f>
        <v>0.94952145660488352</v>
      </c>
      <c r="L88" s="64">
        <f>VLOOKUP($D88,'2020년_하반기재정집행'!$C$1:$M$408,MATCH(L$2,'2020년_하반기재정집행'!$C$1:$M$1,0),FALSE)</f>
        <v>0.33</v>
      </c>
      <c r="M88" s="82">
        <f>VLOOKUP($D88,'2020년_하반기재정집행'!$C$1:$M$408,MATCH(M$2,'2020년_하반기재정집행'!$C$1:$M$1,0),FALSE)/1000000</f>
        <v>13169.233</v>
      </c>
      <c r="N88" s="148" t="str">
        <f>VLOOKUP($D88,'2020년_하반기재정집행'!$C$1:$M$408,MATCH(N$2,'2020년_하반기재정집행'!$C$1:$M$1,0),FALSE)</f>
        <v>C</v>
      </c>
      <c r="O88" s="24">
        <f>VLOOKUP($D88,'2020년_하반기재정집행'!$C$1:$M$408,MATCH(O$2,'2020년_하반기재정집행'!$C$1:$M$1,0),FALSE)</f>
        <v>0.06</v>
      </c>
      <c r="P88" s="64">
        <f t="shared" si="4"/>
        <v>0.06</v>
      </c>
      <c r="Q88" s="169">
        <f t="shared" si="5"/>
        <v>0.59000000000000008</v>
      </c>
      <c r="R88" s="169" t="e">
        <f t="shared" ca="1" si="6"/>
        <v>#REF!</v>
      </c>
      <c r="S88" s="25" t="e">
        <f t="shared" ca="1" si="7"/>
        <v>#REF!</v>
      </c>
    </row>
    <row r="89" spans="1:19" s="26" customFormat="1" ht="17.25" thickTop="1" x14ac:dyDescent="0.3">
      <c r="A89" s="23" t="s">
        <v>562</v>
      </c>
      <c r="B89" s="23" t="s">
        <v>563</v>
      </c>
      <c r="C89" s="23" t="s">
        <v>567</v>
      </c>
      <c r="D89" s="121" t="s">
        <v>161</v>
      </c>
      <c r="E89" s="106">
        <f>VLOOKUP($D89,'2020 상반기 신속집행 최종'!$B$4:$I$412,MATCH(E$2,'2020 상반기 신속집행 최종'!$B$4:$I$4,0),FALSE)/1000000</f>
        <v>9302.8453800000007</v>
      </c>
      <c r="F89" s="107">
        <f>VLOOKUP($D89,'2020 상반기 신속집행 최종'!$B$4:$I$412,MATCH(F$2,'2020 상반기 신속집행 최종'!$B$4:$I$4,0),FALSE)/1000000</f>
        <v>12838.234563</v>
      </c>
      <c r="G89" s="118">
        <f>VLOOKUP($D89,'2020 상반기 신속집행 최종'!$B$4:$I$412,MATCH(G$2,'2020 상반기 신속집행 최종'!$B$4:$I$4,0),FALSE)</f>
        <v>0.72462029996016364</v>
      </c>
      <c r="H89" s="69">
        <f>VLOOKUP($D89,'2020 상반기 신속집행 최종'!$B$4:$I$412,MATCH(H$2,'2020 상반기 신속집행 최종'!$B$4:$I$4,0),FALSE)</f>
        <v>0.2</v>
      </c>
      <c r="I89" s="82">
        <f>VLOOKUP($D89,'2020년_하반기재정집행'!$C$1:$M$408,MATCH(I$2,'2020년_하반기재정집행'!$C$1:$M$1,0),FALSE)/1000000</f>
        <v>33449.249960000001</v>
      </c>
      <c r="J89" s="82">
        <f>VLOOKUP($D89,'2020년_하반기재정집행'!$C$1:$M$408,MATCH(J$2,'2020년_하반기재정집행'!$C$1:$M$1,0),FALSE)/1000000</f>
        <v>34644.509865</v>
      </c>
      <c r="K89" s="83">
        <f>VLOOKUP($D89,'2020년_하반기재정집행'!$C$1:$M$408,MATCH(K$2,'2020년_하반기재정집행'!$C$1:$M$1,0),FALSE)</f>
        <v>0.96549929816708058</v>
      </c>
      <c r="L89" s="64">
        <f>VLOOKUP($D89,'2020년_하반기재정집행'!$C$1:$M$408,MATCH(L$2,'2020년_하반기재정집행'!$C$1:$M$1,0),FALSE)</f>
        <v>0.33</v>
      </c>
      <c r="M89" s="82">
        <f>VLOOKUP($D89,'2020년_하반기재정집행'!$C$1:$M$408,MATCH(M$2,'2020년_하반기재정집행'!$C$1:$M$1,0),FALSE)/1000000</f>
        <v>36660.857000000004</v>
      </c>
      <c r="N89" s="148" t="str">
        <f>VLOOKUP($D89,'2020년_하반기재정집행'!$C$1:$M$408,MATCH(N$2,'2020년_하반기재정집행'!$C$1:$M$1,0),FALSE)</f>
        <v>B</v>
      </c>
      <c r="O89" s="24">
        <f>VLOOKUP($D89,'2020년_하반기재정집행'!$C$1:$M$408,MATCH(O$2,'2020년_하반기재정집행'!$C$1:$M$1,0),FALSE)</f>
        <v>0.08</v>
      </c>
      <c r="P89" s="64">
        <f t="shared" si="4"/>
        <v>0.08</v>
      </c>
      <c r="Q89" s="169">
        <f t="shared" si="5"/>
        <v>0.61</v>
      </c>
      <c r="R89" s="169" t="e">
        <f t="shared" ca="1" si="6"/>
        <v>#REF!</v>
      </c>
      <c r="S89" s="25" t="e">
        <f t="shared" ca="1" si="7"/>
        <v>#REF!</v>
      </c>
    </row>
    <row r="90" spans="1:19" s="26" customFormat="1" ht="17.25" thickTop="1" x14ac:dyDescent="0.3">
      <c r="A90" s="23" t="s">
        <v>562</v>
      </c>
      <c r="B90" s="23" t="s">
        <v>563</v>
      </c>
      <c r="C90" s="23" t="s">
        <v>567</v>
      </c>
      <c r="D90" s="23" t="s">
        <v>129</v>
      </c>
      <c r="E90" s="106">
        <f>VLOOKUP($D90,'2020 상반기 신속집행 최종'!$B$4:$I$412,MATCH(E$2,'2020 상반기 신속집행 최종'!$B$4:$I$4,0),FALSE)/1000000</f>
        <v>464.40010999999998</v>
      </c>
      <c r="F90" s="107">
        <f>VLOOKUP($D90,'2020 상반기 신속집행 최종'!$B$4:$I$412,MATCH(F$2,'2020 상반기 신속집행 최종'!$B$4:$I$4,0),FALSE)/1000000</f>
        <v>362.26877400000001</v>
      </c>
      <c r="G90" s="118">
        <f>VLOOKUP($D90,'2020 상반기 신속집행 최종'!$B$4:$I$412,MATCH(G$2,'2020 상반기 신속집행 최종'!$B$4:$I$4,0),FALSE)</f>
        <v>1.2819214443252014</v>
      </c>
      <c r="H90" s="69">
        <f>VLOOKUP($D90,'2020 상반기 신속집행 최종'!$B$4:$I$412,MATCH(H$2,'2020 상반기 신속집행 최종'!$B$4:$I$4,0),FALSE)</f>
        <v>0.6</v>
      </c>
      <c r="I90" s="82">
        <f>VLOOKUP($D90,'2020년_하반기재정집행'!$C$1:$M$408,MATCH(I$2,'2020년_하반기재정집행'!$C$1:$M$1,0),FALSE)/1000000</f>
        <v>11623.32029</v>
      </c>
      <c r="J90" s="82">
        <f>VLOOKUP($D90,'2020년_하반기재정집행'!$C$1:$M$408,MATCH(J$2,'2020년_하반기재정집행'!$C$1:$M$1,0),FALSE)/1000000</f>
        <v>11419.62948</v>
      </c>
      <c r="K90" s="83">
        <f>VLOOKUP($D90,'2020년_하반기재정집행'!$C$1:$M$408,MATCH(K$2,'2020년_하반기재정집행'!$C$1:$M$1,0),FALSE)</f>
        <v>1.0178369018326503</v>
      </c>
      <c r="L90" s="64">
        <f>VLOOKUP($D90,'2020년_하반기재정집행'!$C$1:$M$408,MATCH(L$2,'2020년_하반기재정집행'!$C$1:$M$1,0),FALSE)</f>
        <v>0.4</v>
      </c>
      <c r="M90" s="82">
        <f>VLOOKUP($D90,'2020년_하반기재정집행'!$C$1:$M$408,MATCH(M$2,'2020년_하반기재정집행'!$C$1:$M$1,0),FALSE)/1000000</f>
        <v>12084.263999999999</v>
      </c>
      <c r="N90" s="148" t="str">
        <f>VLOOKUP($D90,'2020년_하반기재정집행'!$C$1:$M$408,MATCH(N$2,'2020년_하반기재정집행'!$C$1:$M$1,0),FALSE)</f>
        <v>C</v>
      </c>
      <c r="O90" s="24">
        <f>VLOOKUP($D90,'2020년_하반기재정집행'!$C$1:$M$408,MATCH(O$2,'2020년_하반기재정집행'!$C$1:$M$1,0),FALSE)</f>
        <v>0.06</v>
      </c>
      <c r="P90" s="64">
        <f t="shared" si="4"/>
        <v>0</v>
      </c>
      <c r="Q90" s="169">
        <f t="shared" si="5"/>
        <v>1</v>
      </c>
      <c r="R90" s="169" t="e">
        <f t="shared" ca="1" si="6"/>
        <v>#REF!</v>
      </c>
      <c r="S90" s="25" t="e">
        <f t="shared" ca="1" si="7"/>
        <v>#REF!</v>
      </c>
    </row>
    <row r="91" spans="1:19" s="26" customFormat="1" ht="17.25" thickTop="1" x14ac:dyDescent="0.3">
      <c r="A91" s="23" t="s">
        <v>562</v>
      </c>
      <c r="B91" s="23" t="s">
        <v>563</v>
      </c>
      <c r="C91" s="23" t="s">
        <v>567</v>
      </c>
      <c r="D91" s="23" t="s">
        <v>198</v>
      </c>
      <c r="E91" s="106">
        <f>VLOOKUP($D91,'2020 상반기 신속집행 최종'!$B$4:$I$412,MATCH(E$2,'2020 상반기 신속집행 최종'!$B$4:$I$4,0),FALSE)/1000000</f>
        <v>224.45527000000001</v>
      </c>
      <c r="F91" s="107">
        <f>VLOOKUP($D91,'2020 상반기 신속집행 최종'!$B$4:$I$412,MATCH(F$2,'2020 상반기 신속집행 최종'!$B$4:$I$4,0),FALSE)/1000000</f>
        <v>203.52779699999999</v>
      </c>
      <c r="G91" s="118">
        <f>VLOOKUP($D91,'2020 상반기 신속집행 최종'!$B$4:$I$412,MATCH(G$2,'2020 상반기 신속집행 최종'!$B$4:$I$4,0),FALSE)</f>
        <v>1.1028236600035521</v>
      </c>
      <c r="H91" s="69">
        <f>VLOOKUP($D91,'2020 상반기 신속집행 최종'!$B$4:$I$412,MATCH(H$2,'2020 상반기 신속집행 최종'!$B$4:$I$4,0),FALSE)</f>
        <v>0.6</v>
      </c>
      <c r="I91" s="82">
        <f>VLOOKUP($D91,'2020년_하반기재정집행'!$C$1:$M$408,MATCH(I$2,'2020년_하반기재정집행'!$C$1:$M$1,0),FALSE)/1000000</f>
        <v>8742.2960299999995</v>
      </c>
      <c r="J91" s="82">
        <f>VLOOKUP($D91,'2020년_하반기재정집행'!$C$1:$M$408,MATCH(J$2,'2020년_하반기재정집행'!$C$1:$M$1,0),FALSE)/1000000</f>
        <v>10438.120633</v>
      </c>
      <c r="K91" s="83">
        <f>VLOOKUP($D91,'2020년_하반기재정집행'!$C$1:$M$408,MATCH(K$2,'2020년_하반기재정집행'!$C$1:$M$1,0),FALSE)</f>
        <v>0.83753544698087989</v>
      </c>
      <c r="L91" s="64">
        <f>VLOOKUP($D91,'2020년_하반기재정집행'!$C$1:$M$408,MATCH(L$2,'2020년_하반기재정집행'!$C$1:$M$1,0),FALSE)</f>
        <v>0.25</v>
      </c>
      <c r="M91" s="82">
        <f>VLOOKUP($D91,'2020년_하반기재정집행'!$C$1:$M$408,MATCH(M$2,'2020년_하반기재정집행'!$C$1:$M$1,0),FALSE)/1000000</f>
        <v>11045.630300000001</v>
      </c>
      <c r="N91" s="148" t="str">
        <f>VLOOKUP($D91,'2020년_하반기재정집행'!$C$1:$M$408,MATCH(N$2,'2020년_하반기재정집행'!$C$1:$M$1,0),FALSE)</f>
        <v>C</v>
      </c>
      <c r="O91" s="24">
        <f>VLOOKUP($D91,'2020년_하반기재정집행'!$C$1:$M$408,MATCH(O$2,'2020년_하반기재정집행'!$C$1:$M$1,0),FALSE)</f>
        <v>0.06</v>
      </c>
      <c r="P91" s="64">
        <f t="shared" si="4"/>
        <v>0.06</v>
      </c>
      <c r="Q91" s="169">
        <f t="shared" si="5"/>
        <v>0.90999999999999992</v>
      </c>
      <c r="R91" s="169" t="e">
        <f t="shared" ca="1" si="6"/>
        <v>#REF!</v>
      </c>
      <c r="S91" s="25" t="e">
        <f t="shared" ca="1" si="7"/>
        <v>#REF!</v>
      </c>
    </row>
    <row r="92" spans="1:19" s="26" customFormat="1" ht="17.25" thickTop="1" x14ac:dyDescent="0.3">
      <c r="A92" s="23" t="s">
        <v>562</v>
      </c>
      <c r="B92" s="23" t="s">
        <v>563</v>
      </c>
      <c r="C92" s="23" t="s">
        <v>567</v>
      </c>
      <c r="D92" s="23" t="s">
        <v>247</v>
      </c>
      <c r="E92" s="106">
        <f>VLOOKUP($D92,'2020 상반기 신속집행 최종'!$B$4:$I$412,MATCH(E$2,'2020 상반기 신속집행 최종'!$B$4:$I$4,0),FALSE)/1000000</f>
        <v>2052.8358520000002</v>
      </c>
      <c r="F92" s="107">
        <f>VLOOKUP($D92,'2020 상반기 신속집행 최종'!$B$4:$I$412,MATCH(F$2,'2020 상반기 신속집행 최종'!$B$4:$I$4,0),FALSE)/1000000</f>
        <v>1676.6944109999999</v>
      </c>
      <c r="G92" s="118">
        <f>VLOOKUP($D92,'2020 상반기 신속집행 최종'!$B$4:$I$412,MATCH(G$2,'2020 상반기 신속집행 최종'!$B$4:$I$4,0),FALSE)</f>
        <v>1.2243351194662031</v>
      </c>
      <c r="H92" s="69">
        <f>VLOOKUP($D92,'2020 상반기 신속집행 최종'!$B$4:$I$412,MATCH(H$2,'2020 상반기 신속집행 최종'!$B$4:$I$4,0),FALSE)</f>
        <v>0.6</v>
      </c>
      <c r="I92" s="82">
        <f>VLOOKUP($D92,'2020년_하반기재정집행'!$C$1:$M$408,MATCH(I$2,'2020년_하반기재정집행'!$C$1:$M$1,0),FALSE)/1000000</f>
        <v>35412.426549000003</v>
      </c>
      <c r="J92" s="82">
        <f>VLOOKUP($D92,'2020년_하반기재정집행'!$C$1:$M$408,MATCH(J$2,'2020년_하반기재정집행'!$C$1:$M$1,0),FALSE)/1000000</f>
        <v>34378.842960000002</v>
      </c>
      <c r="K92" s="83">
        <f>VLOOKUP($D92,'2020년_하반기재정집행'!$C$1:$M$408,MATCH(K$2,'2020년_하반기재정집행'!$C$1:$M$1,0),FALSE)</f>
        <v>1.0300645251558518</v>
      </c>
      <c r="L92" s="64">
        <f>VLOOKUP($D92,'2020년_하반기재정집행'!$C$1:$M$408,MATCH(L$2,'2020년_하반기재정집행'!$C$1:$M$1,0),FALSE)</f>
        <v>0.4</v>
      </c>
      <c r="M92" s="82">
        <f>VLOOKUP($D92,'2020년_하반기재정집행'!$C$1:$M$408,MATCH(M$2,'2020년_하반기재정집행'!$C$1:$M$1,0),FALSE)/1000000</f>
        <v>36379.728000000003</v>
      </c>
      <c r="N92" s="148" t="str">
        <f>VLOOKUP($D92,'2020년_하반기재정집행'!$C$1:$M$408,MATCH(N$2,'2020년_하반기재정집행'!$C$1:$M$1,0),FALSE)</f>
        <v>B</v>
      </c>
      <c r="O92" s="24">
        <f>VLOOKUP($D92,'2020년_하반기재정집행'!$C$1:$M$408,MATCH(O$2,'2020년_하반기재정집행'!$C$1:$M$1,0),FALSE)</f>
        <v>0.08</v>
      </c>
      <c r="P92" s="64">
        <f t="shared" si="4"/>
        <v>0</v>
      </c>
      <c r="Q92" s="169">
        <f t="shared" si="5"/>
        <v>1</v>
      </c>
      <c r="R92" s="169" t="e">
        <f t="shared" ca="1" si="6"/>
        <v>#REF!</v>
      </c>
      <c r="S92" s="25" t="e">
        <f t="shared" ca="1" si="7"/>
        <v>#REF!</v>
      </c>
    </row>
    <row r="93" spans="1:19" s="26" customFormat="1" ht="17.25" thickTop="1" x14ac:dyDescent="0.3">
      <c r="A93" s="23" t="s">
        <v>562</v>
      </c>
      <c r="B93" s="23" t="s">
        <v>563</v>
      </c>
      <c r="C93" s="23" t="s">
        <v>567</v>
      </c>
      <c r="D93" s="23" t="s">
        <v>469</v>
      </c>
      <c r="E93" s="106">
        <f>VLOOKUP($D93,'2020 상반기 신속집행 최종'!$B$4:$I$412,MATCH(E$2,'2020 상반기 신속집행 최종'!$B$4:$I$4,0),FALSE)/1000000</f>
        <v>495.72381999999999</v>
      </c>
      <c r="F93" s="107">
        <f>VLOOKUP($D93,'2020 상반기 신속집행 최종'!$B$4:$I$412,MATCH(F$2,'2020 상반기 신속집행 최종'!$B$4:$I$4,0),FALSE)/1000000</f>
        <v>493.689168</v>
      </c>
      <c r="G93" s="118">
        <f>VLOOKUP($D93,'2020 상반기 신속집행 최종'!$B$4:$I$412,MATCH(G$2,'2020 상반기 신속집행 최종'!$B$4:$I$4,0),FALSE)</f>
        <v>1.0041213219407723</v>
      </c>
      <c r="H93" s="69">
        <f>VLOOKUP($D93,'2020 상반기 신속집행 최종'!$B$4:$I$412,MATCH(H$2,'2020 상반기 신속집행 최종'!$B$4:$I$4,0),FALSE)</f>
        <v>0.5</v>
      </c>
      <c r="I93" s="82">
        <f>VLOOKUP($D93,'2020년_하반기재정집행'!$C$1:$M$408,MATCH(I$2,'2020년_하반기재정집행'!$C$1:$M$1,0),FALSE)/1000000</f>
        <v>16928.02378</v>
      </c>
      <c r="J93" s="82">
        <f>VLOOKUP($D93,'2020년_하반기재정집행'!$C$1:$M$408,MATCH(J$2,'2020년_하반기재정집행'!$C$1:$M$1,0),FALSE)/1000000</f>
        <v>16594.320015000001</v>
      </c>
      <c r="K93" s="83">
        <f>VLOOKUP($D93,'2020년_하반기재정집행'!$C$1:$M$408,MATCH(K$2,'2020년_하반기재정집행'!$C$1:$M$1,0),FALSE)</f>
        <v>1.0201095172744865</v>
      </c>
      <c r="L93" s="64">
        <f>VLOOKUP($D93,'2020년_하반기재정집행'!$C$1:$M$408,MATCH(L$2,'2020년_하반기재정집행'!$C$1:$M$1,0),FALSE)</f>
        <v>0.4</v>
      </c>
      <c r="M93" s="82">
        <f>VLOOKUP($D93,'2020년_하반기재정집행'!$C$1:$M$408,MATCH(M$2,'2020년_하반기재정집행'!$C$1:$M$1,0),FALSE)/1000000</f>
        <v>17560.127</v>
      </c>
      <c r="N93" s="148" t="str">
        <f>VLOOKUP($D93,'2020년_하반기재정집행'!$C$1:$M$408,MATCH(N$2,'2020년_하반기재정집행'!$C$1:$M$1,0),FALSE)</f>
        <v>C</v>
      </c>
      <c r="O93" s="24">
        <f>VLOOKUP($D93,'2020년_하반기재정집행'!$C$1:$M$408,MATCH(O$2,'2020년_하반기재정집행'!$C$1:$M$1,0),FALSE)</f>
        <v>0.06</v>
      </c>
      <c r="P93" s="64">
        <f t="shared" si="4"/>
        <v>0.06</v>
      </c>
      <c r="Q93" s="169">
        <f t="shared" si="5"/>
        <v>0.96</v>
      </c>
      <c r="R93" s="169" t="e">
        <f t="shared" ca="1" si="6"/>
        <v>#REF!</v>
      </c>
      <c r="S93" s="25" t="e">
        <f t="shared" ca="1" si="7"/>
        <v>#REF!</v>
      </c>
    </row>
    <row r="94" spans="1:19" s="26" customFormat="1" ht="17.25" thickTop="1" x14ac:dyDescent="0.3">
      <c r="A94" s="23" t="s">
        <v>562</v>
      </c>
      <c r="B94" s="23" t="s">
        <v>563</v>
      </c>
      <c r="C94" s="23" t="s">
        <v>567</v>
      </c>
      <c r="D94" s="23" t="s">
        <v>252</v>
      </c>
      <c r="E94" s="106">
        <f>VLOOKUP($D94,'2020 상반기 신속집행 최종'!$B$4:$I$412,MATCH(E$2,'2020 상반기 신속집행 최종'!$B$4:$I$4,0),FALSE)/1000000</f>
        <v>138.58062000000001</v>
      </c>
      <c r="F94" s="107">
        <f>VLOOKUP($D94,'2020 상반기 신속집행 최종'!$B$4:$I$412,MATCH(F$2,'2020 상반기 신속집행 최종'!$B$4:$I$4,0),FALSE)/1000000</f>
        <v>78.642899999999997</v>
      </c>
      <c r="G94" s="118">
        <f>VLOOKUP($D94,'2020 상반기 신속집행 최종'!$B$4:$I$412,MATCH(G$2,'2020 상반기 신속집행 최종'!$B$4:$I$4,0),FALSE)</f>
        <v>1.762150429345815</v>
      </c>
      <c r="H94" s="69">
        <f>VLOOKUP($D94,'2020 상반기 신속집행 최종'!$B$4:$I$412,MATCH(H$2,'2020 상반기 신속집행 최종'!$B$4:$I$4,0),FALSE)</f>
        <v>0.6</v>
      </c>
      <c r="I94" s="82">
        <f>VLOOKUP($D94,'2020년_하반기재정집행'!$C$1:$M$408,MATCH(I$2,'2020년_하반기재정집행'!$C$1:$M$1,0),FALSE)/1000000</f>
        <v>5349.7923899999996</v>
      </c>
      <c r="J94" s="82">
        <f>VLOOKUP($D94,'2020년_하반기재정집행'!$C$1:$M$408,MATCH(J$2,'2020년_하반기재정집행'!$C$1:$M$1,0),FALSE)/1000000</f>
        <v>5371.6578300000001</v>
      </c>
      <c r="K94" s="83">
        <f>VLOOKUP($D94,'2020년_하반기재정집행'!$C$1:$M$408,MATCH(K$2,'2020년_하반기재정집행'!$C$1:$M$1,0),FALSE)</f>
        <v>0.99592948011731419</v>
      </c>
      <c r="L94" s="64">
        <f>VLOOKUP($D94,'2020년_하반기재정집행'!$C$1:$M$408,MATCH(L$2,'2020년_하반기재정집행'!$C$1:$M$1,0),FALSE)</f>
        <v>0.33</v>
      </c>
      <c r="M94" s="82">
        <f>VLOOKUP($D94,'2020년_하반기재정집행'!$C$1:$M$408,MATCH(M$2,'2020년_하반기재정집행'!$C$1:$M$1,0),FALSE)/1000000</f>
        <v>5684.2939999999999</v>
      </c>
      <c r="N94" s="148" t="str">
        <f>VLOOKUP($D94,'2020년_하반기재정집행'!$C$1:$M$408,MATCH(N$2,'2020년_하반기재정집행'!$C$1:$M$1,0),FALSE)</f>
        <v>D</v>
      </c>
      <c r="O94" s="24">
        <f>VLOOKUP($D94,'2020년_하반기재정집행'!$C$1:$M$408,MATCH(O$2,'2020년_하반기재정집행'!$C$1:$M$1,0),FALSE)</f>
        <v>0.04</v>
      </c>
      <c r="P94" s="64">
        <f t="shared" si="4"/>
        <v>0.04</v>
      </c>
      <c r="Q94" s="169">
        <f t="shared" si="5"/>
        <v>0.97</v>
      </c>
      <c r="R94" s="169" t="e">
        <f t="shared" ca="1" si="6"/>
        <v>#REF!</v>
      </c>
      <c r="S94" s="25" t="e">
        <f t="shared" ca="1" si="7"/>
        <v>#REF!</v>
      </c>
    </row>
    <row r="95" spans="1:19" s="26" customFormat="1" ht="17.25" thickTop="1" x14ac:dyDescent="0.3">
      <c r="A95" s="23" t="s">
        <v>562</v>
      </c>
      <c r="B95" s="23" t="s">
        <v>563</v>
      </c>
      <c r="C95" s="23" t="s">
        <v>567</v>
      </c>
      <c r="D95" s="23" t="s">
        <v>473</v>
      </c>
      <c r="E95" s="106">
        <f>VLOOKUP($D95,'2020 상반기 신속집행 최종'!$B$4:$I$412,MATCH(E$2,'2020 상반기 신속집행 최종'!$B$4:$I$4,0),FALSE)/1000000</f>
        <v>2563.391572</v>
      </c>
      <c r="F95" s="107">
        <f>VLOOKUP($D95,'2020 상반기 신속집행 최종'!$B$4:$I$412,MATCH(F$2,'2020 상반기 신속집행 최종'!$B$4:$I$4,0),FALSE)/1000000</f>
        <v>1722.2432220000001</v>
      </c>
      <c r="G95" s="118">
        <f>VLOOKUP($D95,'2020 상반기 신속집행 최종'!$B$4:$I$412,MATCH(G$2,'2020 상반기 신속집행 최종'!$B$4:$I$4,0),FALSE)</f>
        <v>1.4884027640551225</v>
      </c>
      <c r="H95" s="69">
        <f>VLOOKUP($D95,'2020 상반기 신속집행 최종'!$B$4:$I$412,MATCH(H$2,'2020 상반기 신속집행 최종'!$B$4:$I$4,0),FALSE)</f>
        <v>0.6</v>
      </c>
      <c r="I95" s="82">
        <f>VLOOKUP($D95,'2020년_하반기재정집행'!$C$1:$M$408,MATCH(I$2,'2020년_하반기재정집행'!$C$1:$M$1,0),FALSE)/1000000</f>
        <v>33572.921885999996</v>
      </c>
      <c r="J95" s="82">
        <f>VLOOKUP($D95,'2020년_하반기재정집행'!$C$1:$M$408,MATCH(J$2,'2020년_하반기재정집행'!$C$1:$M$1,0),FALSE)/1000000</f>
        <v>33526.757250000002</v>
      </c>
      <c r="K95" s="83">
        <f>VLOOKUP($D95,'2020년_하반기재정집행'!$C$1:$M$408,MATCH(K$2,'2020년_하반기재정집행'!$C$1:$M$1,0),FALSE)</f>
        <v>1.0013769490337452</v>
      </c>
      <c r="L95" s="64">
        <f>VLOOKUP($D95,'2020년_하반기재정집행'!$C$1:$M$408,MATCH(L$2,'2020년_하반기재정집행'!$C$1:$M$1,0),FALSE)</f>
        <v>0.4</v>
      </c>
      <c r="M95" s="82">
        <f>VLOOKUP($D95,'2020년_하반기재정집행'!$C$1:$M$408,MATCH(M$2,'2020년_하반기재정집행'!$C$1:$M$1,0),FALSE)/1000000</f>
        <v>35478.050000000003</v>
      </c>
      <c r="N95" s="148" t="str">
        <f>VLOOKUP($D95,'2020년_하반기재정집행'!$C$1:$M$408,MATCH(N$2,'2020년_하반기재정집행'!$C$1:$M$1,0),FALSE)</f>
        <v>B</v>
      </c>
      <c r="O95" s="24">
        <f>VLOOKUP($D95,'2020년_하반기재정집행'!$C$1:$M$408,MATCH(O$2,'2020년_하반기재정집행'!$C$1:$M$1,0),FALSE)</f>
        <v>0.08</v>
      </c>
      <c r="P95" s="64">
        <f t="shared" si="4"/>
        <v>0</v>
      </c>
      <c r="Q95" s="169">
        <f t="shared" si="5"/>
        <v>1</v>
      </c>
      <c r="R95" s="169" t="e">
        <f t="shared" ca="1" si="6"/>
        <v>#REF!</v>
      </c>
      <c r="S95" s="25" t="e">
        <f t="shared" ca="1" si="7"/>
        <v>#REF!</v>
      </c>
    </row>
    <row r="96" spans="1:19" s="26" customFormat="1" ht="17.25" thickTop="1" x14ac:dyDescent="0.3">
      <c r="A96" s="23" t="s">
        <v>562</v>
      </c>
      <c r="B96" s="23" t="s">
        <v>563</v>
      </c>
      <c r="C96" s="23" t="s">
        <v>567</v>
      </c>
      <c r="D96" s="23" t="s">
        <v>471</v>
      </c>
      <c r="E96" s="106">
        <f>VLOOKUP($D96,'2020 상반기 신속집행 최종'!$B$4:$I$412,MATCH(E$2,'2020 상반기 신속집행 최종'!$B$4:$I$4,0),FALSE)/1000000</f>
        <v>733.73401000000001</v>
      </c>
      <c r="F96" s="107">
        <f>VLOOKUP($D96,'2020 상반기 신속집행 최종'!$B$4:$I$412,MATCH(F$2,'2020 상반기 신속집행 최종'!$B$4:$I$4,0),FALSE)/1000000</f>
        <v>496.94148000000001</v>
      </c>
      <c r="G96" s="118">
        <f>VLOOKUP($D96,'2020 상반기 신속집행 최종'!$B$4:$I$412,MATCH(G$2,'2020 상반기 신속집행 최종'!$B$4:$I$4,0),FALSE)</f>
        <v>1.4764998285109949</v>
      </c>
      <c r="H96" s="69">
        <f>VLOOKUP($D96,'2020 상반기 신속집행 최종'!$B$4:$I$412,MATCH(H$2,'2020 상반기 신속집행 최종'!$B$4:$I$4,0),FALSE)</f>
        <v>0.6</v>
      </c>
      <c r="I96" s="82">
        <f>VLOOKUP($D96,'2020년_하반기재정집행'!$C$1:$M$408,MATCH(I$2,'2020년_하반기재정집행'!$C$1:$M$1,0),FALSE)/1000000</f>
        <v>23802.094578</v>
      </c>
      <c r="J96" s="82">
        <f>VLOOKUP($D96,'2020년_하반기재정집행'!$C$1:$M$408,MATCH(J$2,'2020년_하반기재정집행'!$C$1:$M$1,0),FALSE)/1000000</f>
        <v>23318.72739</v>
      </c>
      <c r="K96" s="83">
        <f>VLOOKUP($D96,'2020년_하반기재정집행'!$C$1:$M$408,MATCH(K$2,'2020년_하반기재정집행'!$C$1:$M$1,0),FALSE)</f>
        <v>1.0207287121597934</v>
      </c>
      <c r="L96" s="64">
        <f>VLOOKUP($D96,'2020년_하반기재정집행'!$C$1:$M$408,MATCH(L$2,'2020년_하반기재정집행'!$C$1:$M$1,0),FALSE)</f>
        <v>0.4</v>
      </c>
      <c r="M96" s="82">
        <f>VLOOKUP($D96,'2020년_하반기재정집행'!$C$1:$M$408,MATCH(M$2,'2020년_하반기재정집행'!$C$1:$M$1,0),FALSE)/1000000</f>
        <v>24675.901999999998</v>
      </c>
      <c r="N96" s="148" t="str">
        <f>VLOOKUP($D96,'2020년_하반기재정집행'!$C$1:$M$408,MATCH(N$2,'2020년_하반기재정집행'!$C$1:$M$1,0),FALSE)</f>
        <v>C</v>
      </c>
      <c r="O96" s="24">
        <f>VLOOKUP($D96,'2020년_하반기재정집행'!$C$1:$M$408,MATCH(O$2,'2020년_하반기재정집행'!$C$1:$M$1,0),FALSE)</f>
        <v>0.06</v>
      </c>
      <c r="P96" s="64">
        <f t="shared" si="4"/>
        <v>0</v>
      </c>
      <c r="Q96" s="169">
        <f t="shared" si="5"/>
        <v>1</v>
      </c>
      <c r="R96" s="169" t="e">
        <f t="shared" ca="1" si="6"/>
        <v>#REF!</v>
      </c>
      <c r="S96" s="25" t="e">
        <f t="shared" ca="1" si="7"/>
        <v>#REF!</v>
      </c>
    </row>
    <row r="97" spans="1:19" s="26" customFormat="1" ht="17.25" thickTop="1" x14ac:dyDescent="0.3">
      <c r="A97" s="23" t="s">
        <v>562</v>
      </c>
      <c r="B97" s="23" t="s">
        <v>563</v>
      </c>
      <c r="C97" s="23" t="s">
        <v>567</v>
      </c>
      <c r="D97" s="23" t="s">
        <v>470</v>
      </c>
      <c r="E97" s="106">
        <f>VLOOKUP($D97,'2020 상반기 신속집행 최종'!$B$4:$I$412,MATCH(E$2,'2020 상반기 신속집행 최종'!$B$4:$I$4,0),FALSE)/1000000</f>
        <v>265.80017800000002</v>
      </c>
      <c r="F97" s="107">
        <f>VLOOKUP($D97,'2020 상반기 신속집행 최종'!$B$4:$I$412,MATCH(F$2,'2020 상반기 신속집행 최종'!$B$4:$I$4,0),FALSE)/1000000</f>
        <v>211.308426</v>
      </c>
      <c r="G97" s="118">
        <f>VLOOKUP($D97,'2020 상반기 신속집행 최종'!$B$4:$I$412,MATCH(G$2,'2020 상반기 신속집행 최종'!$B$4:$I$4,0),FALSE)</f>
        <v>1.2578777999131943</v>
      </c>
      <c r="H97" s="69">
        <f>VLOOKUP($D97,'2020 상반기 신속집행 최종'!$B$4:$I$412,MATCH(H$2,'2020 상반기 신속집행 최종'!$B$4:$I$4,0),FALSE)</f>
        <v>0.6</v>
      </c>
      <c r="I97" s="82">
        <f>VLOOKUP($D97,'2020년_하반기재정집행'!$C$1:$M$408,MATCH(I$2,'2020년_하반기재정집행'!$C$1:$M$1,0),FALSE)/1000000</f>
        <v>4803.2574809999996</v>
      </c>
      <c r="J97" s="82">
        <f>VLOOKUP($D97,'2020년_하반기재정집행'!$C$1:$M$408,MATCH(J$2,'2020년_하반기재정집행'!$C$1:$M$1,0),FALSE)/1000000</f>
        <v>4701.3740550000002</v>
      </c>
      <c r="K97" s="83">
        <f>VLOOKUP($D97,'2020년_하반기재정집행'!$C$1:$M$408,MATCH(K$2,'2020년_하반기재정집행'!$C$1:$M$1,0),FALSE)</f>
        <v>1.0216709891210731</v>
      </c>
      <c r="L97" s="64">
        <f>VLOOKUP($D97,'2020년_하반기재정집행'!$C$1:$M$408,MATCH(L$2,'2020년_하반기재정집행'!$C$1:$M$1,0),FALSE)</f>
        <v>0.4</v>
      </c>
      <c r="M97" s="82">
        <f>VLOOKUP($D97,'2020년_하반기재정집행'!$C$1:$M$408,MATCH(M$2,'2020년_하반기재정집행'!$C$1:$M$1,0),FALSE)/1000000</f>
        <v>4974.9989999999998</v>
      </c>
      <c r="N97" s="148" t="str">
        <f>VLOOKUP($D97,'2020년_하반기재정집행'!$C$1:$M$408,MATCH(N$2,'2020년_하반기재정집행'!$C$1:$M$1,0),FALSE)</f>
        <v>D</v>
      </c>
      <c r="O97" s="24">
        <f>VLOOKUP($D97,'2020년_하반기재정집행'!$C$1:$M$408,MATCH(O$2,'2020년_하반기재정집행'!$C$1:$M$1,0),FALSE)</f>
        <v>0.04</v>
      </c>
      <c r="P97" s="64">
        <f t="shared" si="4"/>
        <v>0</v>
      </c>
      <c r="Q97" s="169">
        <f t="shared" si="5"/>
        <v>1</v>
      </c>
      <c r="R97" s="169" t="e">
        <f t="shared" ca="1" si="6"/>
        <v>#REF!</v>
      </c>
      <c r="S97" s="25" t="e">
        <f t="shared" ca="1" si="7"/>
        <v>#REF!</v>
      </c>
    </row>
    <row r="98" spans="1:19" s="26" customFormat="1" ht="17.25" thickTop="1" x14ac:dyDescent="0.3">
      <c r="A98" s="23" t="s">
        <v>562</v>
      </c>
      <c r="B98" s="23" t="s">
        <v>563</v>
      </c>
      <c r="C98" s="23" t="s">
        <v>568</v>
      </c>
      <c r="D98" s="23" t="s">
        <v>126</v>
      </c>
      <c r="E98" s="106">
        <f>VLOOKUP($D98,'2020 상반기 신속집행 최종'!$B$4:$I$412,MATCH(E$2,'2020 상반기 신속집행 최종'!$B$4:$I$4,0),FALSE)/1000000</f>
        <v>12745.807129999999</v>
      </c>
      <c r="F98" s="107">
        <f>VLOOKUP($D98,'2020 상반기 신속집행 최종'!$B$4:$I$412,MATCH(F$2,'2020 상반기 신속집행 최종'!$B$4:$I$4,0),FALSE)/1000000</f>
        <v>15464.822684000001</v>
      </c>
      <c r="G98" s="118">
        <f>VLOOKUP($D98,'2020 상반기 신속집행 최종'!$B$4:$I$412,MATCH(G$2,'2020 상반기 신속집행 최종'!$B$4:$I$4,0),FALSE)</f>
        <v>0.82418061884323379</v>
      </c>
      <c r="H98" s="69">
        <f>VLOOKUP($D98,'2020 상반기 신속집행 최종'!$B$4:$I$412,MATCH(H$2,'2020 상반기 신속집행 최종'!$B$4:$I$4,0),FALSE)</f>
        <v>0.3</v>
      </c>
      <c r="I98" s="82">
        <f>VLOOKUP($D98,'2020년_하반기재정집행'!$C$1:$M$408,MATCH(I$2,'2020년_하반기재정집행'!$C$1:$M$1,0),FALSE)/1000000</f>
        <v>96534.026285</v>
      </c>
      <c r="J98" s="82">
        <f>VLOOKUP($D98,'2020년_하반기재정집행'!$C$1:$M$408,MATCH(J$2,'2020년_하반기재정집행'!$C$1:$M$1,0),FALSE)/1000000</f>
        <v>94405.082120999999</v>
      </c>
      <c r="K98" s="83">
        <f>VLOOKUP($D98,'2020년_하반기재정집행'!$C$1:$M$408,MATCH(K$2,'2020년_하반기재정집행'!$C$1:$M$1,0),FALSE)</f>
        <v>1.0225511605537434</v>
      </c>
      <c r="L98" s="64">
        <f>VLOOKUP($D98,'2020년_하반기재정집행'!$C$1:$M$408,MATCH(L$2,'2020년_하반기재정집행'!$C$1:$M$1,0),FALSE)</f>
        <v>0.4</v>
      </c>
      <c r="M98" s="82">
        <f>VLOOKUP($D98,'2020년_하반기재정집행'!$C$1:$M$408,MATCH(M$2,'2020년_하반기재정집행'!$C$1:$M$1,0),FALSE)/1000000</f>
        <v>99899.557799999995</v>
      </c>
      <c r="N98" s="148" t="str">
        <f>VLOOKUP($D98,'2020년_하반기재정집행'!$C$1:$M$408,MATCH(N$2,'2020년_하반기재정집행'!$C$1:$M$1,0),FALSE)</f>
        <v>A</v>
      </c>
      <c r="O98" s="24">
        <f>VLOOKUP($D98,'2020년_하반기재정집행'!$C$1:$M$408,MATCH(O$2,'2020년_하반기재정집행'!$C$1:$M$1,0),FALSE)</f>
        <v>0.1</v>
      </c>
      <c r="P98" s="64">
        <f t="shared" si="4"/>
        <v>0.1</v>
      </c>
      <c r="Q98" s="169">
        <f t="shared" si="5"/>
        <v>0.79999999999999993</v>
      </c>
      <c r="R98" s="169" t="e">
        <f t="shared" ca="1" si="6"/>
        <v>#REF!</v>
      </c>
      <c r="S98" s="25" t="e">
        <f t="shared" ca="1" si="7"/>
        <v>#REF!</v>
      </c>
    </row>
    <row r="99" spans="1:19" s="26" customFormat="1" ht="17.25" thickTop="1" x14ac:dyDescent="0.3">
      <c r="A99" s="23" t="s">
        <v>562</v>
      </c>
      <c r="B99" s="23" t="s">
        <v>563</v>
      </c>
      <c r="C99" s="23" t="s">
        <v>568</v>
      </c>
      <c r="D99" s="23" t="s">
        <v>506</v>
      </c>
      <c r="E99" s="106">
        <f>VLOOKUP($D99,'2020 상반기 신속집행 최종'!$B$4:$I$412,MATCH(E$2,'2020 상반기 신속집행 최종'!$B$4:$I$4,0),FALSE)/1000000</f>
        <v>69304.863872000002</v>
      </c>
      <c r="F99" s="107">
        <f>VLOOKUP($D99,'2020 상반기 신속집행 최종'!$B$4:$I$412,MATCH(F$2,'2020 상반기 신속집행 최종'!$B$4:$I$4,0),FALSE)/1000000</f>
        <v>54734.305206999998</v>
      </c>
      <c r="G99" s="118">
        <f>VLOOKUP($D99,'2020 상반기 신속집행 최종'!$B$4:$I$412,MATCH(G$2,'2020 상반기 신속집행 최종'!$B$4:$I$4,0),FALSE)</f>
        <v>1.266205236549464</v>
      </c>
      <c r="H99" s="69">
        <f>VLOOKUP($D99,'2020 상반기 신속집행 최종'!$B$4:$I$412,MATCH(H$2,'2020 상반기 신속집행 최종'!$B$4:$I$4,0),FALSE)</f>
        <v>0.6</v>
      </c>
      <c r="I99" s="82">
        <f>VLOOKUP($D99,'2020년_하반기재정집행'!$C$1:$M$408,MATCH(I$2,'2020년_하반기재정집행'!$C$1:$M$1,0),FALSE)/1000000</f>
        <v>146154.792568</v>
      </c>
      <c r="J99" s="82">
        <f>VLOOKUP($D99,'2020년_하반기재정집행'!$C$1:$M$408,MATCH(J$2,'2020년_하반기재정집행'!$C$1:$M$1,0),FALSE)/1000000</f>
        <v>152358.46888500001</v>
      </c>
      <c r="K99" s="83">
        <f>VLOOKUP($D99,'2020년_하반기재정집행'!$C$1:$M$408,MATCH(K$2,'2020년_하반기재정집행'!$C$1:$M$1,0),FALSE)</f>
        <v>0.95928236636663411</v>
      </c>
      <c r="L99" s="64">
        <f>VLOOKUP($D99,'2020년_하반기재정집행'!$C$1:$M$408,MATCH(L$2,'2020년_하반기재정집행'!$C$1:$M$1,0),FALSE)</f>
        <v>0.33</v>
      </c>
      <c r="M99" s="82">
        <f>VLOOKUP($D99,'2020년_하반기재정집행'!$C$1:$M$408,MATCH(M$2,'2020년_하반기재정집행'!$C$1:$M$1,0),FALSE)/1000000</f>
        <v>161225.89300000001</v>
      </c>
      <c r="N99" s="148" t="str">
        <f>VLOOKUP($D99,'2020년_하반기재정집행'!$C$1:$M$408,MATCH(N$2,'2020년_하반기재정집행'!$C$1:$M$1,0),FALSE)</f>
        <v>A</v>
      </c>
      <c r="O99" s="24">
        <f>VLOOKUP($D99,'2020년_하반기재정집행'!$C$1:$M$408,MATCH(O$2,'2020년_하반기재정집행'!$C$1:$M$1,0),FALSE)</f>
        <v>0.1</v>
      </c>
      <c r="P99" s="64">
        <f t="shared" si="4"/>
        <v>7.0000000000000062E-2</v>
      </c>
      <c r="Q99" s="169">
        <f t="shared" si="5"/>
        <v>1</v>
      </c>
      <c r="R99" s="169" t="e">
        <f t="shared" ca="1" si="6"/>
        <v>#REF!</v>
      </c>
      <c r="S99" s="25" t="e">
        <f t="shared" ca="1" si="7"/>
        <v>#REF!</v>
      </c>
    </row>
    <row r="100" spans="1:19" s="26" customFormat="1" ht="17.25" thickTop="1" x14ac:dyDescent="0.3">
      <c r="A100" s="23" t="s">
        <v>562</v>
      </c>
      <c r="B100" s="23" t="s">
        <v>563</v>
      </c>
      <c r="C100" s="23" t="s">
        <v>568</v>
      </c>
      <c r="D100" s="23" t="s">
        <v>195</v>
      </c>
      <c r="E100" s="106">
        <f>VLOOKUP($D100,'2020 상반기 신속집행 최종'!$B$4:$I$412,MATCH(E$2,'2020 상반기 신속집행 최종'!$B$4:$I$4,0),FALSE)/1000000</f>
        <v>30631.088025000001</v>
      </c>
      <c r="F100" s="107">
        <f>VLOOKUP($D100,'2020 상반기 신속집행 최종'!$B$4:$I$412,MATCH(F$2,'2020 상반기 신속집행 최종'!$B$4:$I$4,0),FALSE)/1000000</f>
        <v>27424.51886</v>
      </c>
      <c r="G100" s="118">
        <f>VLOOKUP($D100,'2020 상반기 신속집행 최종'!$B$4:$I$412,MATCH(G$2,'2020 상반기 신속집행 최종'!$B$4:$I$4,0),FALSE)</f>
        <v>1.1169234429004673</v>
      </c>
      <c r="H100" s="69">
        <f>VLOOKUP($D100,'2020 상반기 신속집행 최종'!$B$4:$I$412,MATCH(H$2,'2020 상반기 신속집행 최종'!$B$4:$I$4,0),FALSE)</f>
        <v>0.6</v>
      </c>
      <c r="I100" s="82">
        <f>VLOOKUP($D100,'2020년_하반기재정집행'!$C$1:$M$408,MATCH(I$2,'2020년_하반기재정집행'!$C$1:$M$1,0),FALSE)/1000000</f>
        <v>109826.927411</v>
      </c>
      <c r="J100" s="82">
        <f>VLOOKUP($D100,'2020년_하반기재정집행'!$C$1:$M$408,MATCH(J$2,'2020년_하반기재정집행'!$C$1:$M$1,0),FALSE)/1000000</f>
        <v>128458.237503</v>
      </c>
      <c r="K100" s="83">
        <f>VLOOKUP($D100,'2020년_하반기재정집행'!$C$1:$M$408,MATCH(K$2,'2020년_하반기재정집행'!$C$1:$M$1,0),FALSE)</f>
        <v>0.85496212267769212</v>
      </c>
      <c r="L100" s="64">
        <f>VLOOKUP($D100,'2020년_하반기재정집행'!$C$1:$M$408,MATCH(L$2,'2020년_하반기재정집행'!$C$1:$M$1,0),FALSE)</f>
        <v>0.25</v>
      </c>
      <c r="M100" s="82">
        <f>VLOOKUP($D100,'2020년_하반기재정집행'!$C$1:$M$408,MATCH(M$2,'2020년_하반기재정집행'!$C$1:$M$1,0),FALSE)/1000000</f>
        <v>135934.642861</v>
      </c>
      <c r="N100" s="148" t="str">
        <f>VLOOKUP($D100,'2020년_하반기재정집행'!$C$1:$M$408,MATCH(N$2,'2020년_하반기재정집행'!$C$1:$M$1,0),FALSE)</f>
        <v>A</v>
      </c>
      <c r="O100" s="24">
        <f>VLOOKUP($D100,'2020년_하반기재정집행'!$C$1:$M$408,MATCH(O$2,'2020년_하반기재정집행'!$C$1:$M$1,0),FALSE)</f>
        <v>0.1</v>
      </c>
      <c r="P100" s="64">
        <f t="shared" si="4"/>
        <v>0.1</v>
      </c>
      <c r="Q100" s="169">
        <f t="shared" si="5"/>
        <v>0.95</v>
      </c>
      <c r="R100" s="169" t="e">
        <f t="shared" ca="1" si="6"/>
        <v>#REF!</v>
      </c>
      <c r="S100" s="25" t="e">
        <f t="shared" ca="1" si="7"/>
        <v>#REF!</v>
      </c>
    </row>
    <row r="101" spans="1:19" s="26" customFormat="1" ht="17.25" thickTop="1" x14ac:dyDescent="0.3">
      <c r="A101" s="23" t="s">
        <v>562</v>
      </c>
      <c r="B101" s="23" t="s">
        <v>563</v>
      </c>
      <c r="C101" s="23" t="s">
        <v>568</v>
      </c>
      <c r="D101" s="23" t="s">
        <v>225</v>
      </c>
      <c r="E101" s="106">
        <f>VLOOKUP($D101,'2020 상반기 신속집행 최종'!$B$4:$I$412,MATCH(E$2,'2020 상반기 신속집행 최종'!$B$4:$I$4,0),FALSE)/1000000</f>
        <v>2448.67607</v>
      </c>
      <c r="F101" s="107">
        <f>VLOOKUP($D101,'2020 상반기 신속집행 최종'!$B$4:$I$412,MATCH(F$2,'2020 상반기 신속집행 최종'!$B$4:$I$4,0),FALSE)/1000000</f>
        <v>1985.7712140000001</v>
      </c>
      <c r="G101" s="118">
        <f>VLOOKUP($D101,'2020 상반기 신속집행 최종'!$B$4:$I$412,MATCH(G$2,'2020 상반기 신속집행 최종'!$B$4:$I$4,0),FALSE)</f>
        <v>1.2331108703442006</v>
      </c>
      <c r="H101" s="69">
        <f>VLOOKUP($D101,'2020 상반기 신속집행 최종'!$B$4:$I$412,MATCH(H$2,'2020 상반기 신속집행 최종'!$B$4:$I$4,0),FALSE)</f>
        <v>0.6</v>
      </c>
      <c r="I101" s="82">
        <f>VLOOKUP($D101,'2020년_하반기재정집행'!$C$1:$M$408,MATCH(I$2,'2020년_하반기재정집행'!$C$1:$M$1,0),FALSE)/1000000</f>
        <v>31752.020858</v>
      </c>
      <c r="J101" s="82">
        <f>VLOOKUP($D101,'2020년_하반기재정집행'!$C$1:$M$408,MATCH(J$2,'2020년_하반기재정집행'!$C$1:$M$1,0),FALSE)/1000000</f>
        <v>31512.997214999999</v>
      </c>
      <c r="K101" s="83">
        <f>VLOOKUP($D101,'2020년_하반기재정집행'!$C$1:$M$408,MATCH(K$2,'2020년_하반기재정집행'!$C$1:$M$1,0),FALSE)</f>
        <v>1.0075849225438394</v>
      </c>
      <c r="L101" s="64">
        <f>VLOOKUP($D101,'2020년_하반기재정집행'!$C$1:$M$408,MATCH(L$2,'2020년_하반기재정집행'!$C$1:$M$1,0),FALSE)</f>
        <v>0.4</v>
      </c>
      <c r="M101" s="82">
        <f>VLOOKUP($D101,'2020년_하반기재정집행'!$C$1:$M$408,MATCH(M$2,'2020년_하반기재정집행'!$C$1:$M$1,0),FALSE)/1000000</f>
        <v>33347.087</v>
      </c>
      <c r="N101" s="148" t="str">
        <f>VLOOKUP($D101,'2020년_하반기재정집행'!$C$1:$M$408,MATCH(N$2,'2020년_하반기재정집행'!$C$1:$M$1,0),FALSE)</f>
        <v>B</v>
      </c>
      <c r="O101" s="24">
        <f>VLOOKUP($D101,'2020년_하반기재정집행'!$C$1:$M$408,MATCH(O$2,'2020년_하반기재정집행'!$C$1:$M$1,0),FALSE)</f>
        <v>0.08</v>
      </c>
      <c r="P101" s="64">
        <f t="shared" si="4"/>
        <v>0</v>
      </c>
      <c r="Q101" s="169">
        <f t="shared" si="5"/>
        <v>1</v>
      </c>
      <c r="R101" s="169" t="e">
        <f t="shared" ca="1" si="6"/>
        <v>#REF!</v>
      </c>
      <c r="S101" s="25" t="e">
        <f t="shared" ca="1" si="7"/>
        <v>#REF!</v>
      </c>
    </row>
    <row r="102" spans="1:19" s="26" customFormat="1" ht="17.25" thickTop="1" x14ac:dyDescent="0.3">
      <c r="A102" s="23" t="s">
        <v>562</v>
      </c>
      <c r="B102" s="23" t="s">
        <v>563</v>
      </c>
      <c r="C102" s="23" t="s">
        <v>568</v>
      </c>
      <c r="D102" s="23" t="s">
        <v>232</v>
      </c>
      <c r="E102" s="106">
        <f>VLOOKUP($D102,'2020 상반기 신속집행 최종'!$B$4:$I$412,MATCH(E$2,'2020 상반기 신속집행 최종'!$B$4:$I$4,0),FALSE)/1000000</f>
        <v>224.39578</v>
      </c>
      <c r="F102" s="107">
        <f>VLOOKUP($D102,'2020 상반기 신속집행 최종'!$B$4:$I$412,MATCH(F$2,'2020 상반기 신속집행 최종'!$B$4:$I$4,0),FALSE)/1000000</f>
        <v>169.868664</v>
      </c>
      <c r="G102" s="118">
        <f>VLOOKUP($D102,'2020 상반기 신속집행 최종'!$B$4:$I$412,MATCH(G$2,'2020 상반기 신속집행 최종'!$B$4:$I$4,0),FALSE)</f>
        <v>1.3209957311490952</v>
      </c>
      <c r="H102" s="69">
        <f>VLOOKUP($D102,'2020 상반기 신속집행 최종'!$B$4:$I$412,MATCH(H$2,'2020 상반기 신속집행 최종'!$B$4:$I$4,0),FALSE)</f>
        <v>0.6</v>
      </c>
      <c r="I102" s="82">
        <f>VLOOKUP($D102,'2020년_하반기재정집행'!$C$1:$M$408,MATCH(I$2,'2020년_하반기재정집행'!$C$1:$M$1,0),FALSE)/1000000</f>
        <v>9123.4425740000006</v>
      </c>
      <c r="J102" s="82">
        <f>VLOOKUP($D102,'2020년_하반기재정집행'!$C$1:$M$408,MATCH(J$2,'2020년_하반기재정집행'!$C$1:$M$1,0),FALSE)/1000000</f>
        <v>9498.3991480000004</v>
      </c>
      <c r="K102" s="83">
        <f>VLOOKUP($D102,'2020년_하반기재정집행'!$C$1:$M$408,MATCH(K$2,'2020년_하반기재정집행'!$C$1:$M$1,0),FALSE)</f>
        <v>0.96052423485709681</v>
      </c>
      <c r="L102" s="64">
        <f>VLOOKUP($D102,'2020년_하반기재정집행'!$C$1:$M$408,MATCH(L$2,'2020년_하반기재정집행'!$C$1:$M$1,0),FALSE)</f>
        <v>0.33</v>
      </c>
      <c r="M102" s="82">
        <f>VLOOKUP($D102,'2020년_하반기재정집행'!$C$1:$M$408,MATCH(M$2,'2020년_하반기재정집행'!$C$1:$M$1,0),FALSE)/1000000</f>
        <v>10051.21603</v>
      </c>
      <c r="N102" s="148" t="str">
        <f>VLOOKUP($D102,'2020년_하반기재정집행'!$C$1:$M$408,MATCH(N$2,'2020년_하반기재정집행'!$C$1:$M$1,0),FALSE)</f>
        <v>C</v>
      </c>
      <c r="O102" s="24">
        <f>VLOOKUP($D102,'2020년_하반기재정집행'!$C$1:$M$408,MATCH(O$2,'2020년_하반기재정집행'!$C$1:$M$1,0),FALSE)</f>
        <v>0.06</v>
      </c>
      <c r="P102" s="64">
        <f t="shared" si="4"/>
        <v>0.06</v>
      </c>
      <c r="Q102" s="169">
        <f t="shared" si="5"/>
        <v>0.99</v>
      </c>
      <c r="R102" s="169" t="e">
        <f t="shared" ca="1" si="6"/>
        <v>#REF!</v>
      </c>
      <c r="S102" s="25" t="e">
        <f t="shared" ca="1" si="7"/>
        <v>#REF!</v>
      </c>
    </row>
    <row r="103" spans="1:19" s="26" customFormat="1" ht="17.25" thickTop="1" x14ac:dyDescent="0.3">
      <c r="A103" s="23" t="s">
        <v>562</v>
      </c>
      <c r="B103" s="23" t="s">
        <v>563</v>
      </c>
      <c r="C103" s="23" t="s">
        <v>568</v>
      </c>
      <c r="D103" s="23" t="s">
        <v>464</v>
      </c>
      <c r="E103" s="106">
        <f>VLOOKUP($D103,'2020 상반기 신속집행 최종'!$B$4:$I$412,MATCH(E$2,'2020 상반기 신속집행 최종'!$B$4:$I$4,0),FALSE)/1000000</f>
        <v>545.58879000000002</v>
      </c>
      <c r="F103" s="107">
        <f>VLOOKUP($D103,'2020 상반기 신속집행 최종'!$B$4:$I$412,MATCH(F$2,'2020 상반기 신속집행 최종'!$B$4:$I$4,0),FALSE)/1000000</f>
        <v>387.39367800000002</v>
      </c>
      <c r="G103" s="118">
        <f>VLOOKUP($D103,'2020 상반기 신속집행 최종'!$B$4:$I$412,MATCH(G$2,'2020 상반기 신속집행 최종'!$B$4:$I$4,0),FALSE)</f>
        <v>1.4083574951886542</v>
      </c>
      <c r="H103" s="69">
        <f>VLOOKUP($D103,'2020 상반기 신속집행 최종'!$B$4:$I$412,MATCH(H$2,'2020 상반기 신속집행 최종'!$B$4:$I$4,0),FALSE)</f>
        <v>0.6</v>
      </c>
      <c r="I103" s="82">
        <f>VLOOKUP($D103,'2020년_하반기재정집행'!$C$1:$M$408,MATCH(I$2,'2020년_하반기재정집행'!$C$1:$M$1,0),FALSE)/1000000</f>
        <v>29491.593690000002</v>
      </c>
      <c r="J103" s="82">
        <f>VLOOKUP($D103,'2020년_하반기재정집행'!$C$1:$M$408,MATCH(J$2,'2020년_하반기재정집행'!$C$1:$M$1,0),FALSE)/1000000</f>
        <v>30918.447629999999</v>
      </c>
      <c r="K103" s="83">
        <f>VLOOKUP($D103,'2020년_하반기재정집행'!$C$1:$M$408,MATCH(K$2,'2020년_하반기재정집행'!$C$1:$M$1,0),FALSE)</f>
        <v>0.95385104850427449</v>
      </c>
      <c r="L103" s="64">
        <f>VLOOKUP($D103,'2020년_하반기재정집행'!$C$1:$M$408,MATCH(L$2,'2020년_하반기재정집행'!$C$1:$M$1,0),FALSE)</f>
        <v>0.33</v>
      </c>
      <c r="M103" s="82">
        <f>VLOOKUP($D103,'2020년_하반기재정집행'!$C$1:$M$408,MATCH(M$2,'2020년_하반기재정집행'!$C$1:$M$1,0),FALSE)/1000000</f>
        <v>32717.934000000001</v>
      </c>
      <c r="N103" s="148" t="str">
        <f>VLOOKUP($D103,'2020년_하반기재정집행'!$C$1:$M$408,MATCH(N$2,'2020년_하반기재정집행'!$C$1:$M$1,0),FALSE)</f>
        <v>B</v>
      </c>
      <c r="O103" s="24">
        <f>VLOOKUP($D103,'2020년_하반기재정집행'!$C$1:$M$408,MATCH(O$2,'2020년_하반기재정집행'!$C$1:$M$1,0),FALSE)</f>
        <v>0.08</v>
      </c>
      <c r="P103" s="64">
        <f t="shared" si="4"/>
        <v>7.0000000000000062E-2</v>
      </c>
      <c r="Q103" s="169">
        <f t="shared" si="5"/>
        <v>1</v>
      </c>
      <c r="R103" s="169" t="e">
        <f t="shared" ca="1" si="6"/>
        <v>#REF!</v>
      </c>
      <c r="S103" s="25" t="e">
        <f t="shared" ca="1" si="7"/>
        <v>#REF!</v>
      </c>
    </row>
    <row r="104" spans="1:19" s="26" customFormat="1" ht="17.25" thickTop="1" x14ac:dyDescent="0.3">
      <c r="A104" s="23" t="s">
        <v>562</v>
      </c>
      <c r="B104" s="23" t="s">
        <v>563</v>
      </c>
      <c r="C104" s="23" t="s">
        <v>568</v>
      </c>
      <c r="D104" s="23" t="s">
        <v>149</v>
      </c>
      <c r="E104" s="106">
        <f>VLOOKUP($D104,'2020 상반기 신속집행 최종'!$B$4:$I$412,MATCH(E$2,'2020 상반기 신속집행 최종'!$B$4:$I$4,0),FALSE)/1000000</f>
        <v>1632.22542</v>
      </c>
      <c r="F104" s="107">
        <f>VLOOKUP($D104,'2020 상반기 신속집행 최종'!$B$4:$I$412,MATCH(F$2,'2020 상반기 신속집행 최종'!$B$4:$I$4,0),FALSE)/1000000</f>
        <v>740.04216299999996</v>
      </c>
      <c r="G104" s="118">
        <f>VLOOKUP($D104,'2020 상반기 신속집행 최종'!$B$4:$I$412,MATCH(G$2,'2020 상반기 신속집행 최종'!$B$4:$I$4,0),FALSE)</f>
        <v>2.2055843593873719</v>
      </c>
      <c r="H104" s="69">
        <f>VLOOKUP($D104,'2020 상반기 신속집행 최종'!$B$4:$I$412,MATCH(H$2,'2020 상반기 신속집행 최종'!$B$4:$I$4,0),FALSE)</f>
        <v>0.6</v>
      </c>
      <c r="I104" s="82">
        <f>VLOOKUP($D104,'2020년_하반기재정집행'!$C$1:$M$408,MATCH(I$2,'2020년_하반기재정집행'!$C$1:$M$1,0),FALSE)/1000000</f>
        <v>44391.455139999998</v>
      </c>
      <c r="J104" s="82">
        <f>VLOOKUP($D104,'2020년_하반기재정집행'!$C$1:$M$408,MATCH(J$2,'2020년_하반기재정집행'!$C$1:$M$1,0),FALSE)/1000000</f>
        <v>44652.858445999998</v>
      </c>
      <c r="K104" s="83">
        <f>VLOOKUP($D104,'2020년_하반기재정집행'!$C$1:$M$408,MATCH(K$2,'2020년_하반기재정집행'!$C$1:$M$1,0),FALSE)</f>
        <v>0.99414587743993765</v>
      </c>
      <c r="L104" s="64">
        <f>VLOOKUP($D104,'2020년_하반기재정집행'!$C$1:$M$408,MATCH(L$2,'2020년_하반기재정집행'!$C$1:$M$1,0),FALSE)</f>
        <v>0.33</v>
      </c>
      <c r="M104" s="82">
        <f>VLOOKUP($D104,'2020년_하반기재정집행'!$C$1:$M$408,MATCH(M$2,'2020년_하반기재정집행'!$C$1:$M$1,0),FALSE)/1000000</f>
        <v>47251.702060000003</v>
      </c>
      <c r="N104" s="148" t="str">
        <f>VLOOKUP($D104,'2020년_하반기재정집행'!$C$1:$M$408,MATCH(N$2,'2020년_하반기재정집행'!$C$1:$M$1,0),FALSE)</f>
        <v>B</v>
      </c>
      <c r="O104" s="24">
        <f>VLOOKUP($D104,'2020년_하반기재정집행'!$C$1:$M$408,MATCH(O$2,'2020년_하반기재정집행'!$C$1:$M$1,0),FALSE)</f>
        <v>0.08</v>
      </c>
      <c r="P104" s="64">
        <f t="shared" si="4"/>
        <v>7.0000000000000062E-2</v>
      </c>
      <c r="Q104" s="169">
        <f t="shared" si="5"/>
        <v>1</v>
      </c>
      <c r="R104" s="169" t="e">
        <f t="shared" ca="1" si="6"/>
        <v>#REF!</v>
      </c>
      <c r="S104" s="25" t="e">
        <f t="shared" ca="1" si="7"/>
        <v>#REF!</v>
      </c>
    </row>
    <row r="105" spans="1:19" s="26" customFormat="1" ht="17.25" thickTop="1" x14ac:dyDescent="0.3">
      <c r="A105" s="23" t="s">
        <v>562</v>
      </c>
      <c r="B105" s="23" t="s">
        <v>563</v>
      </c>
      <c r="C105" s="23" t="s">
        <v>568</v>
      </c>
      <c r="D105" s="23" t="s">
        <v>136</v>
      </c>
      <c r="E105" s="106">
        <f>VLOOKUP($D105,'2020 상반기 신속집행 최종'!$B$4:$I$412,MATCH(E$2,'2020 상반기 신속집행 최종'!$B$4:$I$4,0),FALSE)/1000000</f>
        <v>175.29445999999999</v>
      </c>
      <c r="F105" s="107">
        <f>VLOOKUP($D105,'2020 상반기 신속집행 최종'!$B$4:$I$412,MATCH(F$2,'2020 상반기 신속집행 최종'!$B$4:$I$4,0),FALSE)/1000000</f>
        <v>118.92258</v>
      </c>
      <c r="G105" s="118">
        <f>VLOOKUP($D105,'2020 상반기 신속집행 최종'!$B$4:$I$412,MATCH(G$2,'2020 상반기 신속집행 최종'!$B$4:$I$4,0),FALSE)</f>
        <v>1.4740216702328524</v>
      </c>
      <c r="H105" s="69">
        <f>VLOOKUP($D105,'2020 상반기 신속집행 최종'!$B$4:$I$412,MATCH(H$2,'2020 상반기 신속집행 최종'!$B$4:$I$4,0),FALSE)</f>
        <v>0.6</v>
      </c>
      <c r="I105" s="82">
        <f>VLOOKUP($D105,'2020년_하반기재정집행'!$C$1:$M$408,MATCH(I$2,'2020년_하반기재정집행'!$C$1:$M$1,0),FALSE)/1000000</f>
        <v>4996.9633549999999</v>
      </c>
      <c r="J105" s="82">
        <f>VLOOKUP($D105,'2020년_하반기재정집행'!$C$1:$M$408,MATCH(J$2,'2020년_하반기재정집행'!$C$1:$M$1,0),FALSE)/1000000</f>
        <v>4961.0477700000001</v>
      </c>
      <c r="K105" s="83">
        <f>VLOOKUP($D105,'2020년_하반기재정집행'!$C$1:$M$408,MATCH(K$2,'2020년_하반기재정집행'!$C$1:$M$1,0),FALSE)</f>
        <v>1.0072395160589231</v>
      </c>
      <c r="L105" s="64">
        <f>VLOOKUP($D105,'2020년_하반기재정집행'!$C$1:$M$408,MATCH(L$2,'2020년_하반기재정집행'!$C$1:$M$1,0),FALSE)</f>
        <v>0.4</v>
      </c>
      <c r="M105" s="82">
        <f>VLOOKUP($D105,'2020년_하반기재정집행'!$C$1:$M$408,MATCH(M$2,'2020년_하반기재정집행'!$C$1:$M$1,0),FALSE)/1000000</f>
        <v>5249.7860000000001</v>
      </c>
      <c r="N105" s="148" t="str">
        <f>VLOOKUP($D105,'2020년_하반기재정집행'!$C$1:$M$408,MATCH(N$2,'2020년_하반기재정집행'!$C$1:$M$1,0),FALSE)</f>
        <v>D</v>
      </c>
      <c r="O105" s="24">
        <f>VLOOKUP($D105,'2020년_하반기재정집행'!$C$1:$M$408,MATCH(O$2,'2020년_하반기재정집행'!$C$1:$M$1,0),FALSE)</f>
        <v>0.04</v>
      </c>
      <c r="P105" s="64">
        <f t="shared" si="4"/>
        <v>0</v>
      </c>
      <c r="Q105" s="169">
        <f t="shared" si="5"/>
        <v>1</v>
      </c>
      <c r="R105" s="169" t="e">
        <f t="shared" ca="1" si="6"/>
        <v>#REF!</v>
      </c>
      <c r="S105" s="25" t="e">
        <f t="shared" ca="1" si="7"/>
        <v>#REF!</v>
      </c>
    </row>
    <row r="106" spans="1:19" s="26" customFormat="1" ht="17.25" thickTop="1" x14ac:dyDescent="0.3">
      <c r="A106" s="23" t="s">
        <v>562</v>
      </c>
      <c r="B106" s="23" t="s">
        <v>563</v>
      </c>
      <c r="C106" s="23" t="s">
        <v>568</v>
      </c>
      <c r="D106" s="23" t="s">
        <v>465</v>
      </c>
      <c r="E106" s="106">
        <f>VLOOKUP($D106,'2020 상반기 신속집행 최종'!$B$4:$I$412,MATCH(E$2,'2020 상반기 신속집행 최종'!$B$4:$I$4,0),FALSE)/1000000</f>
        <v>144.55126000000001</v>
      </c>
      <c r="F106" s="107">
        <f>VLOOKUP($D106,'2020 상반기 신속집행 최종'!$B$4:$I$412,MATCH(F$2,'2020 상반기 신속집행 최종'!$B$4:$I$4,0),FALSE)/1000000</f>
        <v>140.96187</v>
      </c>
      <c r="G106" s="118">
        <f>VLOOKUP($D106,'2020 상반기 신속집행 최종'!$B$4:$I$412,MATCH(G$2,'2020 상반기 신속집행 최종'!$B$4:$I$4,0),FALSE)</f>
        <v>1.0254635526614395</v>
      </c>
      <c r="H106" s="69">
        <f>VLOOKUP($D106,'2020 상반기 신속집행 최종'!$B$4:$I$412,MATCH(H$2,'2020 상반기 신속집행 최종'!$B$4:$I$4,0),FALSE)</f>
        <v>0.5</v>
      </c>
      <c r="I106" s="82">
        <f>VLOOKUP($D106,'2020년_하반기재정집행'!$C$1:$M$408,MATCH(I$2,'2020년_하반기재정집행'!$C$1:$M$1,0),FALSE)/1000000</f>
        <v>8738.1190000000006</v>
      </c>
      <c r="J106" s="82">
        <f>VLOOKUP($D106,'2020년_하반기재정집행'!$C$1:$M$408,MATCH(J$2,'2020년_하반기재정집행'!$C$1:$M$1,0),FALSE)/1000000</f>
        <v>8257.5224550000003</v>
      </c>
      <c r="K106" s="83">
        <f>VLOOKUP($D106,'2020년_하반기재정집행'!$C$1:$M$408,MATCH(K$2,'2020년_하반기재정집행'!$C$1:$M$1,0),FALSE)</f>
        <v>1.0582010582010581</v>
      </c>
      <c r="L106" s="64">
        <f>VLOOKUP($D106,'2020년_하반기재정집행'!$C$1:$M$408,MATCH(L$2,'2020년_하반기재정집행'!$C$1:$M$1,0),FALSE)</f>
        <v>0.4</v>
      </c>
      <c r="M106" s="82">
        <f>VLOOKUP($D106,'2020년_하반기재정집행'!$C$1:$M$408,MATCH(M$2,'2020년_하반기재정집행'!$C$1:$M$1,0),FALSE)/1000000</f>
        <v>8738.1190000000006</v>
      </c>
      <c r="N106" s="148" t="str">
        <f>VLOOKUP($D106,'2020년_하반기재정집행'!$C$1:$M$408,MATCH(N$2,'2020년_하반기재정집행'!$C$1:$M$1,0),FALSE)</f>
        <v>C</v>
      </c>
      <c r="O106" s="24">
        <f>VLOOKUP($D106,'2020년_하반기재정집행'!$C$1:$M$408,MATCH(O$2,'2020년_하반기재정집행'!$C$1:$M$1,0),FALSE)</f>
        <v>0.06</v>
      </c>
      <c r="P106" s="64">
        <f t="shared" si="4"/>
        <v>0.06</v>
      </c>
      <c r="Q106" s="169">
        <f t="shared" si="5"/>
        <v>0.96</v>
      </c>
      <c r="R106" s="169" t="e">
        <f t="shared" ca="1" si="6"/>
        <v>#REF!</v>
      </c>
      <c r="S106" s="25" t="e">
        <f t="shared" ca="1" si="7"/>
        <v>#REF!</v>
      </c>
    </row>
    <row r="107" spans="1:19" s="26" customFormat="1" ht="17.25" thickTop="1" x14ac:dyDescent="0.3">
      <c r="A107" s="23" t="s">
        <v>562</v>
      </c>
      <c r="B107" s="23" t="s">
        <v>563</v>
      </c>
      <c r="C107" s="23" t="s">
        <v>568</v>
      </c>
      <c r="D107" s="23" t="s">
        <v>466</v>
      </c>
      <c r="E107" s="106">
        <f>VLOOKUP($D107,'2020 상반기 신속집행 최종'!$B$4:$I$412,MATCH(E$2,'2020 상반기 신속집행 최종'!$B$4:$I$4,0),FALSE)/1000000</f>
        <v>790.98017000000004</v>
      </c>
      <c r="F107" s="107">
        <f>VLOOKUP($D107,'2020 상반기 신속집행 최종'!$B$4:$I$412,MATCH(F$2,'2020 상반기 신속집행 최종'!$B$4:$I$4,0),FALSE)/1000000</f>
        <v>508.46178600000002</v>
      </c>
      <c r="G107" s="118">
        <f>VLOOKUP($D107,'2020 상반기 신속집행 최종'!$B$4:$I$412,MATCH(G$2,'2020 상반기 신속집행 최종'!$B$4:$I$4,0),FALSE)</f>
        <v>1.5556334650486399</v>
      </c>
      <c r="H107" s="69">
        <f>VLOOKUP($D107,'2020 상반기 신속집행 최종'!$B$4:$I$412,MATCH(H$2,'2020 상반기 신속집행 최종'!$B$4:$I$4,0),FALSE)</f>
        <v>0.6</v>
      </c>
      <c r="I107" s="82">
        <f>VLOOKUP($D107,'2020년_하반기재정집행'!$C$1:$M$408,MATCH(I$2,'2020년_하반기재정집행'!$C$1:$M$1,0),FALSE)/1000000</f>
        <v>16213.902690000001</v>
      </c>
      <c r="J107" s="82">
        <f>VLOOKUP($D107,'2020년_하반기재정집행'!$C$1:$M$408,MATCH(J$2,'2020년_하반기재정집행'!$C$1:$M$1,0),FALSE)/1000000</f>
        <v>15388.545375</v>
      </c>
      <c r="K107" s="83">
        <f>VLOOKUP($D107,'2020년_하반기재정집행'!$C$1:$M$408,MATCH(K$2,'2020년_하반기재정집행'!$C$1:$M$1,0),FALSE)</f>
        <v>1.0536345245692205</v>
      </c>
      <c r="L107" s="64">
        <f>VLOOKUP($D107,'2020년_하반기재정집행'!$C$1:$M$408,MATCH(L$2,'2020년_하반기재정집행'!$C$1:$M$1,0),FALSE)</f>
        <v>0.4</v>
      </c>
      <c r="M107" s="82">
        <f>VLOOKUP($D107,'2020년_하반기재정집행'!$C$1:$M$408,MATCH(M$2,'2020년_하반기재정집행'!$C$1:$M$1,0),FALSE)/1000000</f>
        <v>16284.174999999999</v>
      </c>
      <c r="N107" s="148" t="str">
        <f>VLOOKUP($D107,'2020년_하반기재정집행'!$C$1:$M$408,MATCH(N$2,'2020년_하반기재정집행'!$C$1:$M$1,0),FALSE)</f>
        <v>C</v>
      </c>
      <c r="O107" s="24">
        <f>VLOOKUP($D107,'2020년_하반기재정집행'!$C$1:$M$408,MATCH(O$2,'2020년_하반기재정집행'!$C$1:$M$1,0),FALSE)</f>
        <v>0.06</v>
      </c>
      <c r="P107" s="64">
        <f t="shared" si="4"/>
        <v>0</v>
      </c>
      <c r="Q107" s="169">
        <f t="shared" si="5"/>
        <v>1</v>
      </c>
      <c r="R107" s="169" t="e">
        <f t="shared" ca="1" si="6"/>
        <v>#REF!</v>
      </c>
      <c r="S107" s="25" t="e">
        <f t="shared" ca="1" si="7"/>
        <v>#REF!</v>
      </c>
    </row>
    <row r="108" spans="1:19" s="26" customFormat="1" ht="17.25" thickTop="1" x14ac:dyDescent="0.3">
      <c r="A108" s="23" t="s">
        <v>562</v>
      </c>
      <c r="B108" s="23" t="s">
        <v>563</v>
      </c>
      <c r="C108" s="23" t="s">
        <v>568</v>
      </c>
      <c r="D108" s="23" t="s">
        <v>467</v>
      </c>
      <c r="E108" s="106">
        <f>VLOOKUP($D108,'2020 상반기 신속집행 최종'!$B$4:$I$412,MATCH(E$2,'2020 상반기 신속집행 최종'!$B$4:$I$4,0),FALSE)/1000000</f>
        <v>285.22771</v>
      </c>
      <c r="F108" s="107">
        <f>VLOOKUP($D108,'2020 상반기 신속집행 최종'!$B$4:$I$412,MATCH(F$2,'2020 상반기 신속집행 최종'!$B$4:$I$4,0),FALSE)/1000000</f>
        <v>242.59094999999999</v>
      </c>
      <c r="G108" s="118">
        <f>VLOOKUP($D108,'2020 상반기 신속집행 최종'!$B$4:$I$412,MATCH(G$2,'2020 상반기 신속집행 최종'!$B$4:$I$4,0),FALSE)</f>
        <v>1.1757557732471058</v>
      </c>
      <c r="H108" s="69">
        <f>VLOOKUP($D108,'2020 상반기 신속집행 최종'!$B$4:$I$412,MATCH(H$2,'2020 상반기 신속집행 최종'!$B$4:$I$4,0),FALSE)</f>
        <v>0.6</v>
      </c>
      <c r="I108" s="82">
        <f>VLOOKUP($D108,'2020년_하반기재정집행'!$C$1:$M$408,MATCH(I$2,'2020년_하반기재정집행'!$C$1:$M$1,0),FALSE)/1000000</f>
        <v>4547.380013</v>
      </c>
      <c r="J108" s="82">
        <f>VLOOKUP($D108,'2020년_하반기재정집행'!$C$1:$M$408,MATCH(J$2,'2020년_하반기재정집행'!$C$1:$M$1,0),FALSE)/1000000</f>
        <v>4431.9658950000003</v>
      </c>
      <c r="K108" s="83">
        <f>VLOOKUP($D108,'2020년_하반기재정집행'!$C$1:$M$408,MATCH(K$2,'2020년_하반기재정집행'!$C$1:$M$1,0),FALSE)</f>
        <v>1.0260412919987056</v>
      </c>
      <c r="L108" s="64">
        <f>VLOOKUP($D108,'2020년_하반기재정집행'!$C$1:$M$408,MATCH(L$2,'2020년_하반기재정집행'!$C$1:$M$1,0),FALSE)</f>
        <v>0.4</v>
      </c>
      <c r="M108" s="82">
        <f>VLOOKUP($D108,'2020년_하반기재정집행'!$C$1:$M$408,MATCH(M$2,'2020년_하반기재정집행'!$C$1:$M$1,0),FALSE)/1000000</f>
        <v>4689.9110000000001</v>
      </c>
      <c r="N108" s="148" t="str">
        <f>VLOOKUP($D108,'2020년_하반기재정집행'!$C$1:$M$408,MATCH(N$2,'2020년_하반기재정집행'!$C$1:$M$1,0),FALSE)</f>
        <v>D</v>
      </c>
      <c r="O108" s="24">
        <f>VLOOKUP($D108,'2020년_하반기재정집행'!$C$1:$M$408,MATCH(O$2,'2020년_하반기재정집행'!$C$1:$M$1,0),FALSE)</f>
        <v>0.04</v>
      </c>
      <c r="P108" s="64">
        <f t="shared" si="4"/>
        <v>0</v>
      </c>
      <c r="Q108" s="169">
        <f t="shared" si="5"/>
        <v>1</v>
      </c>
      <c r="R108" s="169" t="e">
        <f t="shared" ca="1" si="6"/>
        <v>#REF!</v>
      </c>
      <c r="S108" s="25" t="e">
        <f t="shared" ca="1" si="7"/>
        <v>#REF!</v>
      </c>
    </row>
    <row r="109" spans="1:19" s="26" customFormat="1" ht="17.25" thickTop="1" x14ac:dyDescent="0.3">
      <c r="A109" s="27" t="s">
        <v>562</v>
      </c>
      <c r="B109" s="27" t="s">
        <v>563</v>
      </c>
      <c r="C109" s="27" t="s">
        <v>568</v>
      </c>
      <c r="D109" s="27" t="s">
        <v>468</v>
      </c>
      <c r="E109" s="108">
        <f>VLOOKUP($D109,'2020 상반기 신속집행 최종'!$B$4:$I$412,MATCH(E$2,'2020 상반기 신속집행 최종'!$B$4:$I$4,0),FALSE)/1000000</f>
        <v>292.87952999999999</v>
      </c>
      <c r="F109" s="109">
        <f>VLOOKUP($D109,'2020 상반기 신속집행 최종'!$B$4:$I$412,MATCH(F$2,'2020 상반기 신속집행 최종'!$B$4:$I$4,0),FALSE)/1000000</f>
        <v>262.38208500000002</v>
      </c>
      <c r="G109" s="119">
        <f>VLOOKUP($D109,'2020 상반기 신속집행 최종'!$B$4:$I$412,MATCH(G$2,'2020 상반기 신속집행 최종'!$B$4:$I$4,0),FALSE)</f>
        <v>1.1162329547003942</v>
      </c>
      <c r="H109" s="70">
        <f>VLOOKUP($D109,'2020 상반기 신속집행 최종'!$B$4:$I$412,MATCH(H$2,'2020 상반기 신속집행 최종'!$B$4:$I$4,0),FALSE)</f>
        <v>0.6</v>
      </c>
      <c r="I109" s="84">
        <f>VLOOKUP($D109,'2020년_하반기재정집행'!$C$1:$M$408,MATCH(I$2,'2020년_하반기재정집행'!$C$1:$M$1,0),FALSE)/1000000</f>
        <v>9242.645235</v>
      </c>
      <c r="J109" s="84">
        <f>VLOOKUP($D109,'2020년_하반기재정집행'!$C$1:$M$408,MATCH(J$2,'2020년_하반기재정집행'!$C$1:$M$1,0),FALSE)/1000000</f>
        <v>10310.164515</v>
      </c>
      <c r="K109" s="85">
        <f>VLOOKUP($D109,'2020년_하반기재정집행'!$C$1:$M$408,MATCH(K$2,'2020년_하반기재정집행'!$C$1:$M$1,0),FALSE)</f>
        <v>0.8964595299670638</v>
      </c>
      <c r="L109" s="65">
        <f>VLOOKUP($D109,'2020년_하반기재정집행'!$C$1:$M$408,MATCH(L$2,'2020년_하반기재정집행'!$C$1:$M$1,0),FALSE)</f>
        <v>0.25</v>
      </c>
      <c r="M109" s="84">
        <f>VLOOKUP($D109,'2020년_하반기재정집행'!$C$1:$M$408,MATCH(M$2,'2020년_하반기재정집행'!$C$1:$M$1,0),FALSE)/1000000</f>
        <v>10910.227000000001</v>
      </c>
      <c r="N109" s="149" t="str">
        <f>VLOOKUP($D109,'2020년_하반기재정집행'!$C$1:$M$408,MATCH(N$2,'2020년_하반기재정집행'!$C$1:$M$1,0),FALSE)</f>
        <v>C</v>
      </c>
      <c r="O109" s="28">
        <f>VLOOKUP($D109,'2020년_하반기재정집행'!$C$1:$M$408,MATCH(O$2,'2020년_하반기재정집행'!$C$1:$M$1,0),FALSE)</f>
        <v>0.06</v>
      </c>
      <c r="P109" s="65">
        <f t="shared" si="4"/>
        <v>0.06</v>
      </c>
      <c r="Q109" s="170">
        <f t="shared" si="5"/>
        <v>0.90999999999999992</v>
      </c>
      <c r="R109" s="170" t="e">
        <f t="shared" ca="1" si="6"/>
        <v>#REF!</v>
      </c>
      <c r="S109" s="29" t="e">
        <f t="shared" ca="1" si="7"/>
        <v>#REF!</v>
      </c>
    </row>
    <row r="110" spans="1:19" s="26" customFormat="1" ht="17.25" thickTop="1" x14ac:dyDescent="0.3">
      <c r="A110" s="30" t="s">
        <v>569</v>
      </c>
      <c r="B110" s="30" t="s">
        <v>570</v>
      </c>
      <c r="C110" s="30" t="s">
        <v>571</v>
      </c>
      <c r="D110" s="30" t="s">
        <v>444</v>
      </c>
      <c r="E110" s="110">
        <f>VLOOKUP($D110,'2020 상반기 신속집행 최종'!$B$4:$I$412,MATCH(E$2,'2020 상반기 신속집행 최종'!$B$4:$I$4,0),FALSE)/1000000</f>
        <v>702.07217000000003</v>
      </c>
      <c r="F110" s="111">
        <f>VLOOKUP($D110,'2020 상반기 신속집행 최종'!$B$4:$I$412,MATCH(F$2,'2020 상반기 신속집행 최종'!$B$4:$I$4,0),FALSE)/1000000</f>
        <v>507.48768000000001</v>
      </c>
      <c r="G110" s="120">
        <f>VLOOKUP($D110,'2020 상반기 신속집행 최종'!$B$4:$I$412,MATCH(G$2,'2020 상반기 신속집행 최종'!$B$4:$I$4,0),FALSE)</f>
        <v>1.3834270223072214</v>
      </c>
      <c r="H110" s="71">
        <f>VLOOKUP($D110,'2020 상반기 신속집행 최종'!$B$4:$I$412,MATCH(H$2,'2020 상반기 신속집행 최종'!$B$4:$I$4,0),FALSE)</f>
        <v>0.6</v>
      </c>
      <c r="I110" s="86">
        <f>VLOOKUP($D110,'2020년_하반기재정집행'!$C$1:$M$408,MATCH(I$2,'2020년_하반기재정집행'!$C$1:$M$1,0),FALSE)/1000000</f>
        <v>11537.812182</v>
      </c>
      <c r="J110" s="86">
        <f>VLOOKUP($D110,'2020년_하반기재정집행'!$C$1:$M$408,MATCH(J$2,'2020년_하반기재정집행'!$C$1:$M$1,0),FALSE)/1000000</f>
        <v>13305.57921</v>
      </c>
      <c r="K110" s="87">
        <f>VLOOKUP($D110,'2020년_하반기재정집행'!$C$1:$M$408,MATCH(K$2,'2020년_하반기재정집행'!$C$1:$M$1,0),FALSE)</f>
        <v>0.86714091885068711</v>
      </c>
      <c r="L110" s="66">
        <f>VLOOKUP($D110,'2020년_하반기재정집행'!$C$1:$M$408,MATCH(L$2,'2020년_하반기재정집행'!$C$1:$M$1,0),FALSE)</f>
        <v>0.25</v>
      </c>
      <c r="M110" s="86">
        <f>VLOOKUP($D110,'2020년_하반기재정집행'!$C$1:$M$408,MATCH(M$2,'2020년_하반기재정집행'!$C$1:$M$1,0),FALSE)/1000000</f>
        <v>14079.977999999999</v>
      </c>
      <c r="N110" s="150" t="str">
        <f>VLOOKUP($D110,'2020년_하반기재정집행'!$C$1:$M$408,MATCH(N$2,'2020년_하반기재정집행'!$C$1:$M$1,0),FALSE)</f>
        <v>C</v>
      </c>
      <c r="O110" s="31">
        <f>VLOOKUP($D110,'2020년_하반기재정집행'!$C$1:$M$408,MATCH(O$2,'2020년_하반기재정집행'!$C$1:$M$1,0),FALSE)</f>
        <v>0.06</v>
      </c>
      <c r="P110" s="66">
        <f t="shared" si="4"/>
        <v>0.06</v>
      </c>
      <c r="Q110" s="171">
        <f t="shared" si="5"/>
        <v>0.90999999999999992</v>
      </c>
      <c r="R110" s="171" t="e">
        <f t="shared" ca="1" si="6"/>
        <v>#REF!</v>
      </c>
      <c r="S110" s="32" t="e">
        <f t="shared" ca="1" si="7"/>
        <v>#REF!</v>
      </c>
    </row>
    <row r="111" spans="1:19" s="26" customFormat="1" ht="17.25" thickTop="1" x14ac:dyDescent="0.3">
      <c r="A111" s="23" t="s">
        <v>569</v>
      </c>
      <c r="B111" s="23" t="s">
        <v>570</v>
      </c>
      <c r="C111" s="23" t="s">
        <v>571</v>
      </c>
      <c r="D111" s="23" t="s">
        <v>441</v>
      </c>
      <c r="E111" s="106">
        <f>VLOOKUP($D111,'2020 상반기 신속집행 최종'!$B$4:$I$412,MATCH(E$2,'2020 상반기 신속집행 최종'!$B$4:$I$4,0),FALSE)/1000000</f>
        <v>136.94152</v>
      </c>
      <c r="F111" s="107">
        <f>VLOOKUP($D111,'2020 상반기 신속집행 최종'!$B$4:$I$412,MATCH(F$2,'2020 상반기 신속집행 최종'!$B$4:$I$4,0),FALSE)/1000000</f>
        <v>104.01048</v>
      </c>
      <c r="G111" s="118">
        <f>VLOOKUP($D111,'2020 상반기 신속집행 최종'!$B$4:$I$412,MATCH(G$2,'2020 상반기 신속집행 최종'!$B$4:$I$4,0),FALSE)</f>
        <v>1.31661271056532</v>
      </c>
      <c r="H111" s="69">
        <f>VLOOKUP($D111,'2020 상반기 신속집행 최종'!$B$4:$I$412,MATCH(H$2,'2020 상반기 신속집행 최종'!$B$4:$I$4,0),FALSE)</f>
        <v>0.6</v>
      </c>
      <c r="I111" s="82">
        <f>VLOOKUP($D111,'2020년_하반기재정집행'!$C$1:$M$408,MATCH(I$2,'2020년_하반기재정집행'!$C$1:$M$1,0),FALSE)/1000000</f>
        <v>15839.483928</v>
      </c>
      <c r="J111" s="82">
        <f>VLOOKUP($D111,'2020년_하반기재정집행'!$C$1:$M$408,MATCH(J$2,'2020년_하반기재정집행'!$C$1:$M$1,0),FALSE)/1000000</f>
        <v>18063.714690000001</v>
      </c>
      <c r="K111" s="83">
        <f>VLOOKUP($D111,'2020년_하반기재정집행'!$C$1:$M$408,MATCH(K$2,'2020년_하반기재정집행'!$C$1:$M$1,0),FALSE)</f>
        <v>0.87686747714016289</v>
      </c>
      <c r="L111" s="64">
        <f>VLOOKUP($D111,'2020년_하반기재정집행'!$C$1:$M$408,MATCH(L$2,'2020년_하반기재정집행'!$C$1:$M$1,0),FALSE)</f>
        <v>0.25</v>
      </c>
      <c r="M111" s="82">
        <f>VLOOKUP($D111,'2020년_하반기재정집행'!$C$1:$M$408,MATCH(M$2,'2020년_하반기재정집행'!$C$1:$M$1,0),FALSE)/1000000</f>
        <v>19115.042000000001</v>
      </c>
      <c r="N111" s="148" t="str">
        <f>VLOOKUP($D111,'2020년_하반기재정집행'!$C$1:$M$408,MATCH(N$2,'2020년_하반기재정집행'!$C$1:$M$1,0),FALSE)</f>
        <v>C</v>
      </c>
      <c r="O111" s="24">
        <f>VLOOKUP($D111,'2020년_하반기재정집행'!$C$1:$M$408,MATCH(O$2,'2020년_하반기재정집행'!$C$1:$M$1,0),FALSE)</f>
        <v>0.06</v>
      </c>
      <c r="P111" s="64">
        <f t="shared" si="4"/>
        <v>0.06</v>
      </c>
      <c r="Q111" s="169">
        <f t="shared" si="5"/>
        <v>0.90999999999999992</v>
      </c>
      <c r="R111" s="169" t="e">
        <f t="shared" ca="1" si="6"/>
        <v>#REF!</v>
      </c>
      <c r="S111" s="25" t="e">
        <f t="shared" ca="1" si="7"/>
        <v>#REF!</v>
      </c>
    </row>
    <row r="112" spans="1:19" s="26" customFormat="1" ht="17.25" thickTop="1" x14ac:dyDescent="0.3">
      <c r="A112" s="23" t="s">
        <v>569</v>
      </c>
      <c r="B112" s="23" t="s">
        <v>570</v>
      </c>
      <c r="C112" s="23" t="s">
        <v>571</v>
      </c>
      <c r="D112" s="23" t="s">
        <v>28</v>
      </c>
      <c r="E112" s="106">
        <f>VLOOKUP($D112,'2020 상반기 신속집행 최종'!$B$4:$I$412,MATCH(E$2,'2020 상반기 신속집행 최종'!$B$4:$I$4,0),FALSE)/1000000</f>
        <v>406.32034299999998</v>
      </c>
      <c r="F112" s="107">
        <f>VLOOKUP($D112,'2020 상반기 신속집행 최종'!$B$4:$I$412,MATCH(F$2,'2020 상반기 신속집행 최종'!$B$4:$I$4,0),FALSE)/1000000</f>
        <v>369.21225600000002</v>
      </c>
      <c r="G112" s="118">
        <f>VLOOKUP($D112,'2020 상반기 신속집행 최종'!$B$4:$I$412,MATCH(G$2,'2020 상반기 신속집행 최종'!$B$4:$I$4,0),FALSE)</f>
        <v>1.1005061083346053</v>
      </c>
      <c r="H112" s="69">
        <f>VLOOKUP($D112,'2020 상반기 신속집행 최종'!$B$4:$I$412,MATCH(H$2,'2020 상반기 신속집행 최종'!$B$4:$I$4,0),FALSE)</f>
        <v>0.6</v>
      </c>
      <c r="I112" s="82">
        <f>VLOOKUP($D112,'2020년_하반기재정집행'!$C$1:$M$408,MATCH(I$2,'2020년_하반기재정집행'!$C$1:$M$1,0),FALSE)/1000000</f>
        <v>17044.066995000001</v>
      </c>
      <c r="J112" s="82">
        <f>VLOOKUP($D112,'2020년_하반기재정집행'!$C$1:$M$408,MATCH(J$2,'2020년_하반기재정집행'!$C$1:$M$1,0),FALSE)/1000000</f>
        <v>18590.199241999999</v>
      </c>
      <c r="K112" s="83">
        <f>VLOOKUP($D112,'2020년_하반기재정집행'!$C$1:$M$408,MATCH(K$2,'2020년_하반기재정집행'!$C$1:$M$1,0),FALSE)</f>
        <v>0.91683078664875772</v>
      </c>
      <c r="L112" s="64">
        <f>VLOOKUP($D112,'2020년_하반기재정집행'!$C$1:$M$408,MATCH(L$2,'2020년_하반기재정집행'!$C$1:$M$1,0),FALSE)</f>
        <v>0.33</v>
      </c>
      <c r="M112" s="82">
        <f>VLOOKUP($D112,'2020년_하반기재정집행'!$C$1:$M$408,MATCH(M$2,'2020년_하반기재정집행'!$C$1:$M$1,0),FALSE)/1000000</f>
        <v>19672.168511</v>
      </c>
      <c r="N112" s="148" t="str">
        <f>VLOOKUP($D112,'2020년_하반기재정집행'!$C$1:$M$408,MATCH(N$2,'2020년_하반기재정집행'!$C$1:$M$1,0),FALSE)</f>
        <v>C</v>
      </c>
      <c r="O112" s="24">
        <f>VLOOKUP($D112,'2020년_하반기재정집행'!$C$1:$M$408,MATCH(O$2,'2020년_하반기재정집행'!$C$1:$M$1,0),FALSE)</f>
        <v>0.06</v>
      </c>
      <c r="P112" s="64">
        <f t="shared" si="4"/>
        <v>0.06</v>
      </c>
      <c r="Q112" s="169">
        <f t="shared" si="5"/>
        <v>0.99</v>
      </c>
      <c r="R112" s="169" t="e">
        <f t="shared" ca="1" si="6"/>
        <v>#REF!</v>
      </c>
      <c r="S112" s="25" t="e">
        <f t="shared" ca="1" si="7"/>
        <v>#REF!</v>
      </c>
    </row>
    <row r="113" spans="1:19" s="26" customFormat="1" ht="17.25" thickTop="1" x14ac:dyDescent="0.3">
      <c r="A113" s="23" t="s">
        <v>569</v>
      </c>
      <c r="B113" s="23" t="s">
        <v>570</v>
      </c>
      <c r="C113" s="23" t="s">
        <v>571</v>
      </c>
      <c r="D113" s="23" t="s">
        <v>434</v>
      </c>
      <c r="E113" s="106">
        <f>VLOOKUP($D113,'2020 상반기 신속집행 최종'!$B$4:$I$412,MATCH(E$2,'2020 상반기 신속집행 최종'!$B$4:$I$4,0),FALSE)/1000000</f>
        <v>146.29567</v>
      </c>
      <c r="F113" s="107">
        <f>VLOOKUP($D113,'2020 상반기 신속집행 최종'!$B$4:$I$412,MATCH(F$2,'2020 상반기 신속집행 최종'!$B$4:$I$4,0),FALSE)/1000000</f>
        <v>85.314222000000001</v>
      </c>
      <c r="G113" s="118">
        <f>VLOOKUP($D113,'2020 상반기 신속집행 최종'!$B$4:$I$412,MATCH(G$2,'2020 상반기 신속집행 최종'!$B$4:$I$4,0),FALSE)</f>
        <v>1.7147864279885245</v>
      </c>
      <c r="H113" s="69">
        <f>VLOOKUP($D113,'2020 상반기 신속집행 최종'!$B$4:$I$412,MATCH(H$2,'2020 상반기 신속집행 최종'!$B$4:$I$4,0),FALSE)</f>
        <v>0.6</v>
      </c>
      <c r="I113" s="82">
        <f>VLOOKUP($D113,'2020년_하반기재정집행'!$C$1:$M$408,MATCH(I$2,'2020년_하반기재정집행'!$C$1:$M$1,0),FALSE)/1000000</f>
        <v>7961.5311339999998</v>
      </c>
      <c r="J113" s="82">
        <f>VLOOKUP($D113,'2020년_하반기재정집행'!$C$1:$M$408,MATCH(J$2,'2020년_하반기재정집행'!$C$1:$M$1,0),FALSE)/1000000</f>
        <v>8242.0140599999995</v>
      </c>
      <c r="K113" s="83">
        <f>VLOOKUP($D113,'2020년_하반기재정집행'!$C$1:$M$408,MATCH(K$2,'2020년_하반기재정집행'!$C$1:$M$1,0),FALSE)</f>
        <v>0.96596912793909984</v>
      </c>
      <c r="L113" s="64">
        <f>VLOOKUP($D113,'2020년_하반기재정집행'!$C$1:$M$408,MATCH(L$2,'2020년_하반기재정집행'!$C$1:$M$1,0),FALSE)</f>
        <v>0.33</v>
      </c>
      <c r="M113" s="82">
        <f>VLOOKUP($D113,'2020년_하반기재정집행'!$C$1:$M$408,MATCH(M$2,'2020년_하반기재정집행'!$C$1:$M$1,0),FALSE)/1000000</f>
        <v>8721.7080000000005</v>
      </c>
      <c r="N113" s="148" t="str">
        <f>VLOOKUP($D113,'2020년_하반기재정집행'!$C$1:$M$408,MATCH(N$2,'2020년_하반기재정집행'!$C$1:$M$1,0),FALSE)</f>
        <v>C</v>
      </c>
      <c r="O113" s="24">
        <f>VLOOKUP($D113,'2020년_하반기재정집행'!$C$1:$M$408,MATCH(O$2,'2020년_하반기재정집행'!$C$1:$M$1,0),FALSE)</f>
        <v>0.06</v>
      </c>
      <c r="P113" s="64">
        <f t="shared" si="4"/>
        <v>0.06</v>
      </c>
      <c r="Q113" s="169">
        <f t="shared" si="5"/>
        <v>0.99</v>
      </c>
      <c r="R113" s="169" t="e">
        <f t="shared" ca="1" si="6"/>
        <v>#REF!</v>
      </c>
      <c r="S113" s="25" t="e">
        <f t="shared" ca="1" si="7"/>
        <v>#REF!</v>
      </c>
    </row>
    <row r="114" spans="1:19" s="26" customFormat="1" ht="17.25" thickTop="1" x14ac:dyDescent="0.3">
      <c r="A114" s="23" t="s">
        <v>569</v>
      </c>
      <c r="B114" s="23" t="s">
        <v>570</v>
      </c>
      <c r="C114" s="23" t="s">
        <v>571</v>
      </c>
      <c r="D114" s="23" t="s">
        <v>10</v>
      </c>
      <c r="E114" s="106">
        <f>VLOOKUP($D114,'2020 상반기 신속집행 최종'!$B$4:$I$412,MATCH(E$2,'2020 상반기 신속집행 최종'!$B$4:$I$4,0),FALSE)/1000000</f>
        <v>310.684348</v>
      </c>
      <c r="F114" s="107">
        <f>VLOOKUP($D114,'2020 상반기 신속집행 최종'!$B$4:$I$412,MATCH(F$2,'2020 상반기 신속집행 최종'!$B$4:$I$4,0),FALSE)/1000000</f>
        <v>292.16886299999999</v>
      </c>
      <c r="G114" s="118">
        <f>VLOOKUP($D114,'2020 상반기 신속집행 최종'!$B$4:$I$412,MATCH(G$2,'2020 상반기 신속집행 최종'!$B$4:$I$4,0),FALSE)</f>
        <v>1.0633725469917716</v>
      </c>
      <c r="H114" s="69">
        <f>VLOOKUP($D114,'2020 상반기 신속집행 최종'!$B$4:$I$412,MATCH(H$2,'2020 상반기 신속집행 최종'!$B$4:$I$4,0),FALSE)</f>
        <v>0.5</v>
      </c>
      <c r="I114" s="82">
        <f>VLOOKUP($D114,'2020년_하반기재정집행'!$C$1:$M$408,MATCH(I$2,'2020년_하반기재정집행'!$C$1:$M$1,0),FALSE)/1000000</f>
        <v>11847.155869</v>
      </c>
      <c r="J114" s="82">
        <f>VLOOKUP($D114,'2020년_하반기재정집행'!$C$1:$M$408,MATCH(J$2,'2020년_하반기재정집행'!$C$1:$M$1,0),FALSE)/1000000</f>
        <v>11576.971035</v>
      </c>
      <c r="K114" s="83">
        <f>VLOOKUP($D114,'2020년_하반기재정집행'!$C$1:$M$408,MATCH(K$2,'2020년_하반기재정집행'!$C$1:$M$1,0),FALSE)</f>
        <v>1.0233381281842344</v>
      </c>
      <c r="L114" s="64">
        <f>VLOOKUP($D114,'2020년_하반기재정집행'!$C$1:$M$408,MATCH(L$2,'2020년_하반기재정집행'!$C$1:$M$1,0),FALSE)</f>
        <v>0.4</v>
      </c>
      <c r="M114" s="82">
        <f>VLOOKUP($D114,'2020년_하반기재정집행'!$C$1:$M$408,MATCH(M$2,'2020년_하반기재정집행'!$C$1:$M$1,0),FALSE)/1000000</f>
        <v>12250.763000000001</v>
      </c>
      <c r="N114" s="148" t="str">
        <f>VLOOKUP($D114,'2020년_하반기재정집행'!$C$1:$M$408,MATCH(N$2,'2020년_하반기재정집행'!$C$1:$M$1,0),FALSE)</f>
        <v>C</v>
      </c>
      <c r="O114" s="24">
        <f>VLOOKUP($D114,'2020년_하반기재정집행'!$C$1:$M$408,MATCH(O$2,'2020년_하반기재정집행'!$C$1:$M$1,0),FALSE)</f>
        <v>0.06</v>
      </c>
      <c r="P114" s="64">
        <f t="shared" si="4"/>
        <v>0.06</v>
      </c>
      <c r="Q114" s="169">
        <f t="shared" si="5"/>
        <v>0.96</v>
      </c>
      <c r="R114" s="169" t="e">
        <f t="shared" ca="1" si="6"/>
        <v>#REF!</v>
      </c>
      <c r="S114" s="25" t="e">
        <f t="shared" ca="1" si="7"/>
        <v>#REF!</v>
      </c>
    </row>
    <row r="115" spans="1:19" s="26" customFormat="1" x14ac:dyDescent="0.3">
      <c r="A115" s="23" t="s">
        <v>569</v>
      </c>
      <c r="B115" s="23" t="s">
        <v>570</v>
      </c>
      <c r="C115" s="23" t="s">
        <v>571</v>
      </c>
      <c r="D115" s="23" t="s">
        <v>439</v>
      </c>
      <c r="E115" s="106">
        <f>VLOOKUP($D115,'2020 상반기 신속집행 최종'!$B$4:$I$412,MATCH(E$2,'2020 상반기 신속집행 최종'!$B$4:$I$4,0),FALSE)/1000000</f>
        <v>455.45397000000003</v>
      </c>
      <c r="F115" s="107">
        <f>VLOOKUP($D115,'2020 상반기 신속집행 최종'!$B$4:$I$412,MATCH(F$2,'2020 상반기 신속집행 최종'!$B$4:$I$4,0),FALSE)/1000000</f>
        <v>632.08167800000001</v>
      </c>
      <c r="G115" s="118">
        <f>VLOOKUP($D115,'2020 상반기 신속집행 최종'!$B$4:$I$412,MATCH(G$2,'2020 상반기 신속집행 최종'!$B$4:$I$4,0),FALSE)</f>
        <v>0.72056189231923917</v>
      </c>
      <c r="H115" s="69">
        <f>VLOOKUP($D115,'2020 상반기 신속집행 최종'!$B$4:$I$412,MATCH(H$2,'2020 상반기 신속집행 최종'!$B$4:$I$4,0),FALSE)</f>
        <v>0.2</v>
      </c>
      <c r="I115" s="82">
        <f>VLOOKUP($D115,'2020년_하반기재정집행'!$C$1:$M$408,MATCH(I$2,'2020년_하반기재정집행'!$C$1:$M$1,0),FALSE)/1000000</f>
        <v>14056.927862</v>
      </c>
      <c r="J115" s="82">
        <f>VLOOKUP($D115,'2020년_하반기재정집행'!$C$1:$M$408,MATCH(J$2,'2020년_하반기재정집행'!$C$1:$M$1,0),FALSE)/1000000</f>
        <v>15419.345702000001</v>
      </c>
      <c r="K115" s="83">
        <f>VLOOKUP($D115,'2020년_하반기재정집행'!$C$1:$M$408,MATCH(K$2,'2020년_하반기재정집행'!$C$1:$M$1,0),FALSE)</f>
        <v>0.9116423053007181</v>
      </c>
      <c r="L115" s="64">
        <f>VLOOKUP($D115,'2020년_하반기재정집행'!$C$1:$M$408,MATCH(L$2,'2020년_하반기재정집행'!$C$1:$M$1,0),FALSE)</f>
        <v>0.33</v>
      </c>
      <c r="M115" s="82">
        <f>VLOOKUP($D115,'2020년_하반기재정집행'!$C$1:$M$408,MATCH(M$2,'2020년_하반기재정집행'!$C$1:$M$1,0),FALSE)/1000000</f>
        <v>16316.767938999999</v>
      </c>
      <c r="N115" s="148" t="str">
        <f>VLOOKUP($D115,'2020년_하반기재정집행'!$C$1:$M$408,MATCH(N$2,'2020년_하반기재정집행'!$C$1:$M$1,0),FALSE)</f>
        <v>C</v>
      </c>
      <c r="O115" s="24">
        <f>VLOOKUP($D115,'2020년_하반기재정집행'!$C$1:$M$408,MATCH(O$2,'2020년_하반기재정집행'!$C$1:$M$1,0),FALSE)</f>
        <v>0.06</v>
      </c>
      <c r="P115" s="64">
        <f t="shared" si="4"/>
        <v>0.06</v>
      </c>
      <c r="Q115" s="169">
        <f t="shared" si="5"/>
        <v>0.59000000000000008</v>
      </c>
      <c r="R115" s="169" t="e">
        <f t="shared" ca="1" si="6"/>
        <v>#REF!</v>
      </c>
      <c r="S115" s="25" t="e">
        <f t="shared" ca="1" si="7"/>
        <v>#REF!</v>
      </c>
    </row>
    <row r="116" spans="1:19" s="26" customFormat="1" x14ac:dyDescent="0.3">
      <c r="A116" s="23" t="s">
        <v>569</v>
      </c>
      <c r="B116" s="23" t="s">
        <v>570</v>
      </c>
      <c r="C116" s="23" t="s">
        <v>571</v>
      </c>
      <c r="D116" s="23" t="s">
        <v>429</v>
      </c>
      <c r="E116" s="106">
        <f>VLOOKUP($D116,'2020 상반기 신속집행 최종'!$B$4:$I$412,MATCH(E$2,'2020 상반기 신속집행 최종'!$B$4:$I$4,0),FALSE)/1000000</f>
        <v>0</v>
      </c>
      <c r="F116" s="107">
        <f>VLOOKUP($D116,'2020 상반기 신속집행 최종'!$B$4:$I$412,MATCH(F$2,'2020 상반기 신속집행 최종'!$B$4:$I$4,0),FALSE)/1000000</f>
        <v>0</v>
      </c>
      <c r="G116" s="118">
        <f>VLOOKUP($D116,'2020 상반기 신속집행 최종'!$B$4:$I$412,MATCH(G$2,'2020 상반기 신속집행 최종'!$B$4:$I$4,0),FALSE)</f>
        <v>0</v>
      </c>
      <c r="H116" s="69">
        <f>VLOOKUP($D116,'2020 상반기 신속집행 최종'!$B$4:$I$412,MATCH(H$2,'2020 상반기 신속집행 최종'!$B$4:$I$4,0),FALSE)</f>
        <v>0</v>
      </c>
      <c r="I116" s="82">
        <f>VLOOKUP($D116,'2020년_하반기재정집행'!$C$1:$M$408,MATCH(I$2,'2020년_하반기재정집행'!$C$1:$M$1,0),FALSE)/1000000</f>
        <v>11411.476849000001</v>
      </c>
      <c r="J116" s="82">
        <f>VLOOKUP($D116,'2020년_하반기재정집행'!$C$1:$M$408,MATCH(J$2,'2020년_하반기재정집행'!$C$1:$M$1,0),FALSE)/1000000</f>
        <v>11156.581169999999</v>
      </c>
      <c r="K116" s="83">
        <f>VLOOKUP($D116,'2020년_하반기재정집행'!$C$1:$M$408,MATCH(K$2,'2020년_하반기재정집행'!$C$1:$M$1,0),FALSE)</f>
        <v>1.0228471137453303</v>
      </c>
      <c r="L116" s="64">
        <f>VLOOKUP($D116,'2020년_하반기재정집행'!$C$1:$M$408,MATCH(L$2,'2020년_하반기재정집행'!$C$1:$M$1,0),FALSE)</f>
        <v>0.4</v>
      </c>
      <c r="M116" s="82">
        <f>VLOOKUP($D116,'2020년_하반기재정집행'!$C$1:$M$408,MATCH(M$2,'2020년_하반기재정집행'!$C$1:$M$1,0),FALSE)/1000000</f>
        <v>11805.906000000001</v>
      </c>
      <c r="N116" s="148" t="str">
        <f>VLOOKUP($D116,'2020년_하반기재정집행'!$C$1:$M$408,MATCH(N$2,'2020년_하반기재정집행'!$C$1:$M$1,0),FALSE)</f>
        <v>C</v>
      </c>
      <c r="O116" s="24">
        <f>VLOOKUP($D116,'2020년_하반기재정집행'!$C$1:$M$408,MATCH(O$2,'2020년_하반기재정집행'!$C$1:$M$1,0),FALSE)</f>
        <v>0.06</v>
      </c>
      <c r="P116" s="64">
        <f t="shared" si="4"/>
        <v>0.06</v>
      </c>
      <c r="Q116" s="169">
        <f t="shared" si="5"/>
        <v>0.46</v>
      </c>
      <c r="R116" s="169" t="e">
        <f t="shared" ca="1" si="6"/>
        <v>#REF!</v>
      </c>
      <c r="S116" s="25" t="e">
        <f t="shared" ca="1" si="7"/>
        <v>#REF!</v>
      </c>
    </row>
    <row r="117" spans="1:19" s="26" customFormat="1" x14ac:dyDescent="0.3">
      <c r="A117" s="23" t="s">
        <v>569</v>
      </c>
      <c r="B117" s="23" t="s">
        <v>570</v>
      </c>
      <c r="C117" s="23" t="s">
        <v>571</v>
      </c>
      <c r="D117" s="23" t="s">
        <v>431</v>
      </c>
      <c r="E117" s="106">
        <f>VLOOKUP($D117,'2020 상반기 신속집행 최종'!$B$4:$I$412,MATCH(E$2,'2020 상반기 신속집행 최종'!$B$4:$I$4,0),FALSE)/1000000</f>
        <v>387.25913500000001</v>
      </c>
      <c r="F117" s="107">
        <f>VLOOKUP($D117,'2020 상반기 신속집행 최종'!$B$4:$I$412,MATCH(F$2,'2020 상반기 신속집행 최종'!$B$4:$I$4,0),FALSE)/1000000</f>
        <v>214.16723999999999</v>
      </c>
      <c r="G117" s="118">
        <f>VLOOKUP($D117,'2020 상반기 신속집행 최종'!$B$4:$I$412,MATCH(G$2,'2020 상반기 신속집행 최종'!$B$4:$I$4,0),FALSE)</f>
        <v>1.8082090192692402</v>
      </c>
      <c r="H117" s="69">
        <f>VLOOKUP($D117,'2020 상반기 신속집행 최종'!$B$4:$I$412,MATCH(H$2,'2020 상반기 신속집행 최종'!$B$4:$I$4,0),FALSE)</f>
        <v>0.6</v>
      </c>
      <c r="I117" s="82">
        <f>VLOOKUP($D117,'2020년_하반기재정집행'!$C$1:$M$408,MATCH(I$2,'2020년_하반기재정집행'!$C$1:$M$1,0),FALSE)/1000000</f>
        <v>14226.013229</v>
      </c>
      <c r="J117" s="82">
        <f>VLOOKUP($D117,'2020년_하반기재정집행'!$C$1:$M$408,MATCH(J$2,'2020년_하반기재정집행'!$C$1:$M$1,0),FALSE)/1000000</f>
        <v>14103.095895</v>
      </c>
      <c r="K117" s="83">
        <f>VLOOKUP($D117,'2020년_하반기재정집행'!$C$1:$M$408,MATCH(K$2,'2020년_하반기재정집행'!$C$1:$M$1,0),FALSE)</f>
        <v>1.0087156277540152</v>
      </c>
      <c r="L117" s="64">
        <f>VLOOKUP($D117,'2020년_하반기재정집행'!$C$1:$M$408,MATCH(L$2,'2020년_하반기재정집행'!$C$1:$M$1,0),FALSE)</f>
        <v>0.4</v>
      </c>
      <c r="M117" s="82">
        <f>VLOOKUP($D117,'2020년_하반기재정집행'!$C$1:$M$408,MATCH(M$2,'2020년_하반기재정집행'!$C$1:$M$1,0),FALSE)/1000000</f>
        <v>14923.911</v>
      </c>
      <c r="N117" s="148" t="str">
        <f>VLOOKUP($D117,'2020년_하반기재정집행'!$C$1:$M$408,MATCH(N$2,'2020년_하반기재정집행'!$C$1:$M$1,0),FALSE)</f>
        <v>C</v>
      </c>
      <c r="O117" s="24">
        <f>VLOOKUP($D117,'2020년_하반기재정집행'!$C$1:$M$408,MATCH(O$2,'2020년_하반기재정집행'!$C$1:$M$1,0),FALSE)</f>
        <v>0.06</v>
      </c>
      <c r="P117" s="64">
        <f t="shared" si="4"/>
        <v>0</v>
      </c>
      <c r="Q117" s="169">
        <f t="shared" si="5"/>
        <v>1</v>
      </c>
      <c r="R117" s="169" t="e">
        <f t="shared" ca="1" si="6"/>
        <v>#REF!</v>
      </c>
      <c r="S117" s="25" t="e">
        <f t="shared" ca="1" si="7"/>
        <v>#REF!</v>
      </c>
    </row>
    <row r="118" spans="1:19" s="26" customFormat="1" x14ac:dyDescent="0.3">
      <c r="A118" s="23" t="s">
        <v>569</v>
      </c>
      <c r="B118" s="23" t="s">
        <v>570</v>
      </c>
      <c r="C118" s="23" t="s">
        <v>571</v>
      </c>
      <c r="D118" s="23" t="s">
        <v>442</v>
      </c>
      <c r="E118" s="106">
        <f>VLOOKUP($D118,'2020 상반기 신속집행 최종'!$B$4:$I$412,MATCH(E$2,'2020 상반기 신속집행 최종'!$B$4:$I$4,0),FALSE)/1000000</f>
        <v>2576.2191819999998</v>
      </c>
      <c r="F118" s="107">
        <f>VLOOKUP($D118,'2020 상반기 신속집행 최종'!$B$4:$I$412,MATCH(F$2,'2020 상반기 신속집행 최종'!$B$4:$I$4,0),FALSE)/1000000</f>
        <v>2141.217099</v>
      </c>
      <c r="G118" s="118">
        <f>VLOOKUP($D118,'2020 상반기 신속집행 최종'!$B$4:$I$412,MATCH(G$2,'2020 상반기 신속집행 최종'!$B$4:$I$4,0),FALSE)</f>
        <v>1.2031564586342769</v>
      </c>
      <c r="H118" s="69">
        <f>VLOOKUP($D118,'2020 상반기 신속집행 최종'!$B$4:$I$412,MATCH(H$2,'2020 상반기 신속집행 최종'!$B$4:$I$4,0),FALSE)</f>
        <v>0.6</v>
      </c>
      <c r="I118" s="82">
        <f>VLOOKUP($D118,'2020년_하반기재정집행'!$C$1:$M$408,MATCH(I$2,'2020년_하반기재정집행'!$C$1:$M$1,0),FALSE)/1000000</f>
        <v>28571.173411</v>
      </c>
      <c r="J118" s="82">
        <f>VLOOKUP($D118,'2020년_하반기재정집행'!$C$1:$M$408,MATCH(J$2,'2020년_하반기재정집행'!$C$1:$M$1,0),FALSE)/1000000</f>
        <v>32615.827335000002</v>
      </c>
      <c r="K118" s="83">
        <f>VLOOKUP($D118,'2020년_하반기재정집행'!$C$1:$M$408,MATCH(K$2,'2020년_하반기재정집행'!$C$1:$M$1,0),FALSE)</f>
        <v>0.87599106769676549</v>
      </c>
      <c r="L118" s="64">
        <f>VLOOKUP($D118,'2020년_하반기재정집행'!$C$1:$M$408,MATCH(L$2,'2020년_하반기재정집행'!$C$1:$M$1,0),FALSE)</f>
        <v>0.25</v>
      </c>
      <c r="M118" s="82">
        <f>VLOOKUP($D118,'2020년_하반기재정집행'!$C$1:$M$408,MATCH(M$2,'2020년_하반기재정집행'!$C$1:$M$1,0),FALSE)/1000000</f>
        <v>34514.103000000003</v>
      </c>
      <c r="N118" s="148" t="str">
        <f>VLOOKUP($D118,'2020년_하반기재정집행'!$C$1:$M$408,MATCH(N$2,'2020년_하반기재정집행'!$C$1:$M$1,0),FALSE)</f>
        <v>B</v>
      </c>
      <c r="O118" s="24">
        <f>VLOOKUP($D118,'2020년_하반기재정집행'!$C$1:$M$408,MATCH(O$2,'2020년_하반기재정집행'!$C$1:$M$1,0),FALSE)</f>
        <v>0.08</v>
      </c>
      <c r="P118" s="64">
        <f t="shared" si="4"/>
        <v>0.08</v>
      </c>
      <c r="Q118" s="169">
        <f t="shared" si="5"/>
        <v>0.92999999999999994</v>
      </c>
      <c r="R118" s="169" t="e">
        <f t="shared" ca="1" si="6"/>
        <v>#REF!</v>
      </c>
      <c r="S118" s="25" t="e">
        <f t="shared" ca="1" si="7"/>
        <v>#REF!</v>
      </c>
    </row>
    <row r="119" spans="1:19" s="26" customFormat="1" x14ac:dyDescent="0.3">
      <c r="A119" s="23" t="s">
        <v>569</v>
      </c>
      <c r="B119" s="23" t="s">
        <v>570</v>
      </c>
      <c r="C119" s="23" t="s">
        <v>571</v>
      </c>
      <c r="D119" s="23" t="s">
        <v>453</v>
      </c>
      <c r="E119" s="106">
        <f>VLOOKUP($D119,'2020 상반기 신속집행 최종'!$B$4:$I$412,MATCH(E$2,'2020 상반기 신속집행 최종'!$B$4:$I$4,0),FALSE)/1000000</f>
        <v>173.56881000000001</v>
      </c>
      <c r="F119" s="107">
        <f>VLOOKUP($D119,'2020 상반기 신속집행 최종'!$B$4:$I$412,MATCH(F$2,'2020 상반기 신속집행 최종'!$B$4:$I$4,0),FALSE)/1000000</f>
        <v>119.34442799999999</v>
      </c>
      <c r="G119" s="118">
        <f>VLOOKUP($D119,'2020 상반기 신속집행 최종'!$B$4:$I$412,MATCH(G$2,'2020 상반기 신속집행 최종'!$B$4:$I$4,0),FALSE)</f>
        <v>1.4543520205233209</v>
      </c>
      <c r="H119" s="69">
        <f>VLOOKUP($D119,'2020 상반기 신속집행 최종'!$B$4:$I$412,MATCH(H$2,'2020 상반기 신속집행 최종'!$B$4:$I$4,0),FALSE)</f>
        <v>0.6</v>
      </c>
      <c r="I119" s="82">
        <f>VLOOKUP($D119,'2020년_하반기재정집행'!$C$1:$M$408,MATCH(I$2,'2020년_하반기재정집행'!$C$1:$M$1,0),FALSE)/1000000</f>
        <v>9387.0966179999996</v>
      </c>
      <c r="J119" s="82">
        <f>VLOOKUP($D119,'2020년_하반기재정집행'!$C$1:$M$408,MATCH(J$2,'2020년_하반기재정집행'!$C$1:$M$1,0),FALSE)/1000000</f>
        <v>9566.3380049999996</v>
      </c>
      <c r="K119" s="83">
        <f>VLOOKUP($D119,'2020년_하반기재정집행'!$C$1:$M$408,MATCH(K$2,'2020년_하반기재정집행'!$C$1:$M$1,0),FALSE)</f>
        <v>0.98126332281941986</v>
      </c>
      <c r="L119" s="64">
        <f>VLOOKUP($D119,'2020년_하반기재정집행'!$C$1:$M$408,MATCH(L$2,'2020년_하반기재정집행'!$C$1:$M$1,0),FALSE)</f>
        <v>0.33</v>
      </c>
      <c r="M119" s="82">
        <f>VLOOKUP($D119,'2020년_하반기재정집행'!$C$1:$M$408,MATCH(M$2,'2020년_하반기재정집행'!$C$1:$M$1,0),FALSE)/1000000</f>
        <v>10123.109</v>
      </c>
      <c r="N119" s="148" t="str">
        <f>VLOOKUP($D119,'2020년_하반기재정집행'!$C$1:$M$408,MATCH(N$2,'2020년_하반기재정집행'!$C$1:$M$1,0),FALSE)</f>
        <v>C</v>
      </c>
      <c r="O119" s="24">
        <f>VLOOKUP($D119,'2020년_하반기재정집행'!$C$1:$M$408,MATCH(O$2,'2020년_하반기재정집행'!$C$1:$M$1,0),FALSE)</f>
        <v>0.06</v>
      </c>
      <c r="P119" s="64">
        <f t="shared" si="4"/>
        <v>0.06</v>
      </c>
      <c r="Q119" s="169">
        <f t="shared" si="5"/>
        <v>0.99</v>
      </c>
      <c r="R119" s="169" t="e">
        <f t="shared" ca="1" si="6"/>
        <v>#REF!</v>
      </c>
      <c r="S119" s="25" t="e">
        <f t="shared" ca="1" si="7"/>
        <v>#REF!</v>
      </c>
    </row>
    <row r="120" spans="1:19" s="26" customFormat="1" x14ac:dyDescent="0.3">
      <c r="A120" s="23" t="s">
        <v>569</v>
      </c>
      <c r="B120" s="23" t="s">
        <v>570</v>
      </c>
      <c r="C120" s="23" t="s">
        <v>571</v>
      </c>
      <c r="D120" s="23" t="s">
        <v>488</v>
      </c>
      <c r="E120" s="106">
        <f>VLOOKUP($D120,'2020 상반기 신속집행 최종'!$B$4:$I$412,MATCH(E$2,'2020 상반기 신속집행 최종'!$B$4:$I$4,0),FALSE)/1000000</f>
        <v>407.41381999999999</v>
      </c>
      <c r="F120" s="107">
        <f>VLOOKUP($D120,'2020 상반기 신속집행 최종'!$B$4:$I$412,MATCH(F$2,'2020 상반기 신속집행 최종'!$B$4:$I$4,0),FALSE)/1000000</f>
        <v>345.97716300000002</v>
      </c>
      <c r="G120" s="118">
        <f>VLOOKUP($D120,'2020 상반기 신속집행 최종'!$B$4:$I$412,MATCH(G$2,'2020 상반기 신속집행 최종'!$B$4:$I$4,0),FALSE)</f>
        <v>1.1775743129034213</v>
      </c>
      <c r="H120" s="69">
        <f>VLOOKUP($D120,'2020 상반기 신속집행 최종'!$B$4:$I$412,MATCH(H$2,'2020 상반기 신속집행 최종'!$B$4:$I$4,0),FALSE)</f>
        <v>0.6</v>
      </c>
      <c r="I120" s="82">
        <f>VLOOKUP($D120,'2020년_하반기재정집행'!$C$1:$M$408,MATCH(I$2,'2020년_하반기재정집행'!$C$1:$M$1,0),FALSE)/1000000</f>
        <v>12637.40121</v>
      </c>
      <c r="J120" s="82">
        <f>VLOOKUP($D120,'2020년_하반기재정집행'!$C$1:$M$408,MATCH(J$2,'2020년_하반기재정집행'!$C$1:$M$1,0),FALSE)/1000000</f>
        <v>12070.011554999999</v>
      </c>
      <c r="K120" s="83">
        <f>VLOOKUP($D120,'2020년_하반기재정집행'!$C$1:$M$408,MATCH(K$2,'2020년_하반기재정집행'!$C$1:$M$1,0),FALSE)</f>
        <v>1.0470082114184025</v>
      </c>
      <c r="L120" s="64">
        <f>VLOOKUP($D120,'2020년_하반기재정집행'!$C$1:$M$408,MATCH(L$2,'2020년_하반기재정집행'!$C$1:$M$1,0),FALSE)</f>
        <v>0.4</v>
      </c>
      <c r="M120" s="82">
        <f>VLOOKUP($D120,'2020년_하반기재정집행'!$C$1:$M$408,MATCH(M$2,'2020년_하반기재정집행'!$C$1:$M$1,0),FALSE)/1000000</f>
        <v>12772.499</v>
      </c>
      <c r="N120" s="148" t="str">
        <f>VLOOKUP($D120,'2020년_하반기재정집행'!$C$1:$M$408,MATCH(N$2,'2020년_하반기재정집행'!$C$1:$M$1,0),FALSE)</f>
        <v>C</v>
      </c>
      <c r="O120" s="24">
        <f>VLOOKUP($D120,'2020년_하반기재정집행'!$C$1:$M$408,MATCH(O$2,'2020년_하반기재정집행'!$C$1:$M$1,0),FALSE)</f>
        <v>0.06</v>
      </c>
      <c r="P120" s="64">
        <f t="shared" si="4"/>
        <v>0</v>
      </c>
      <c r="Q120" s="169">
        <f t="shared" si="5"/>
        <v>1</v>
      </c>
      <c r="R120" s="169" t="e">
        <f t="shared" ca="1" si="6"/>
        <v>#REF!</v>
      </c>
      <c r="S120" s="25" t="e">
        <f t="shared" ca="1" si="7"/>
        <v>#REF!</v>
      </c>
    </row>
    <row r="121" spans="1:19" s="26" customFormat="1" x14ac:dyDescent="0.3">
      <c r="A121" s="23" t="s">
        <v>569</v>
      </c>
      <c r="B121" s="23" t="s">
        <v>570</v>
      </c>
      <c r="C121" s="23" t="s">
        <v>571</v>
      </c>
      <c r="D121" s="121" t="s">
        <v>491</v>
      </c>
      <c r="E121" s="106">
        <f>VLOOKUP($D121,'2020 상반기 신속집행 최종'!$B$4:$I$412,MATCH(E$2,'2020 상반기 신속집행 최종'!$B$4:$I$4,0),FALSE)/1000000</f>
        <v>571.98162000000002</v>
      </c>
      <c r="F121" s="107">
        <f>VLOOKUP($D121,'2020 상반기 신속집행 최종'!$B$4:$I$412,MATCH(F$2,'2020 상반기 신속집행 최종'!$B$4:$I$4,0),FALSE)/1000000</f>
        <v>409.79924999999997</v>
      </c>
      <c r="G121" s="118">
        <f>VLOOKUP($D121,'2020 상반기 신속집행 최종'!$B$4:$I$412,MATCH(G$2,'2020 상반기 신속집행 최종'!$B$4:$I$4,0),FALSE)</f>
        <v>1.3957605339687664</v>
      </c>
      <c r="H121" s="69">
        <f>VLOOKUP($D121,'2020 상반기 신속집행 최종'!$B$4:$I$412,MATCH(H$2,'2020 상반기 신속집행 최종'!$B$4:$I$4,0),FALSE)</f>
        <v>0.6</v>
      </c>
      <c r="I121" s="82">
        <f>VLOOKUP($D121,'2020년_하반기재정집행'!$C$1:$M$408,MATCH(I$2,'2020년_하반기재정집행'!$C$1:$M$1,0),FALSE)/1000000</f>
        <v>16272.273681999999</v>
      </c>
      <c r="J121" s="82">
        <f>VLOOKUP($D121,'2020년_하반기재정집행'!$C$1:$M$408,MATCH(J$2,'2020년_하반기재정집행'!$C$1:$M$1,0),FALSE)/1000000</f>
        <v>15862.29939</v>
      </c>
      <c r="K121" s="83">
        <f>VLOOKUP($D121,'2020년_하반기재정집행'!$C$1:$M$408,MATCH(K$2,'2020년_하반기재정집행'!$C$1:$M$1,0),FALSE)</f>
        <v>1.0258458299090267</v>
      </c>
      <c r="L121" s="64">
        <f>VLOOKUP($D121,'2020년_하반기재정집행'!$C$1:$M$408,MATCH(L$2,'2020년_하반기재정집행'!$C$1:$M$1,0),FALSE)</f>
        <v>0.4</v>
      </c>
      <c r="M121" s="82">
        <f>VLOOKUP($D121,'2020년_하반기재정집행'!$C$1:$M$408,MATCH(M$2,'2020년_하반기재정집행'!$C$1:$M$1,0),FALSE)/1000000</f>
        <v>16785.502</v>
      </c>
      <c r="N121" s="148" t="str">
        <f>VLOOKUP($D121,'2020년_하반기재정집행'!$C$1:$M$408,MATCH(N$2,'2020년_하반기재정집행'!$C$1:$M$1,0),FALSE)</f>
        <v>C</v>
      </c>
      <c r="O121" s="24">
        <f>VLOOKUP($D121,'2020년_하반기재정집행'!$C$1:$M$408,MATCH(O$2,'2020년_하반기재정집행'!$C$1:$M$1,0),FALSE)</f>
        <v>0.06</v>
      </c>
      <c r="P121" s="64">
        <f t="shared" si="4"/>
        <v>0</v>
      </c>
      <c r="Q121" s="169">
        <f t="shared" si="5"/>
        <v>1</v>
      </c>
      <c r="R121" s="169" t="e">
        <f t="shared" ca="1" si="6"/>
        <v>#REF!</v>
      </c>
      <c r="S121" s="25" t="e">
        <f t="shared" ca="1" si="7"/>
        <v>#REF!</v>
      </c>
    </row>
    <row r="122" spans="1:19" s="26" customFormat="1" x14ac:dyDescent="0.3">
      <c r="A122" s="23" t="s">
        <v>569</v>
      </c>
      <c r="B122" s="23" t="s">
        <v>570</v>
      </c>
      <c r="C122" s="23" t="s">
        <v>571</v>
      </c>
      <c r="D122" s="23" t="s">
        <v>452</v>
      </c>
      <c r="E122" s="106">
        <f>VLOOKUP($D122,'2020 상반기 신속집행 최종'!$B$4:$I$412,MATCH(E$2,'2020 상반기 신속집행 최종'!$B$4:$I$4,0),FALSE)/1000000</f>
        <v>1766.1095399999999</v>
      </c>
      <c r="F122" s="107">
        <f>VLOOKUP($D122,'2020 상반기 신속집행 최종'!$B$4:$I$412,MATCH(F$2,'2020 상반기 신속집행 최종'!$B$4:$I$4,0),FALSE)/1000000</f>
        <v>1621.402272</v>
      </c>
      <c r="G122" s="118">
        <f>VLOOKUP($D122,'2020 상반기 신속집행 최종'!$B$4:$I$412,MATCH(G$2,'2020 상반기 신속집행 최종'!$B$4:$I$4,0),FALSE)</f>
        <v>1.0892482208141374</v>
      </c>
      <c r="H122" s="69">
        <f>VLOOKUP($D122,'2020 상반기 신속집행 최종'!$B$4:$I$412,MATCH(H$2,'2020 상반기 신속집행 최종'!$B$4:$I$4,0),FALSE)</f>
        <v>0.5</v>
      </c>
      <c r="I122" s="82">
        <f>VLOOKUP($D122,'2020년_하반기재정집행'!$C$1:$M$408,MATCH(I$2,'2020년_하반기재정집행'!$C$1:$M$1,0),FALSE)/1000000</f>
        <v>32304.72322</v>
      </c>
      <c r="J122" s="82">
        <f>VLOOKUP($D122,'2020년_하반기재정집행'!$C$1:$M$408,MATCH(J$2,'2020년_하반기재정집행'!$C$1:$M$1,0),FALSE)/1000000</f>
        <v>32456.437965000001</v>
      </c>
      <c r="K122" s="83">
        <f>VLOOKUP($D122,'2020년_하반기재정집행'!$C$1:$M$408,MATCH(K$2,'2020년_하반기재정집행'!$C$1:$M$1,0),FALSE)</f>
        <v>0.99532558855769682</v>
      </c>
      <c r="L122" s="64">
        <f>VLOOKUP($D122,'2020년_하반기재정집행'!$C$1:$M$408,MATCH(L$2,'2020년_하반기재정집행'!$C$1:$M$1,0),FALSE)</f>
        <v>0.33</v>
      </c>
      <c r="M122" s="82">
        <f>VLOOKUP($D122,'2020년_하반기재정집행'!$C$1:$M$408,MATCH(M$2,'2020년_하반기재정집행'!$C$1:$M$1,0),FALSE)/1000000</f>
        <v>34345.436999999998</v>
      </c>
      <c r="N122" s="148" t="str">
        <f>VLOOKUP($D122,'2020년_하반기재정집행'!$C$1:$M$408,MATCH(N$2,'2020년_하반기재정집행'!$C$1:$M$1,0),FALSE)</f>
        <v>B</v>
      </c>
      <c r="O122" s="24">
        <f>VLOOKUP($D122,'2020년_하반기재정집행'!$C$1:$M$408,MATCH(O$2,'2020년_하반기재정집행'!$C$1:$M$1,0),FALSE)</f>
        <v>0.08</v>
      </c>
      <c r="P122" s="64">
        <f t="shared" si="4"/>
        <v>0.08</v>
      </c>
      <c r="Q122" s="169">
        <f t="shared" si="5"/>
        <v>0.91</v>
      </c>
      <c r="R122" s="169" t="e">
        <f t="shared" ca="1" si="6"/>
        <v>#REF!</v>
      </c>
      <c r="S122" s="25" t="e">
        <f t="shared" ca="1" si="7"/>
        <v>#REF!</v>
      </c>
    </row>
    <row r="123" spans="1:19" s="26" customFormat="1" x14ac:dyDescent="0.3">
      <c r="A123" s="23" t="s">
        <v>569</v>
      </c>
      <c r="B123" s="23" t="s">
        <v>570</v>
      </c>
      <c r="C123" s="23" t="s">
        <v>572</v>
      </c>
      <c r="D123" s="23" t="s">
        <v>440</v>
      </c>
      <c r="E123" s="106">
        <f>VLOOKUP($D123,'2020 상반기 신속집행 최종'!$B$4:$I$412,MATCH(E$2,'2020 상반기 신속집행 최종'!$B$4:$I$4,0),FALSE)/1000000</f>
        <v>737.29640800000004</v>
      </c>
      <c r="F123" s="107">
        <f>VLOOKUP($D123,'2020 상반기 신속집행 최종'!$B$4:$I$412,MATCH(F$2,'2020 상반기 신속집행 최종'!$B$4:$I$4,0),FALSE)/1000000</f>
        <v>589.122072</v>
      </c>
      <c r="G123" s="118">
        <f>VLOOKUP($D123,'2020 상반기 신속집행 최종'!$B$4:$I$412,MATCH(G$2,'2020 상반기 신속집행 최종'!$B$4:$I$4,0),FALSE)</f>
        <v>1.2515172033819164</v>
      </c>
      <c r="H123" s="69">
        <f>VLOOKUP($D123,'2020 상반기 신속집행 최종'!$B$4:$I$412,MATCH(H$2,'2020 상반기 신속집행 최종'!$B$4:$I$4,0),FALSE)</f>
        <v>0.6</v>
      </c>
      <c r="I123" s="82">
        <f>VLOOKUP($D123,'2020년_하반기재정집행'!$C$1:$M$408,MATCH(I$2,'2020년_하반기재정집행'!$C$1:$M$1,0),FALSE)/1000000</f>
        <v>19264.175512999998</v>
      </c>
      <c r="J123" s="82">
        <f>VLOOKUP($D123,'2020년_하반기재정집행'!$C$1:$M$408,MATCH(J$2,'2020년_하반기재정집행'!$C$1:$M$1,0),FALSE)/1000000</f>
        <v>21275.154494999999</v>
      </c>
      <c r="K123" s="83">
        <f>VLOOKUP($D123,'2020년_하반기재정집행'!$C$1:$M$408,MATCH(K$2,'2020년_하반기재정집행'!$C$1:$M$1,0),FALSE)</f>
        <v>0.9054775850171799</v>
      </c>
      <c r="L123" s="64">
        <f>VLOOKUP($D123,'2020년_하반기재정집행'!$C$1:$M$408,MATCH(L$2,'2020년_하반기재정집행'!$C$1:$M$1,0),FALSE)</f>
        <v>0.33</v>
      </c>
      <c r="M123" s="82">
        <f>VLOOKUP($D123,'2020년_하반기재정집행'!$C$1:$M$408,MATCH(M$2,'2020년_하반기재정집행'!$C$1:$M$1,0),FALSE)/1000000</f>
        <v>22513.391</v>
      </c>
      <c r="N123" s="148" t="str">
        <f>VLOOKUP($D123,'2020년_하반기재정집행'!$C$1:$M$408,MATCH(N$2,'2020년_하반기재정집행'!$C$1:$M$1,0),FALSE)</f>
        <v>C</v>
      </c>
      <c r="O123" s="24">
        <f>VLOOKUP($D123,'2020년_하반기재정집행'!$C$1:$M$408,MATCH(O$2,'2020년_하반기재정집행'!$C$1:$M$1,0),FALSE)</f>
        <v>0.06</v>
      </c>
      <c r="P123" s="64">
        <f t="shared" si="4"/>
        <v>0.06</v>
      </c>
      <c r="Q123" s="169">
        <f t="shared" si="5"/>
        <v>0.99</v>
      </c>
      <c r="R123" s="169" t="e">
        <f t="shared" ca="1" si="6"/>
        <v>#REF!</v>
      </c>
      <c r="S123" s="25" t="e">
        <f t="shared" ca="1" si="7"/>
        <v>#REF!</v>
      </c>
    </row>
    <row r="124" spans="1:19" s="26" customFormat="1" x14ac:dyDescent="0.3">
      <c r="A124" s="23" t="s">
        <v>569</v>
      </c>
      <c r="B124" s="23" t="s">
        <v>570</v>
      </c>
      <c r="C124" s="23" t="s">
        <v>572</v>
      </c>
      <c r="D124" s="23" t="s">
        <v>437</v>
      </c>
      <c r="E124" s="106">
        <f>VLOOKUP($D124,'2020 상반기 신속집행 최종'!$B$4:$I$412,MATCH(E$2,'2020 상반기 신속집행 최종'!$B$4:$I$4,0),FALSE)/1000000</f>
        <v>374.96026999999998</v>
      </c>
      <c r="F124" s="107">
        <f>VLOOKUP($D124,'2020 상반기 신속집행 최종'!$B$4:$I$412,MATCH(F$2,'2020 상반기 신속집행 최종'!$B$4:$I$4,0),FALSE)/1000000</f>
        <v>324.30358799999999</v>
      </c>
      <c r="G124" s="118">
        <f>VLOOKUP($D124,'2020 상반기 신속집행 최종'!$B$4:$I$412,MATCH(G$2,'2020 상반기 신속집행 최종'!$B$4:$I$4,0),FALSE)</f>
        <v>1.156201423217063</v>
      </c>
      <c r="H124" s="69">
        <f>VLOOKUP($D124,'2020 상반기 신속집행 최종'!$B$4:$I$412,MATCH(H$2,'2020 상반기 신속집행 최종'!$B$4:$I$4,0),FALSE)</f>
        <v>0.6</v>
      </c>
      <c r="I124" s="82">
        <f>VLOOKUP($D124,'2020년_하반기재정집행'!$C$1:$M$408,MATCH(I$2,'2020년_하반기재정집행'!$C$1:$M$1,0),FALSE)/1000000</f>
        <v>18260.953783000001</v>
      </c>
      <c r="J124" s="82">
        <f>VLOOKUP($D124,'2020년_하반기재정집행'!$C$1:$M$408,MATCH(J$2,'2020년_하반기재정집행'!$C$1:$M$1,0),FALSE)/1000000</f>
        <v>19672.563959999999</v>
      </c>
      <c r="K124" s="83">
        <f>VLOOKUP($D124,'2020년_하반기재정집행'!$C$1:$M$408,MATCH(K$2,'2020년_하반기재정집행'!$C$1:$M$1,0),FALSE)</f>
        <v>0.92824472804509817</v>
      </c>
      <c r="L124" s="64">
        <f>VLOOKUP($D124,'2020년_하반기재정집행'!$C$1:$M$408,MATCH(L$2,'2020년_하반기재정집행'!$C$1:$M$1,0),FALSE)</f>
        <v>0.33</v>
      </c>
      <c r="M124" s="82">
        <f>VLOOKUP($D124,'2020년_하반기재정집행'!$C$1:$M$408,MATCH(M$2,'2020년_하반기재정집행'!$C$1:$M$1,0),FALSE)/1000000</f>
        <v>20817.527999999998</v>
      </c>
      <c r="N124" s="148" t="str">
        <f>VLOOKUP($D124,'2020년_하반기재정집행'!$C$1:$M$408,MATCH(N$2,'2020년_하반기재정집행'!$C$1:$M$1,0),FALSE)</f>
        <v>C</v>
      </c>
      <c r="O124" s="24">
        <f>VLOOKUP($D124,'2020년_하반기재정집행'!$C$1:$M$408,MATCH(O$2,'2020년_하반기재정집행'!$C$1:$M$1,0),FALSE)</f>
        <v>0.06</v>
      </c>
      <c r="P124" s="64">
        <f t="shared" si="4"/>
        <v>0.06</v>
      </c>
      <c r="Q124" s="169">
        <f t="shared" si="5"/>
        <v>0.99</v>
      </c>
      <c r="R124" s="169" t="e">
        <f t="shared" ca="1" si="6"/>
        <v>#REF!</v>
      </c>
      <c r="S124" s="25" t="e">
        <f t="shared" ca="1" si="7"/>
        <v>#REF!</v>
      </c>
    </row>
    <row r="125" spans="1:19" s="26" customFormat="1" x14ac:dyDescent="0.3">
      <c r="A125" s="23" t="s">
        <v>569</v>
      </c>
      <c r="B125" s="23" t="s">
        <v>570</v>
      </c>
      <c r="C125" s="23" t="s">
        <v>572</v>
      </c>
      <c r="D125" s="23" t="s">
        <v>432</v>
      </c>
      <c r="E125" s="106">
        <f>VLOOKUP($D125,'2020 상반기 신속집행 최종'!$B$4:$I$412,MATCH(E$2,'2020 상반기 신속집행 최종'!$B$4:$I$4,0),FALSE)/1000000</f>
        <v>695.84956999999997</v>
      </c>
      <c r="F125" s="107">
        <f>VLOOKUP($D125,'2020 상반기 신속집행 최종'!$B$4:$I$412,MATCH(F$2,'2020 상반기 신속집행 최종'!$B$4:$I$4,0),FALSE)/1000000</f>
        <v>594.74274300000002</v>
      </c>
      <c r="G125" s="118">
        <f>VLOOKUP($D125,'2020 상반기 신속집행 최종'!$B$4:$I$412,MATCH(G$2,'2020 상반기 신속집행 최종'!$B$4:$I$4,0),FALSE)</f>
        <v>1.1700009427437437</v>
      </c>
      <c r="H125" s="69">
        <f>VLOOKUP($D125,'2020 상반기 신속집행 최종'!$B$4:$I$412,MATCH(H$2,'2020 상반기 신속집행 최종'!$B$4:$I$4,0),FALSE)</f>
        <v>0.6</v>
      </c>
      <c r="I125" s="82">
        <f>VLOOKUP($D125,'2020년_하반기재정집행'!$C$1:$M$408,MATCH(I$2,'2020년_하반기재정집행'!$C$1:$M$1,0),FALSE)/1000000</f>
        <v>14883.175294999999</v>
      </c>
      <c r="J125" s="82">
        <f>VLOOKUP($D125,'2020년_하반기재정집행'!$C$1:$M$408,MATCH(J$2,'2020년_하반기재정집행'!$C$1:$M$1,0),FALSE)/1000000</f>
        <v>14819.113890000001</v>
      </c>
      <c r="K125" s="83">
        <f>VLOOKUP($D125,'2020년_하반기재정집행'!$C$1:$M$408,MATCH(K$2,'2020년_하반기재정집행'!$C$1:$M$1,0),FALSE)</f>
        <v>1.0043228903884212</v>
      </c>
      <c r="L125" s="64">
        <f>VLOOKUP($D125,'2020년_하반기재정집행'!$C$1:$M$408,MATCH(L$2,'2020년_하반기재정집행'!$C$1:$M$1,0),FALSE)</f>
        <v>0.4</v>
      </c>
      <c r="M125" s="82">
        <f>VLOOKUP($D125,'2020년_하반기재정집행'!$C$1:$M$408,MATCH(M$2,'2020년_하반기재정집행'!$C$1:$M$1,0),FALSE)/1000000</f>
        <v>15681.602000000001</v>
      </c>
      <c r="N125" s="148" t="str">
        <f>VLOOKUP($D125,'2020년_하반기재정집행'!$C$1:$M$408,MATCH(N$2,'2020년_하반기재정집행'!$C$1:$M$1,0),FALSE)</f>
        <v>C</v>
      </c>
      <c r="O125" s="24">
        <f>VLOOKUP($D125,'2020년_하반기재정집행'!$C$1:$M$408,MATCH(O$2,'2020년_하반기재정집행'!$C$1:$M$1,0),FALSE)</f>
        <v>0.06</v>
      </c>
      <c r="P125" s="64">
        <f t="shared" si="4"/>
        <v>0</v>
      </c>
      <c r="Q125" s="169">
        <f t="shared" si="5"/>
        <v>1</v>
      </c>
      <c r="R125" s="169" t="e">
        <f t="shared" ca="1" si="6"/>
        <v>#REF!</v>
      </c>
      <c r="S125" s="25" t="e">
        <f t="shared" ca="1" si="7"/>
        <v>#REF!</v>
      </c>
    </row>
    <row r="126" spans="1:19" s="26" customFormat="1" x14ac:dyDescent="0.3">
      <c r="A126" s="23" t="s">
        <v>569</v>
      </c>
      <c r="B126" s="23" t="s">
        <v>570</v>
      </c>
      <c r="C126" s="23" t="s">
        <v>572</v>
      </c>
      <c r="D126" s="23" t="s">
        <v>428</v>
      </c>
      <c r="E126" s="106">
        <f>VLOOKUP($D126,'2020 상반기 신속집행 최종'!$B$4:$I$412,MATCH(E$2,'2020 상반기 신속집행 최종'!$B$4:$I$4,0),FALSE)/1000000</f>
        <v>88.018152999999998</v>
      </c>
      <c r="F126" s="107">
        <f>VLOOKUP($D126,'2020 상반기 신속집행 최종'!$B$4:$I$412,MATCH(F$2,'2020 상반기 신속집행 최종'!$B$4:$I$4,0),FALSE)/1000000</f>
        <v>113.521338</v>
      </c>
      <c r="G126" s="118">
        <f>VLOOKUP($D126,'2020 상반기 신속집행 최종'!$B$4:$I$412,MATCH(G$2,'2020 상반기 신속집행 최종'!$B$4:$I$4,0),FALSE)</f>
        <v>0.77534457002259782</v>
      </c>
      <c r="H126" s="69">
        <f>VLOOKUP($D126,'2020 상반기 신속집행 최종'!$B$4:$I$412,MATCH(H$2,'2020 상반기 신속집행 최종'!$B$4:$I$4,0),FALSE)</f>
        <v>0.2</v>
      </c>
      <c r="I126" s="82">
        <f>VLOOKUP($D126,'2020년_하반기재정집행'!$C$1:$M$408,MATCH(I$2,'2020년_하반기재정집행'!$C$1:$M$1,0),FALSE)/1000000</f>
        <v>11429.682433</v>
      </c>
      <c r="J126" s="82">
        <f>VLOOKUP($D126,'2020년_하반기재정집행'!$C$1:$M$408,MATCH(J$2,'2020년_하반기재정집행'!$C$1:$M$1,0),FALSE)/1000000</f>
        <v>11055.030525</v>
      </c>
      <c r="K126" s="83">
        <f>VLOOKUP($D126,'2020년_하반기재정집행'!$C$1:$M$408,MATCH(K$2,'2020년_하반기재정집행'!$C$1:$M$1,0),FALSE)</f>
        <v>1.0338897217111032</v>
      </c>
      <c r="L126" s="64">
        <f>VLOOKUP($D126,'2020년_하반기재정집행'!$C$1:$M$408,MATCH(L$2,'2020년_하반기재정집행'!$C$1:$M$1,0),FALSE)</f>
        <v>0.4</v>
      </c>
      <c r="M126" s="82">
        <f>VLOOKUP($D126,'2020년_하반기재정집행'!$C$1:$M$408,MATCH(M$2,'2020년_하반기재정집행'!$C$1:$M$1,0),FALSE)/1000000</f>
        <v>11698.445</v>
      </c>
      <c r="N126" s="148" t="str">
        <f>VLOOKUP($D126,'2020년_하반기재정집행'!$C$1:$M$408,MATCH(N$2,'2020년_하반기재정집행'!$C$1:$M$1,0),FALSE)</f>
        <v>C</v>
      </c>
      <c r="O126" s="24">
        <f>VLOOKUP($D126,'2020년_하반기재정집행'!$C$1:$M$408,MATCH(O$2,'2020년_하반기재정집행'!$C$1:$M$1,0),FALSE)</f>
        <v>0.06</v>
      </c>
      <c r="P126" s="64">
        <f t="shared" si="4"/>
        <v>0.06</v>
      </c>
      <c r="Q126" s="169">
        <f t="shared" si="5"/>
        <v>0.66000000000000014</v>
      </c>
      <c r="R126" s="169" t="e">
        <f t="shared" ca="1" si="6"/>
        <v>#REF!</v>
      </c>
      <c r="S126" s="25" t="e">
        <f t="shared" ca="1" si="7"/>
        <v>#REF!</v>
      </c>
    </row>
    <row r="127" spans="1:19" s="26" customFormat="1" x14ac:dyDescent="0.3">
      <c r="A127" s="23" t="s">
        <v>569</v>
      </c>
      <c r="B127" s="23" t="s">
        <v>570</v>
      </c>
      <c r="C127" s="23" t="s">
        <v>572</v>
      </c>
      <c r="D127" s="23" t="s">
        <v>438</v>
      </c>
      <c r="E127" s="106">
        <f>VLOOKUP($D127,'2020 상반기 신속집행 최종'!$B$4:$I$412,MATCH(E$2,'2020 상반기 신속집행 최종'!$B$4:$I$4,0),FALSE)/1000000</f>
        <v>172.06338</v>
      </c>
      <c r="F127" s="107">
        <f>VLOOKUP($D127,'2020 상반기 신속집행 최종'!$B$4:$I$412,MATCH(F$2,'2020 상반기 신속집행 최종'!$B$4:$I$4,0),FALSE)/1000000</f>
        <v>136.00062</v>
      </c>
      <c r="G127" s="118">
        <f>VLOOKUP($D127,'2020 상반기 신속집행 최종'!$B$4:$I$412,MATCH(G$2,'2020 상반기 신속집행 최종'!$B$4:$I$4,0),FALSE)</f>
        <v>1.2651661440955195</v>
      </c>
      <c r="H127" s="69">
        <f>VLOOKUP($D127,'2020 상반기 신속집행 최종'!$B$4:$I$412,MATCH(H$2,'2020 상반기 신속집행 최종'!$B$4:$I$4,0),FALSE)</f>
        <v>0.6</v>
      </c>
      <c r="I127" s="82">
        <f>VLOOKUP($D127,'2020년_하반기재정집행'!$C$1:$M$408,MATCH(I$2,'2020년_하반기재정집행'!$C$1:$M$1,0),FALSE)/1000000</f>
        <v>16750.608620999999</v>
      </c>
      <c r="J127" s="82">
        <f>VLOOKUP($D127,'2020년_하반기재정집행'!$C$1:$M$408,MATCH(J$2,'2020년_하반기재정집행'!$C$1:$M$1,0),FALSE)/1000000</f>
        <v>18272.743965000001</v>
      </c>
      <c r="K127" s="83">
        <f>VLOOKUP($D127,'2020년_하반기재정집행'!$C$1:$M$408,MATCH(K$2,'2020년_하반기재정집행'!$C$1:$M$1,0),FALSE)</f>
        <v>0.91669913687207949</v>
      </c>
      <c r="L127" s="64">
        <f>VLOOKUP($D127,'2020년_하반기재정집행'!$C$1:$M$408,MATCH(L$2,'2020년_하반기재정집행'!$C$1:$M$1,0),FALSE)</f>
        <v>0.33</v>
      </c>
      <c r="M127" s="82">
        <f>VLOOKUP($D127,'2020년_하반기재정집행'!$C$1:$M$408,MATCH(M$2,'2020년_하반기재정집행'!$C$1:$M$1,0),FALSE)/1000000</f>
        <v>19336.237000000001</v>
      </c>
      <c r="N127" s="148" t="str">
        <f>VLOOKUP($D127,'2020년_하반기재정집행'!$C$1:$M$408,MATCH(N$2,'2020년_하반기재정집행'!$C$1:$M$1,0),FALSE)</f>
        <v>C</v>
      </c>
      <c r="O127" s="24">
        <f>VLOOKUP($D127,'2020년_하반기재정집행'!$C$1:$M$408,MATCH(O$2,'2020년_하반기재정집행'!$C$1:$M$1,0),FALSE)</f>
        <v>0.06</v>
      </c>
      <c r="P127" s="64">
        <f t="shared" si="4"/>
        <v>0.06</v>
      </c>
      <c r="Q127" s="169">
        <f t="shared" si="5"/>
        <v>0.99</v>
      </c>
      <c r="R127" s="169" t="e">
        <f t="shared" ca="1" si="6"/>
        <v>#REF!</v>
      </c>
      <c r="S127" s="25" t="e">
        <f t="shared" ca="1" si="7"/>
        <v>#REF!</v>
      </c>
    </row>
    <row r="128" spans="1:19" s="26" customFormat="1" x14ac:dyDescent="0.3">
      <c r="A128" s="23" t="s">
        <v>569</v>
      </c>
      <c r="B128" s="23" t="s">
        <v>570</v>
      </c>
      <c r="C128" s="23" t="s">
        <v>572</v>
      </c>
      <c r="D128" s="23" t="s">
        <v>9</v>
      </c>
      <c r="E128" s="106">
        <f>VLOOKUP($D128,'2020 상반기 신속집행 최종'!$B$4:$I$412,MATCH(E$2,'2020 상반기 신속집행 최종'!$B$4:$I$4,0),FALSE)/1000000</f>
        <v>41.404249999999998</v>
      </c>
      <c r="F128" s="107">
        <f>VLOOKUP($D128,'2020 상반기 신속집행 최종'!$B$4:$I$412,MATCH(F$2,'2020 상반기 신속집행 최종'!$B$4:$I$4,0),FALSE)/1000000</f>
        <v>23.982966000000001</v>
      </c>
      <c r="G128" s="118">
        <f>VLOOKUP($D128,'2020 상반기 신속집행 최종'!$B$4:$I$412,MATCH(G$2,'2020 상반기 신속집행 최종'!$B$4:$I$4,0),FALSE)</f>
        <v>1.7264023974349127</v>
      </c>
      <c r="H128" s="69">
        <f>VLOOKUP($D128,'2020 상반기 신속집행 최종'!$B$4:$I$412,MATCH(H$2,'2020 상반기 신속집행 최종'!$B$4:$I$4,0),FALSE)</f>
        <v>0.6</v>
      </c>
      <c r="I128" s="82">
        <f>VLOOKUP($D128,'2020년_하반기재정집행'!$C$1:$M$408,MATCH(I$2,'2020년_하반기재정집행'!$C$1:$M$1,0),FALSE)/1000000</f>
        <v>11471.200816</v>
      </c>
      <c r="J128" s="82">
        <f>VLOOKUP($D128,'2020년_하반기재정집행'!$C$1:$M$408,MATCH(J$2,'2020년_하반기재정집행'!$C$1:$M$1,0),FALSE)/1000000</f>
        <v>11209.21956</v>
      </c>
      <c r="K128" s="83">
        <f>VLOOKUP($D128,'2020년_하반기재정집행'!$C$1:$M$408,MATCH(K$2,'2020년_하반기재정집행'!$C$1:$M$1,0),FALSE)</f>
        <v>1.0233719443711209</v>
      </c>
      <c r="L128" s="64">
        <f>VLOOKUP($D128,'2020년_하반기재정집행'!$C$1:$M$408,MATCH(L$2,'2020년_하반기재정집행'!$C$1:$M$1,0),FALSE)</f>
        <v>0.4</v>
      </c>
      <c r="M128" s="82">
        <f>VLOOKUP($D128,'2020년_하반기재정집행'!$C$1:$M$408,MATCH(M$2,'2020년_하반기재정집행'!$C$1:$M$1,0),FALSE)/1000000</f>
        <v>11861.608</v>
      </c>
      <c r="N128" s="148" t="str">
        <f>VLOOKUP($D128,'2020년_하반기재정집행'!$C$1:$M$408,MATCH(N$2,'2020년_하반기재정집행'!$C$1:$M$1,0),FALSE)</f>
        <v>C</v>
      </c>
      <c r="O128" s="24">
        <f>VLOOKUP($D128,'2020년_하반기재정집행'!$C$1:$M$408,MATCH(O$2,'2020년_하반기재정집행'!$C$1:$M$1,0),FALSE)</f>
        <v>0.06</v>
      </c>
      <c r="P128" s="64">
        <f t="shared" si="4"/>
        <v>0</v>
      </c>
      <c r="Q128" s="169">
        <f t="shared" si="5"/>
        <v>1</v>
      </c>
      <c r="R128" s="169" t="e">
        <f t="shared" ca="1" si="6"/>
        <v>#REF!</v>
      </c>
      <c r="S128" s="25" t="e">
        <f t="shared" ca="1" si="7"/>
        <v>#REF!</v>
      </c>
    </row>
    <row r="129" spans="1:19" s="26" customFormat="1" x14ac:dyDescent="0.3">
      <c r="A129" s="23" t="s">
        <v>569</v>
      </c>
      <c r="B129" s="23" t="s">
        <v>570</v>
      </c>
      <c r="C129" s="23" t="s">
        <v>572</v>
      </c>
      <c r="D129" s="23" t="s">
        <v>446</v>
      </c>
      <c r="E129" s="106">
        <f>VLOOKUP($D129,'2020 상반기 신속집행 최종'!$B$4:$I$412,MATCH(E$2,'2020 상반기 신속집행 최종'!$B$4:$I$4,0),FALSE)/1000000</f>
        <v>392.17349000000002</v>
      </c>
      <c r="F129" s="107">
        <f>VLOOKUP($D129,'2020 상반기 신속집행 최종'!$B$4:$I$412,MATCH(F$2,'2020 상반기 신속집행 최종'!$B$4:$I$4,0),FALSE)/1000000</f>
        <v>262.33559100000002</v>
      </c>
      <c r="G129" s="118">
        <f>VLOOKUP($D129,'2020 상반기 신속집행 최종'!$B$4:$I$412,MATCH(G$2,'2020 상반기 신속집행 최종'!$B$4:$I$4,0),FALSE)</f>
        <v>1.4949305525227037</v>
      </c>
      <c r="H129" s="69">
        <f>VLOOKUP($D129,'2020 상반기 신속집행 최종'!$B$4:$I$412,MATCH(H$2,'2020 상반기 신속집행 최종'!$B$4:$I$4,0),FALSE)</f>
        <v>0.6</v>
      </c>
      <c r="I129" s="82">
        <f>VLOOKUP($D129,'2020년_하반기재정집행'!$C$1:$M$408,MATCH(I$2,'2020년_하반기재정집행'!$C$1:$M$1,0),FALSE)/1000000</f>
        <v>10314.084419000001</v>
      </c>
      <c r="J129" s="82">
        <f>VLOOKUP($D129,'2020년_하반기재정집행'!$C$1:$M$408,MATCH(J$2,'2020년_하반기재정집행'!$C$1:$M$1,0),FALSE)/1000000</f>
        <v>12446.253855000001</v>
      </c>
      <c r="K129" s="83">
        <f>VLOOKUP($D129,'2020년_하반기재정집행'!$C$1:$M$408,MATCH(K$2,'2020년_하반기재정집행'!$C$1:$M$1,0),FALSE)</f>
        <v>0.82868986436883185</v>
      </c>
      <c r="L129" s="64">
        <f>VLOOKUP($D129,'2020년_하반기재정집행'!$C$1:$M$408,MATCH(L$2,'2020년_하반기재정집행'!$C$1:$M$1,0),FALSE)</f>
        <v>0.25</v>
      </c>
      <c r="M129" s="82">
        <f>VLOOKUP($D129,'2020년_하반기재정집행'!$C$1:$M$408,MATCH(M$2,'2020년_하반기재정집행'!$C$1:$M$1,0),FALSE)/1000000</f>
        <v>13170.638999999999</v>
      </c>
      <c r="N129" s="148" t="str">
        <f>VLOOKUP($D129,'2020년_하반기재정집행'!$C$1:$M$408,MATCH(N$2,'2020년_하반기재정집행'!$C$1:$M$1,0),FALSE)</f>
        <v>C</v>
      </c>
      <c r="O129" s="24">
        <f>VLOOKUP($D129,'2020년_하반기재정집행'!$C$1:$M$408,MATCH(O$2,'2020년_하반기재정집행'!$C$1:$M$1,0),FALSE)</f>
        <v>0.06</v>
      </c>
      <c r="P129" s="64">
        <f t="shared" si="4"/>
        <v>0.06</v>
      </c>
      <c r="Q129" s="169">
        <f t="shared" si="5"/>
        <v>0.90999999999999992</v>
      </c>
      <c r="R129" s="169" t="e">
        <f t="shared" ca="1" si="6"/>
        <v>#REF!</v>
      </c>
      <c r="S129" s="25" t="e">
        <f t="shared" ca="1" si="7"/>
        <v>#REF!</v>
      </c>
    </row>
    <row r="130" spans="1:19" s="26" customFormat="1" x14ac:dyDescent="0.3">
      <c r="A130" s="23" t="s">
        <v>569</v>
      </c>
      <c r="B130" s="23" t="s">
        <v>570</v>
      </c>
      <c r="C130" s="23" t="s">
        <v>572</v>
      </c>
      <c r="D130" s="23" t="s">
        <v>445</v>
      </c>
      <c r="E130" s="106">
        <f>VLOOKUP($D130,'2020 상반기 신속집행 최종'!$B$4:$I$412,MATCH(E$2,'2020 상반기 신속집행 최종'!$B$4:$I$4,0),FALSE)/1000000</f>
        <v>357.86998899999998</v>
      </c>
      <c r="F130" s="107">
        <f>VLOOKUP($D130,'2020 상반기 신속집행 최종'!$B$4:$I$412,MATCH(F$2,'2020 상반기 신속집행 최종'!$B$4:$I$4,0),FALSE)/1000000</f>
        <v>182.490084</v>
      </c>
      <c r="G130" s="118">
        <f>VLOOKUP($D130,'2020 상반기 신속집행 최종'!$B$4:$I$412,MATCH(G$2,'2020 상반기 신속집행 최종'!$B$4:$I$4,0),FALSE)</f>
        <v>1.9610379980974748</v>
      </c>
      <c r="H130" s="69">
        <f>VLOOKUP($D130,'2020 상반기 신속집행 최종'!$B$4:$I$412,MATCH(H$2,'2020 상반기 신속집행 최종'!$B$4:$I$4,0),FALSE)</f>
        <v>0.6</v>
      </c>
      <c r="I130" s="82">
        <f>VLOOKUP($D130,'2020년_하반기재정집행'!$C$1:$M$408,MATCH(I$2,'2020년_하반기재정집행'!$C$1:$M$1,0),FALSE)/1000000</f>
        <v>16454.656385999999</v>
      </c>
      <c r="J130" s="82">
        <f>VLOOKUP($D130,'2020년_하반기재정집행'!$C$1:$M$408,MATCH(J$2,'2020년_하반기재정집행'!$C$1:$M$1,0),FALSE)/1000000</f>
        <v>19702.871999999999</v>
      </c>
      <c r="K130" s="83">
        <f>VLOOKUP($D130,'2020년_하반기재정집행'!$C$1:$M$408,MATCH(K$2,'2020년_하반기재정집행'!$C$1:$M$1,0),FALSE)</f>
        <v>0.83513999309339271</v>
      </c>
      <c r="L130" s="64">
        <f>VLOOKUP($D130,'2020년_하반기재정집행'!$C$1:$M$408,MATCH(L$2,'2020년_하반기재정집행'!$C$1:$M$1,0),FALSE)</f>
        <v>0.25</v>
      </c>
      <c r="M130" s="82">
        <f>VLOOKUP($D130,'2020년_하반기재정집행'!$C$1:$M$408,MATCH(M$2,'2020년_하반기재정집행'!$C$1:$M$1,0),FALSE)/1000000</f>
        <v>20849.599999999999</v>
      </c>
      <c r="N130" s="148" t="str">
        <f>VLOOKUP($D130,'2020년_하반기재정집행'!$C$1:$M$408,MATCH(N$2,'2020년_하반기재정집행'!$C$1:$M$1,0),FALSE)</f>
        <v>C</v>
      </c>
      <c r="O130" s="24">
        <f>VLOOKUP($D130,'2020년_하반기재정집행'!$C$1:$M$408,MATCH(O$2,'2020년_하반기재정집행'!$C$1:$M$1,0),FALSE)</f>
        <v>0.06</v>
      </c>
      <c r="P130" s="64">
        <f t="shared" si="4"/>
        <v>0.06</v>
      </c>
      <c r="Q130" s="169">
        <f t="shared" si="5"/>
        <v>0.90999999999999992</v>
      </c>
      <c r="R130" s="169" t="e">
        <f t="shared" ca="1" si="6"/>
        <v>#REF!</v>
      </c>
      <c r="S130" s="25" t="e">
        <f t="shared" ca="1" si="7"/>
        <v>#REF!</v>
      </c>
    </row>
    <row r="131" spans="1:19" s="26" customFormat="1" x14ac:dyDescent="0.3">
      <c r="A131" s="23" t="s">
        <v>569</v>
      </c>
      <c r="B131" s="23" t="s">
        <v>570</v>
      </c>
      <c r="C131" s="23" t="s">
        <v>572</v>
      </c>
      <c r="D131" s="23" t="s">
        <v>451</v>
      </c>
      <c r="E131" s="106">
        <f>VLOOKUP($D131,'2020 상반기 신속집행 최종'!$B$4:$I$412,MATCH(E$2,'2020 상반기 신속집행 최종'!$B$4:$I$4,0),FALSE)/1000000</f>
        <v>970.74904000000004</v>
      </c>
      <c r="F131" s="107">
        <f>VLOOKUP($D131,'2020 상반기 신속집행 최종'!$B$4:$I$412,MATCH(F$2,'2020 상반기 신속집행 최종'!$B$4:$I$4,0),FALSE)/1000000</f>
        <v>661.68446400000005</v>
      </c>
      <c r="G131" s="118">
        <f>VLOOKUP($D131,'2020 상반기 신속집행 최종'!$B$4:$I$412,MATCH(G$2,'2020 상반기 신속집행 최종'!$B$4:$I$4,0),FALSE)</f>
        <v>1.4670875512652206</v>
      </c>
      <c r="H131" s="69">
        <f>VLOOKUP($D131,'2020 상반기 신속집행 최종'!$B$4:$I$412,MATCH(H$2,'2020 상반기 신속집행 최종'!$B$4:$I$4,0),FALSE)</f>
        <v>0.6</v>
      </c>
      <c r="I131" s="82">
        <f>VLOOKUP($D131,'2020년_하반기재정집행'!$C$1:$M$408,MATCH(I$2,'2020년_하반기재정집행'!$C$1:$M$1,0),FALSE)/1000000</f>
        <v>10139.23338</v>
      </c>
      <c r="J131" s="82">
        <f>VLOOKUP($D131,'2020년_하반기재정집행'!$C$1:$M$408,MATCH(J$2,'2020년_하반기재정집행'!$C$1:$M$1,0),FALSE)/1000000</f>
        <v>9993.1699349999999</v>
      </c>
      <c r="K131" s="83">
        <f>VLOOKUP($D131,'2020년_하반기재정집행'!$C$1:$M$408,MATCH(K$2,'2020년_하반기재정집행'!$C$1:$M$1,0),FALSE)</f>
        <v>1.0146163275467206</v>
      </c>
      <c r="L131" s="64">
        <f>VLOOKUP($D131,'2020년_하반기재정집행'!$C$1:$M$408,MATCH(L$2,'2020년_하반기재정집행'!$C$1:$M$1,0),FALSE)</f>
        <v>0.4</v>
      </c>
      <c r="M131" s="82">
        <f>VLOOKUP($D131,'2020년_하반기재정집행'!$C$1:$M$408,MATCH(M$2,'2020년_하반기재정집행'!$C$1:$M$1,0),FALSE)/1000000</f>
        <v>10574.782999999999</v>
      </c>
      <c r="N131" s="148" t="str">
        <f>VLOOKUP($D131,'2020년_하반기재정집행'!$C$1:$M$408,MATCH(N$2,'2020년_하반기재정집행'!$C$1:$M$1,0),FALSE)</f>
        <v>C</v>
      </c>
      <c r="O131" s="24">
        <f>VLOOKUP($D131,'2020년_하반기재정집행'!$C$1:$M$408,MATCH(O$2,'2020년_하반기재정집행'!$C$1:$M$1,0),FALSE)</f>
        <v>0.06</v>
      </c>
      <c r="P131" s="64">
        <f t="shared" si="4"/>
        <v>0</v>
      </c>
      <c r="Q131" s="169">
        <f t="shared" si="5"/>
        <v>1</v>
      </c>
      <c r="R131" s="169" t="e">
        <f t="shared" ca="1" si="6"/>
        <v>#REF!</v>
      </c>
      <c r="S131" s="25" t="e">
        <f t="shared" ca="1" si="7"/>
        <v>#REF!</v>
      </c>
    </row>
    <row r="132" spans="1:19" s="26" customFormat="1" x14ac:dyDescent="0.3">
      <c r="A132" s="23" t="s">
        <v>569</v>
      </c>
      <c r="B132" s="23" t="s">
        <v>570</v>
      </c>
      <c r="C132" s="23" t="s">
        <v>572</v>
      </c>
      <c r="D132" s="121" t="s">
        <v>450</v>
      </c>
      <c r="E132" s="106">
        <f>VLOOKUP($D132,'2020 상반기 신속집행 최종'!$B$4:$I$412,MATCH(E$2,'2020 상반기 신속집행 최종'!$B$4:$I$4,0),FALSE)/1000000</f>
        <v>269.38213000000002</v>
      </c>
      <c r="F132" s="107">
        <f>VLOOKUP($D132,'2020 상반기 신속집행 최종'!$B$4:$I$412,MATCH(F$2,'2020 상반기 신속집행 최종'!$B$4:$I$4,0),FALSE)/1000000</f>
        <v>169.245531</v>
      </c>
      <c r="G132" s="118">
        <f>VLOOKUP($D132,'2020 상반기 신속집행 최종'!$B$4:$I$412,MATCH(G$2,'2020 상반기 신속집행 최종'!$B$4:$I$4,0),FALSE)</f>
        <v>1.5916646567169919</v>
      </c>
      <c r="H132" s="69">
        <f>VLOOKUP($D132,'2020 상반기 신속집행 최종'!$B$4:$I$412,MATCH(H$2,'2020 상반기 신속집행 최종'!$B$4:$I$4,0),FALSE)</f>
        <v>0.6</v>
      </c>
      <c r="I132" s="82">
        <f>VLOOKUP($D132,'2020년_하반기재정집행'!$C$1:$M$408,MATCH(I$2,'2020년_하반기재정집행'!$C$1:$M$1,0),FALSE)/1000000</f>
        <v>11497.96486</v>
      </c>
      <c r="J132" s="82">
        <f>VLOOKUP($D132,'2020년_하반기재정집행'!$C$1:$M$408,MATCH(J$2,'2020년_하반기재정집행'!$C$1:$M$1,0),FALSE)/1000000</f>
        <v>11125.651320000001</v>
      </c>
      <c r="K132" s="83">
        <f>VLOOKUP($D132,'2020년_하반기재정집행'!$C$1:$M$408,MATCH(K$2,'2020년_하반기재정집행'!$C$1:$M$1,0),FALSE)</f>
        <v>1.0334644264224524</v>
      </c>
      <c r="L132" s="64">
        <f>VLOOKUP($D132,'2020년_하반기재정집행'!$C$1:$M$408,MATCH(L$2,'2020년_하반기재정집행'!$C$1:$M$1,0),FALSE)</f>
        <v>0.4</v>
      </c>
      <c r="M132" s="82">
        <f>VLOOKUP($D132,'2020년_하반기재정집행'!$C$1:$M$408,MATCH(M$2,'2020년_하반기재정집행'!$C$1:$M$1,0),FALSE)/1000000</f>
        <v>11773.175999999999</v>
      </c>
      <c r="N132" s="148" t="str">
        <f>VLOOKUP($D132,'2020년_하반기재정집행'!$C$1:$M$408,MATCH(N$2,'2020년_하반기재정집행'!$C$1:$M$1,0),FALSE)</f>
        <v>C</v>
      </c>
      <c r="O132" s="24">
        <f>VLOOKUP($D132,'2020년_하반기재정집행'!$C$1:$M$408,MATCH(O$2,'2020년_하반기재정집행'!$C$1:$M$1,0),FALSE)</f>
        <v>0.06</v>
      </c>
      <c r="P132" s="64">
        <f t="shared" ref="P132:P161" si="8">+MIN(1-(H132+L132),O132)</f>
        <v>0</v>
      </c>
      <c r="Q132" s="169">
        <f t="shared" ref="Q132:Q161" si="9">+H132+L132+P132</f>
        <v>1</v>
      </c>
      <c r="R132" s="169" t="e">
        <f t="shared" ref="R132:R161" ca="1" si="10">VLOOKUP($A$1,INDIRECT($A132&amp;"!$E$1:$HZ$500"),MATCH($D132&amp;$R$1,INDIRECT($A132&amp;"!$E$1:$HZ$1"),0),FALSE)</f>
        <v>#REF!</v>
      </c>
      <c r="S132" s="25" t="e">
        <f t="shared" ref="S132:S161" ca="1" si="11">+IF(Q132-R132=0,"","ERROR")</f>
        <v>#REF!</v>
      </c>
    </row>
    <row r="133" spans="1:19" s="26" customFormat="1" x14ac:dyDescent="0.3">
      <c r="A133" s="23" t="s">
        <v>569</v>
      </c>
      <c r="B133" s="23" t="s">
        <v>570</v>
      </c>
      <c r="C133" s="23" t="s">
        <v>572</v>
      </c>
      <c r="D133" s="23" t="s">
        <v>490</v>
      </c>
      <c r="E133" s="106">
        <f>VLOOKUP($D133,'2020 상반기 신속집행 최종'!$B$4:$I$412,MATCH(E$2,'2020 상반기 신속집행 최종'!$B$4:$I$4,0),FALSE)/1000000</f>
        <v>633.55942000000005</v>
      </c>
      <c r="F133" s="107">
        <f>VLOOKUP($D133,'2020 상반기 신속집행 최종'!$B$4:$I$412,MATCH(F$2,'2020 상반기 신속집행 최종'!$B$4:$I$4,0),FALSE)/1000000</f>
        <v>454.41647999999998</v>
      </c>
      <c r="G133" s="118">
        <f>VLOOKUP($D133,'2020 상반기 신속집행 최종'!$B$4:$I$412,MATCH(G$2,'2020 상반기 신속집행 최종'!$B$4:$I$4,0),FALSE)</f>
        <v>1.394226327355029</v>
      </c>
      <c r="H133" s="69">
        <f>VLOOKUP($D133,'2020 상반기 신속집행 최종'!$B$4:$I$412,MATCH(H$2,'2020 상반기 신속집행 최종'!$B$4:$I$4,0),FALSE)</f>
        <v>0.6</v>
      </c>
      <c r="I133" s="82">
        <f>VLOOKUP($D133,'2020년_하반기재정집행'!$C$1:$M$408,MATCH(I$2,'2020년_하반기재정집행'!$C$1:$M$1,0),FALSE)/1000000</f>
        <v>12579.91548</v>
      </c>
      <c r="J133" s="82">
        <f>VLOOKUP($D133,'2020년_하반기재정집행'!$C$1:$M$408,MATCH(J$2,'2020년_하반기재정집행'!$C$1:$M$1,0),FALSE)/1000000</f>
        <v>12230.135190000001</v>
      </c>
      <c r="K133" s="83">
        <f>VLOOKUP($D133,'2020년_하반기재정집행'!$C$1:$M$408,MATCH(K$2,'2020년_하반기재정집행'!$C$1:$M$1,0),FALSE)</f>
        <v>1.0285998711024877</v>
      </c>
      <c r="L133" s="64">
        <f>VLOOKUP($D133,'2020년_하반기재정집행'!$C$1:$M$408,MATCH(L$2,'2020년_하반기재정집행'!$C$1:$M$1,0),FALSE)</f>
        <v>0.4</v>
      </c>
      <c r="M133" s="82">
        <f>VLOOKUP($D133,'2020년_하반기재정집행'!$C$1:$M$408,MATCH(M$2,'2020년_하반기재정집행'!$C$1:$M$1,0),FALSE)/1000000</f>
        <v>12941.941999999999</v>
      </c>
      <c r="N133" s="148" t="str">
        <f>VLOOKUP($D133,'2020년_하반기재정집행'!$C$1:$M$408,MATCH(N$2,'2020년_하반기재정집행'!$C$1:$M$1,0),FALSE)</f>
        <v>C</v>
      </c>
      <c r="O133" s="24">
        <f>VLOOKUP($D133,'2020년_하반기재정집행'!$C$1:$M$408,MATCH(O$2,'2020년_하반기재정집행'!$C$1:$M$1,0),FALSE)</f>
        <v>0.06</v>
      </c>
      <c r="P133" s="64">
        <f t="shared" si="8"/>
        <v>0</v>
      </c>
      <c r="Q133" s="169">
        <f t="shared" si="9"/>
        <v>1</v>
      </c>
      <c r="R133" s="169" t="e">
        <f t="shared" ca="1" si="10"/>
        <v>#REF!</v>
      </c>
      <c r="S133" s="25" t="e">
        <f t="shared" ca="1" si="11"/>
        <v>#REF!</v>
      </c>
    </row>
    <row r="134" spans="1:19" s="26" customFormat="1" x14ac:dyDescent="0.3">
      <c r="A134" s="23" t="s">
        <v>569</v>
      </c>
      <c r="B134" s="23" t="s">
        <v>570</v>
      </c>
      <c r="C134" s="23" t="s">
        <v>572</v>
      </c>
      <c r="D134" s="23" t="s">
        <v>489</v>
      </c>
      <c r="E134" s="106">
        <f>VLOOKUP($D134,'2020 상반기 신속집행 최종'!$B$4:$I$412,MATCH(E$2,'2020 상반기 신속집행 최종'!$B$4:$I$4,0),FALSE)/1000000</f>
        <v>0</v>
      </c>
      <c r="F134" s="107">
        <f>VLOOKUP($D134,'2020 상반기 신속집행 최종'!$B$4:$I$412,MATCH(F$2,'2020 상반기 신속집행 최종'!$B$4:$I$4,0),FALSE)/1000000</f>
        <v>0</v>
      </c>
      <c r="G134" s="118">
        <f>VLOOKUP($D134,'2020 상반기 신속집행 최종'!$B$4:$I$412,MATCH(G$2,'2020 상반기 신속집행 최종'!$B$4:$I$4,0),FALSE)</f>
        <v>0</v>
      </c>
      <c r="H134" s="69">
        <f>VLOOKUP($D134,'2020 상반기 신속집행 최종'!$B$4:$I$412,MATCH(H$2,'2020 상반기 신속집행 최종'!$B$4:$I$4,0),FALSE)</f>
        <v>0</v>
      </c>
      <c r="I134" s="82">
        <f>VLOOKUP($D134,'2020년_하반기재정집행'!$C$1:$M$408,MATCH(I$2,'2020년_하반기재정집행'!$C$1:$M$1,0),FALSE)/1000000</f>
        <v>6803.7339899999997</v>
      </c>
      <c r="J134" s="82">
        <f>VLOOKUP($D134,'2020년_하반기재정집행'!$C$1:$M$408,MATCH(J$2,'2020년_하반기재정집행'!$C$1:$M$1,0),FALSE)/1000000</f>
        <v>6605.8901999999998</v>
      </c>
      <c r="K134" s="83">
        <f>VLOOKUP($D134,'2020년_하반기재정집행'!$C$1:$M$408,MATCH(K$2,'2020년_하반기재정집행'!$C$1:$M$1,0),FALSE)</f>
        <v>1.0299496031587083</v>
      </c>
      <c r="L134" s="64">
        <f>VLOOKUP($D134,'2020년_하반기재정집행'!$C$1:$M$408,MATCH(L$2,'2020년_하반기재정집행'!$C$1:$M$1,0),FALSE)</f>
        <v>0.4</v>
      </c>
      <c r="M134" s="82">
        <f>VLOOKUP($D134,'2020년_하반기재정집행'!$C$1:$M$408,MATCH(M$2,'2020년_하반기재정집행'!$C$1:$M$1,0),FALSE)/1000000</f>
        <v>6990.36</v>
      </c>
      <c r="N134" s="148" t="str">
        <f>VLOOKUP($D134,'2020년_하반기재정집행'!$C$1:$M$408,MATCH(N$2,'2020년_하반기재정집행'!$C$1:$M$1,0),FALSE)</f>
        <v>D</v>
      </c>
      <c r="O134" s="24">
        <f>VLOOKUP($D134,'2020년_하반기재정집행'!$C$1:$M$408,MATCH(O$2,'2020년_하반기재정집행'!$C$1:$M$1,0),FALSE)</f>
        <v>0.04</v>
      </c>
      <c r="P134" s="64">
        <f t="shared" si="8"/>
        <v>0.04</v>
      </c>
      <c r="Q134" s="169">
        <f t="shared" si="9"/>
        <v>0.44</v>
      </c>
      <c r="R134" s="169" t="e">
        <f t="shared" ca="1" si="10"/>
        <v>#REF!</v>
      </c>
      <c r="S134" s="25" t="e">
        <f t="shared" ca="1" si="11"/>
        <v>#REF!</v>
      </c>
    </row>
    <row r="135" spans="1:19" s="26" customFormat="1" x14ac:dyDescent="0.3">
      <c r="A135" s="23" t="s">
        <v>569</v>
      </c>
      <c r="B135" s="23" t="s">
        <v>570</v>
      </c>
      <c r="C135" s="23" t="s">
        <v>572</v>
      </c>
      <c r="D135" s="23" t="s">
        <v>493</v>
      </c>
      <c r="E135" s="106">
        <f>VLOOKUP($D135,'2020 상반기 신속집행 최종'!$B$4:$I$412,MATCH(E$2,'2020 상반기 신속집행 최종'!$B$4:$I$4,0),FALSE)/1000000</f>
        <v>955.22108000000003</v>
      </c>
      <c r="F135" s="107">
        <f>VLOOKUP($D135,'2020 상반기 신속집행 최종'!$B$4:$I$412,MATCH(F$2,'2020 상반기 신속집행 최종'!$B$4:$I$4,0),FALSE)/1000000</f>
        <v>885.12442199999998</v>
      </c>
      <c r="G135" s="118">
        <f>VLOOKUP($D135,'2020 상반기 신속집행 최종'!$B$4:$I$412,MATCH(G$2,'2020 상반기 신속집행 최종'!$B$4:$I$4,0),FALSE)</f>
        <v>1.0791941293876084</v>
      </c>
      <c r="H135" s="69">
        <f>VLOOKUP($D135,'2020 상반기 신속집행 최종'!$B$4:$I$412,MATCH(H$2,'2020 상반기 신속집행 최종'!$B$4:$I$4,0),FALSE)</f>
        <v>0.5</v>
      </c>
      <c r="I135" s="82">
        <f>VLOOKUP($D135,'2020년_하반기재정집행'!$C$1:$M$408,MATCH(I$2,'2020년_하반기재정집행'!$C$1:$M$1,0),FALSE)/1000000</f>
        <v>17384.03656</v>
      </c>
      <c r="J135" s="82">
        <f>VLOOKUP($D135,'2020년_하반기재정집행'!$C$1:$M$408,MATCH(J$2,'2020년_하반기재정집행'!$C$1:$M$1,0),FALSE)/1000000</f>
        <v>16970.412059999999</v>
      </c>
      <c r="K135" s="83">
        <f>VLOOKUP($D135,'2020년_하반기재정집행'!$C$1:$M$408,MATCH(K$2,'2020년_하반기재정집행'!$C$1:$M$1,0),FALSE)</f>
        <v>1.0243732738213782</v>
      </c>
      <c r="L135" s="64">
        <f>VLOOKUP($D135,'2020년_하반기재정집행'!$C$1:$M$408,MATCH(L$2,'2020년_하반기재정집행'!$C$1:$M$1,0),FALSE)</f>
        <v>0.4</v>
      </c>
      <c r="M135" s="82">
        <f>VLOOKUP($D135,'2020년_하반기재정집행'!$C$1:$M$408,MATCH(M$2,'2020년_하반기재정집행'!$C$1:$M$1,0),FALSE)/1000000</f>
        <v>17958.108</v>
      </c>
      <c r="N135" s="148" t="str">
        <f>VLOOKUP($D135,'2020년_하반기재정집행'!$C$1:$M$408,MATCH(N$2,'2020년_하반기재정집행'!$C$1:$M$1,0),FALSE)</f>
        <v>C</v>
      </c>
      <c r="O135" s="24">
        <f>VLOOKUP($D135,'2020년_하반기재정집행'!$C$1:$M$408,MATCH(O$2,'2020년_하반기재정집행'!$C$1:$M$1,0),FALSE)</f>
        <v>0.06</v>
      </c>
      <c r="P135" s="64">
        <f t="shared" si="8"/>
        <v>0.06</v>
      </c>
      <c r="Q135" s="169">
        <f t="shared" si="9"/>
        <v>0.96</v>
      </c>
      <c r="R135" s="169" t="e">
        <f t="shared" ca="1" si="10"/>
        <v>#REF!</v>
      </c>
      <c r="S135" s="25" t="e">
        <f t="shared" ca="1" si="11"/>
        <v>#REF!</v>
      </c>
    </row>
    <row r="136" spans="1:19" s="26" customFormat="1" x14ac:dyDescent="0.3">
      <c r="A136" s="23" t="s">
        <v>569</v>
      </c>
      <c r="B136" s="23" t="s">
        <v>570</v>
      </c>
      <c r="C136" s="23" t="s">
        <v>573</v>
      </c>
      <c r="D136" s="23" t="s">
        <v>574</v>
      </c>
      <c r="E136" s="106">
        <f>VLOOKUP($D136,'2020 상반기 신속집행 최종'!$B$4:$I$412,MATCH(E$2,'2020 상반기 신속집행 최종'!$B$4:$I$4,0),FALSE)/1000000</f>
        <v>760.53709600000002</v>
      </c>
      <c r="F136" s="107">
        <f>VLOOKUP($D136,'2020 상반기 신속집행 최종'!$B$4:$I$412,MATCH(F$2,'2020 상반기 신속집행 최종'!$B$4:$I$4,0),FALSE)/1000000</f>
        <v>570.43545300000005</v>
      </c>
      <c r="G136" s="118">
        <f>VLOOKUP($D136,'2020 상반기 신속집행 최종'!$B$4:$I$412,MATCH(G$2,'2020 상반기 신속집행 최종'!$B$4:$I$4,0),FALSE)</f>
        <v>1.3332570617766284</v>
      </c>
      <c r="H136" s="69">
        <f>VLOOKUP($D136,'2020 상반기 신속집행 최종'!$B$4:$I$412,MATCH(H$2,'2020 상반기 신속집행 최종'!$B$4:$I$4,0),FALSE)</f>
        <v>0.6</v>
      </c>
      <c r="I136" s="82">
        <f>VLOOKUP($D136,'2020년_하반기재정집행'!$C$1:$M$408,MATCH(I$2,'2020년_하반기재정집행'!$C$1:$M$1,0),FALSE)/1000000</f>
        <v>18051.926215</v>
      </c>
      <c r="J136" s="82">
        <f>VLOOKUP($D136,'2020년_하반기재정집행'!$C$1:$M$408,MATCH(J$2,'2020년_하반기재정집행'!$C$1:$M$1,0),FALSE)/1000000</f>
        <v>18030.344850000001</v>
      </c>
      <c r="K136" s="83">
        <f>VLOOKUP($D136,'2020년_하반기재정집행'!$C$1:$M$408,MATCH(K$2,'2020년_하반기재정집행'!$C$1:$M$1,0),FALSE)</f>
        <v>1.0011969468792494</v>
      </c>
      <c r="L136" s="64">
        <f>VLOOKUP($D136,'2020년_하반기재정집행'!$C$1:$M$408,MATCH(L$2,'2020년_하반기재정집행'!$C$1:$M$1,0),FALSE)</f>
        <v>0.4</v>
      </c>
      <c r="M136" s="82">
        <f>VLOOKUP($D136,'2020년_하반기재정집행'!$C$1:$M$408,MATCH(M$2,'2020년_하반기재정집행'!$C$1:$M$1,0),FALSE)/1000000</f>
        <v>19079.73</v>
      </c>
      <c r="N136" s="148" t="str">
        <f>VLOOKUP($D136,'2020년_하반기재정집행'!$C$1:$M$408,MATCH(N$2,'2020년_하반기재정집행'!$C$1:$M$1,0),FALSE)</f>
        <v>C</v>
      </c>
      <c r="O136" s="24">
        <f>VLOOKUP($D136,'2020년_하반기재정집행'!$C$1:$M$408,MATCH(O$2,'2020년_하반기재정집행'!$C$1:$M$1,0),FALSE)</f>
        <v>0.06</v>
      </c>
      <c r="P136" s="64">
        <f t="shared" si="8"/>
        <v>0</v>
      </c>
      <c r="Q136" s="169">
        <f t="shared" si="9"/>
        <v>1</v>
      </c>
      <c r="R136" s="169" t="e">
        <f t="shared" ca="1" si="10"/>
        <v>#REF!</v>
      </c>
      <c r="S136" s="25" t="e">
        <f t="shared" ca="1" si="11"/>
        <v>#REF!</v>
      </c>
    </row>
    <row r="137" spans="1:19" s="26" customFormat="1" x14ac:dyDescent="0.3">
      <c r="A137" s="23" t="s">
        <v>569</v>
      </c>
      <c r="B137" s="23" t="s">
        <v>570</v>
      </c>
      <c r="C137" s="23" t="s">
        <v>573</v>
      </c>
      <c r="D137" s="23" t="s">
        <v>443</v>
      </c>
      <c r="E137" s="106">
        <f>VLOOKUP($D137,'2020 상반기 신속집행 최종'!$B$4:$I$412,MATCH(E$2,'2020 상반기 신속집행 최종'!$B$4:$I$4,0),FALSE)/1000000</f>
        <v>207.769632</v>
      </c>
      <c r="F137" s="107">
        <f>VLOOKUP($D137,'2020 상반기 신속집행 최종'!$B$4:$I$412,MATCH(F$2,'2020 상반기 신속집행 최종'!$B$4:$I$4,0),FALSE)/1000000</f>
        <v>211.996197</v>
      </c>
      <c r="G137" s="118">
        <f>VLOOKUP($D137,'2020 상반기 신속집행 최종'!$B$4:$I$412,MATCH(G$2,'2020 상반기 신속집행 최종'!$B$4:$I$4,0),FALSE)</f>
        <v>0.98006301499833037</v>
      </c>
      <c r="H137" s="69">
        <f>VLOOKUP($D137,'2020 상반기 신속집행 최종'!$B$4:$I$412,MATCH(H$2,'2020 상반기 신속집행 최종'!$B$4:$I$4,0),FALSE)</f>
        <v>0.4</v>
      </c>
      <c r="I137" s="82">
        <f>VLOOKUP($D137,'2020년_하반기재정집행'!$C$1:$M$408,MATCH(I$2,'2020년_하반기재정집행'!$C$1:$M$1,0),FALSE)/1000000</f>
        <v>12050.022363</v>
      </c>
      <c r="J137" s="82">
        <f>VLOOKUP($D137,'2020년_하반기재정집행'!$C$1:$M$408,MATCH(J$2,'2020년_하반기재정집행'!$C$1:$M$1,0),FALSE)/1000000</f>
        <v>13895.243352</v>
      </c>
      <c r="K137" s="83">
        <f>VLOOKUP($D137,'2020년_하반기재정집행'!$C$1:$M$408,MATCH(K$2,'2020년_하반기재정집행'!$C$1:$M$1,0),FALSE)</f>
        <v>0.86720484540960485</v>
      </c>
      <c r="L137" s="64">
        <f>VLOOKUP($D137,'2020년_하반기재정집행'!$C$1:$M$408,MATCH(L$2,'2020년_하반기재정집행'!$C$1:$M$1,0),FALSE)</f>
        <v>0.25</v>
      </c>
      <c r="M137" s="82">
        <f>VLOOKUP($D137,'2020년_하반기재정집행'!$C$1:$M$408,MATCH(M$2,'2020년_하반기재정집행'!$C$1:$M$1,0),FALSE)/1000000</f>
        <v>14703.961219999999</v>
      </c>
      <c r="N137" s="148" t="str">
        <f>VLOOKUP($D137,'2020년_하반기재정집행'!$C$1:$M$408,MATCH(N$2,'2020년_하반기재정집행'!$C$1:$M$1,0),FALSE)</f>
        <v>C</v>
      </c>
      <c r="O137" s="24">
        <f>VLOOKUP($D137,'2020년_하반기재정집행'!$C$1:$M$408,MATCH(O$2,'2020년_하반기재정집행'!$C$1:$M$1,0),FALSE)</f>
        <v>0.06</v>
      </c>
      <c r="P137" s="64">
        <f t="shared" si="8"/>
        <v>0.06</v>
      </c>
      <c r="Q137" s="169">
        <f t="shared" si="9"/>
        <v>0.71</v>
      </c>
      <c r="R137" s="169" t="e">
        <f t="shared" ca="1" si="10"/>
        <v>#REF!</v>
      </c>
      <c r="S137" s="25" t="e">
        <f t="shared" ca="1" si="11"/>
        <v>#REF!</v>
      </c>
    </row>
    <row r="138" spans="1:19" s="26" customFormat="1" x14ac:dyDescent="0.3">
      <c r="A138" s="23" t="s">
        <v>569</v>
      </c>
      <c r="B138" s="23" t="s">
        <v>570</v>
      </c>
      <c r="C138" s="23" t="s">
        <v>573</v>
      </c>
      <c r="D138" s="23" t="s">
        <v>430</v>
      </c>
      <c r="E138" s="106">
        <f>VLOOKUP($D138,'2020 상반기 신속집행 최종'!$B$4:$I$412,MATCH(E$2,'2020 상반기 신속집행 최종'!$B$4:$I$4,0),FALSE)/1000000</f>
        <v>1939.3832749999999</v>
      </c>
      <c r="F138" s="107">
        <f>VLOOKUP($D138,'2020 상반기 신속집행 최종'!$B$4:$I$412,MATCH(F$2,'2020 상반기 신속집행 최종'!$B$4:$I$4,0),FALSE)/1000000</f>
        <v>1899.646902</v>
      </c>
      <c r="G138" s="118">
        <f>VLOOKUP($D138,'2020 상반기 신속집행 최종'!$B$4:$I$412,MATCH(G$2,'2020 상반기 신속집행 최종'!$B$4:$I$4,0),FALSE)</f>
        <v>1.0209177679063222</v>
      </c>
      <c r="H138" s="69">
        <f>VLOOKUP($D138,'2020 상반기 신속집행 최종'!$B$4:$I$412,MATCH(H$2,'2020 상반기 신속집행 최종'!$B$4:$I$4,0),FALSE)</f>
        <v>0.5</v>
      </c>
      <c r="I138" s="82">
        <f>VLOOKUP($D138,'2020년_하반기재정집행'!$C$1:$M$408,MATCH(I$2,'2020년_하반기재정집행'!$C$1:$M$1,0),FALSE)/1000000</f>
        <v>19152.919623000002</v>
      </c>
      <c r="J138" s="82">
        <f>VLOOKUP($D138,'2020년_하반기재정집행'!$C$1:$M$408,MATCH(J$2,'2020년_하반기재정집행'!$C$1:$M$1,0),FALSE)/1000000</f>
        <v>18941.527334999999</v>
      </c>
      <c r="K138" s="83">
        <f>VLOOKUP($D138,'2020년_하반기재정집행'!$C$1:$M$408,MATCH(K$2,'2020년_하반기재정집행'!$C$1:$M$1,0),FALSE)</f>
        <v>1.0111602556785055</v>
      </c>
      <c r="L138" s="64">
        <f>VLOOKUP($D138,'2020년_하반기재정집행'!$C$1:$M$408,MATCH(L$2,'2020년_하반기재정집행'!$C$1:$M$1,0),FALSE)</f>
        <v>0.4</v>
      </c>
      <c r="M138" s="82">
        <f>VLOOKUP($D138,'2020년_하반기재정집행'!$C$1:$M$408,MATCH(M$2,'2020년_하반기재정집행'!$C$1:$M$1,0),FALSE)/1000000</f>
        <v>20043.94427</v>
      </c>
      <c r="N138" s="148" t="str">
        <f>VLOOKUP($D138,'2020년_하반기재정집행'!$C$1:$M$408,MATCH(N$2,'2020년_하반기재정집행'!$C$1:$M$1,0),FALSE)</f>
        <v>C</v>
      </c>
      <c r="O138" s="24">
        <f>VLOOKUP($D138,'2020년_하반기재정집행'!$C$1:$M$408,MATCH(O$2,'2020년_하반기재정집행'!$C$1:$M$1,0),FALSE)</f>
        <v>0.06</v>
      </c>
      <c r="P138" s="64">
        <f t="shared" si="8"/>
        <v>0.06</v>
      </c>
      <c r="Q138" s="169">
        <f t="shared" si="9"/>
        <v>0.96</v>
      </c>
      <c r="R138" s="169" t="e">
        <f t="shared" ca="1" si="10"/>
        <v>#REF!</v>
      </c>
      <c r="S138" s="25" t="e">
        <f t="shared" ca="1" si="11"/>
        <v>#REF!</v>
      </c>
    </row>
    <row r="139" spans="1:19" s="26" customFormat="1" x14ac:dyDescent="0.3">
      <c r="A139" s="23" t="s">
        <v>569</v>
      </c>
      <c r="B139" s="23" t="s">
        <v>570</v>
      </c>
      <c r="C139" s="23" t="s">
        <v>573</v>
      </c>
      <c r="D139" s="23" t="s">
        <v>435</v>
      </c>
      <c r="E139" s="106">
        <f>VLOOKUP($D139,'2020 상반기 신속집행 최종'!$B$4:$I$412,MATCH(E$2,'2020 상반기 신속집행 최종'!$B$4:$I$4,0),FALSE)/1000000</f>
        <v>2624.4068600000001</v>
      </c>
      <c r="F139" s="107">
        <f>VLOOKUP($D139,'2020 상반기 신속집행 최종'!$B$4:$I$412,MATCH(F$2,'2020 상반기 신속집행 최종'!$B$4:$I$4,0),FALSE)/1000000</f>
        <v>3134.3581960000001</v>
      </c>
      <c r="G139" s="118">
        <f>VLOOKUP($D139,'2020 상반기 신속집행 최종'!$B$4:$I$412,MATCH(G$2,'2020 상반기 신속집행 최종'!$B$4:$I$4,0),FALSE)</f>
        <v>0.83730278924381107</v>
      </c>
      <c r="H139" s="69">
        <f>VLOOKUP($D139,'2020 상반기 신속집행 최종'!$B$4:$I$412,MATCH(H$2,'2020 상반기 신속집행 최종'!$B$4:$I$4,0),FALSE)</f>
        <v>0.3</v>
      </c>
      <c r="I139" s="82">
        <f>VLOOKUP($D139,'2020년_하반기재정집행'!$C$1:$M$408,MATCH(I$2,'2020년_하반기재정집행'!$C$1:$M$1,0),FALSE)/1000000</f>
        <v>20294.441780000001</v>
      </c>
      <c r="J139" s="82">
        <f>VLOOKUP($D139,'2020년_하반기재정집행'!$C$1:$M$408,MATCH(J$2,'2020년_하반기재정집행'!$C$1:$M$1,0),FALSE)/1000000</f>
        <v>21057.396821999999</v>
      </c>
      <c r="K139" s="83">
        <f>VLOOKUP($D139,'2020년_하반기재정집행'!$C$1:$M$408,MATCH(K$2,'2020년_하반기재정집행'!$C$1:$M$1,0),FALSE)</f>
        <v>0.96376783662057919</v>
      </c>
      <c r="L139" s="64">
        <f>VLOOKUP($D139,'2020년_하반기재정집행'!$C$1:$M$408,MATCH(L$2,'2020년_하반기재정집행'!$C$1:$M$1,0),FALSE)</f>
        <v>0.33</v>
      </c>
      <c r="M139" s="82">
        <f>VLOOKUP($D139,'2020년_하반기재정집행'!$C$1:$M$408,MATCH(M$2,'2020년_하반기재정집행'!$C$1:$M$1,0),FALSE)/1000000</f>
        <v>22282.959599999998</v>
      </c>
      <c r="N139" s="148" t="str">
        <f>VLOOKUP($D139,'2020년_하반기재정집행'!$C$1:$M$408,MATCH(N$2,'2020년_하반기재정집행'!$C$1:$M$1,0),FALSE)</f>
        <v>C</v>
      </c>
      <c r="O139" s="24">
        <f>VLOOKUP($D139,'2020년_하반기재정집행'!$C$1:$M$408,MATCH(O$2,'2020년_하반기재정집행'!$C$1:$M$1,0),FALSE)</f>
        <v>0.06</v>
      </c>
      <c r="P139" s="64">
        <f t="shared" si="8"/>
        <v>0.06</v>
      </c>
      <c r="Q139" s="169">
        <f t="shared" si="9"/>
        <v>0.69</v>
      </c>
      <c r="R139" s="169" t="e">
        <f t="shared" ca="1" si="10"/>
        <v>#REF!</v>
      </c>
      <c r="S139" s="25" t="e">
        <f t="shared" ca="1" si="11"/>
        <v>#REF!</v>
      </c>
    </row>
    <row r="140" spans="1:19" s="26" customFormat="1" x14ac:dyDescent="0.3">
      <c r="A140" s="23" t="s">
        <v>569</v>
      </c>
      <c r="B140" s="23" t="s">
        <v>570</v>
      </c>
      <c r="C140" s="23" t="s">
        <v>573</v>
      </c>
      <c r="D140" s="23" t="s">
        <v>447</v>
      </c>
      <c r="E140" s="106">
        <f>VLOOKUP($D140,'2020 상반기 신속집행 최종'!$B$4:$I$412,MATCH(E$2,'2020 상반기 신속집행 최종'!$B$4:$I$4,0),FALSE)/1000000</f>
        <v>150.79270199999999</v>
      </c>
      <c r="F140" s="107">
        <f>VLOOKUP($D140,'2020 상반기 신속집행 최종'!$B$4:$I$412,MATCH(F$2,'2020 상반기 신속집행 최종'!$B$4:$I$4,0),FALSE)/1000000</f>
        <v>114.49390200000001</v>
      </c>
      <c r="G140" s="118">
        <f>VLOOKUP($D140,'2020 상반기 신속집행 최종'!$B$4:$I$412,MATCH(G$2,'2020 상반기 신속집행 최종'!$B$4:$I$4,0),FALSE)</f>
        <v>1.3170369719777739</v>
      </c>
      <c r="H140" s="69">
        <f>VLOOKUP($D140,'2020 상반기 신속집행 최종'!$B$4:$I$412,MATCH(H$2,'2020 상반기 신속집행 최종'!$B$4:$I$4,0),FALSE)</f>
        <v>0.6</v>
      </c>
      <c r="I140" s="82">
        <f>VLOOKUP($D140,'2020년_하반기재정집행'!$C$1:$M$408,MATCH(I$2,'2020년_하반기재정집행'!$C$1:$M$1,0),FALSE)/1000000</f>
        <v>8960.7752459999992</v>
      </c>
      <c r="J140" s="82">
        <f>VLOOKUP($D140,'2020년_하반기재정집행'!$C$1:$M$408,MATCH(J$2,'2020년_하반기재정집행'!$C$1:$M$1,0),FALSE)/1000000</f>
        <v>11431.634078999999</v>
      </c>
      <c r="K140" s="83">
        <f>VLOOKUP($D140,'2020년_하반기재정집행'!$C$1:$M$408,MATCH(K$2,'2020년_하반기재정집행'!$C$1:$M$1,0),FALSE)</f>
        <v>0.78385777431950987</v>
      </c>
      <c r="L140" s="64">
        <f>VLOOKUP($D140,'2020년_하반기재정집행'!$C$1:$M$408,MATCH(L$2,'2020년_하반기재정집행'!$C$1:$M$1,0),FALSE)</f>
        <v>0.18</v>
      </c>
      <c r="M140" s="82">
        <f>VLOOKUP($D140,'2020년_하반기재정집행'!$C$1:$M$408,MATCH(M$2,'2020년_하반기재정집행'!$C$1:$M$1,0),FALSE)/1000000</f>
        <v>12096.967280000001</v>
      </c>
      <c r="N140" s="148" t="str">
        <f>VLOOKUP($D140,'2020년_하반기재정집행'!$C$1:$M$408,MATCH(N$2,'2020년_하반기재정집행'!$C$1:$M$1,0),FALSE)</f>
        <v>C</v>
      </c>
      <c r="O140" s="24">
        <f>VLOOKUP($D140,'2020년_하반기재정집행'!$C$1:$M$408,MATCH(O$2,'2020년_하반기재정집행'!$C$1:$M$1,0),FALSE)</f>
        <v>0.06</v>
      </c>
      <c r="P140" s="64">
        <f t="shared" si="8"/>
        <v>0.06</v>
      </c>
      <c r="Q140" s="169">
        <f t="shared" si="9"/>
        <v>0.84000000000000008</v>
      </c>
      <c r="R140" s="169" t="e">
        <f t="shared" ca="1" si="10"/>
        <v>#REF!</v>
      </c>
      <c r="S140" s="25" t="e">
        <f t="shared" ca="1" si="11"/>
        <v>#REF!</v>
      </c>
    </row>
    <row r="141" spans="1:19" s="26" customFormat="1" x14ac:dyDescent="0.3">
      <c r="A141" s="23" t="s">
        <v>569</v>
      </c>
      <c r="B141" s="23" t="s">
        <v>570</v>
      </c>
      <c r="C141" s="23" t="s">
        <v>573</v>
      </c>
      <c r="D141" s="23" t="s">
        <v>433</v>
      </c>
      <c r="E141" s="106">
        <f>VLOOKUP($D141,'2020 상반기 신속집행 최종'!$B$4:$I$412,MATCH(E$2,'2020 상반기 신속집행 최종'!$B$4:$I$4,0),FALSE)/1000000</f>
        <v>134.78337999999999</v>
      </c>
      <c r="F141" s="107">
        <f>VLOOKUP($D141,'2020 상반기 신속집행 최종'!$B$4:$I$412,MATCH(F$2,'2020 상반기 신속집행 최종'!$B$4:$I$4,0),FALSE)/1000000</f>
        <v>133.128198</v>
      </c>
      <c r="G141" s="118">
        <f>VLOOKUP($D141,'2020 상반기 신속집행 최종'!$B$4:$I$412,MATCH(G$2,'2020 상반기 신속집행 최종'!$B$4:$I$4,0),FALSE)</f>
        <v>1.0124329933467588</v>
      </c>
      <c r="H141" s="69">
        <f>VLOOKUP($D141,'2020 상반기 신속집행 최종'!$B$4:$I$412,MATCH(H$2,'2020 상반기 신속집행 최종'!$B$4:$I$4,0),FALSE)</f>
        <v>0.5</v>
      </c>
      <c r="I141" s="82">
        <f>VLOOKUP($D141,'2020년_하반기재정집행'!$C$1:$M$408,MATCH(I$2,'2020년_하반기재정집행'!$C$1:$M$1,0),FALSE)/1000000</f>
        <v>11927.274273000001</v>
      </c>
      <c r="J141" s="82">
        <f>VLOOKUP($D141,'2020년_하반기재정집행'!$C$1:$M$408,MATCH(J$2,'2020년_하반기재정집행'!$C$1:$M$1,0),FALSE)/1000000</f>
        <v>12102.05178</v>
      </c>
      <c r="K141" s="83">
        <f>VLOOKUP($D141,'2020년_하반기재정집행'!$C$1:$M$408,MATCH(K$2,'2020년_하반기재정집행'!$C$1:$M$1,0),FALSE)</f>
        <v>0.98555802683898286</v>
      </c>
      <c r="L141" s="64">
        <f>VLOOKUP($D141,'2020년_하반기재정집행'!$C$1:$M$408,MATCH(L$2,'2020년_하반기재정집행'!$C$1:$M$1,0),FALSE)</f>
        <v>0.33</v>
      </c>
      <c r="M141" s="82">
        <f>VLOOKUP($D141,'2020년_하반기재정집행'!$C$1:$M$408,MATCH(M$2,'2020년_하반기재정집행'!$C$1:$M$1,0),FALSE)/1000000</f>
        <v>12806.404</v>
      </c>
      <c r="N141" s="148" t="str">
        <f>VLOOKUP($D141,'2020년_하반기재정집행'!$C$1:$M$408,MATCH(N$2,'2020년_하반기재정집행'!$C$1:$M$1,0),FALSE)</f>
        <v>C</v>
      </c>
      <c r="O141" s="24">
        <f>VLOOKUP($D141,'2020년_하반기재정집행'!$C$1:$M$408,MATCH(O$2,'2020년_하반기재정집행'!$C$1:$M$1,0),FALSE)</f>
        <v>0.06</v>
      </c>
      <c r="P141" s="64">
        <f t="shared" si="8"/>
        <v>0.06</v>
      </c>
      <c r="Q141" s="169">
        <f t="shared" si="9"/>
        <v>0.89000000000000012</v>
      </c>
      <c r="R141" s="169" t="e">
        <f t="shared" ca="1" si="10"/>
        <v>#REF!</v>
      </c>
      <c r="S141" s="25" t="e">
        <f t="shared" ca="1" si="11"/>
        <v>#REF!</v>
      </c>
    </row>
    <row r="142" spans="1:19" s="26" customFormat="1" x14ac:dyDescent="0.3">
      <c r="A142" s="23" t="s">
        <v>569</v>
      </c>
      <c r="B142" s="23" t="s">
        <v>570</v>
      </c>
      <c r="C142" s="23" t="s">
        <v>573</v>
      </c>
      <c r="D142" s="23" t="s">
        <v>436</v>
      </c>
      <c r="E142" s="106">
        <f>VLOOKUP($D142,'2020 상반기 신속집행 최종'!$B$4:$I$412,MATCH(E$2,'2020 상반기 신속집행 최종'!$B$4:$I$4,0),FALSE)/1000000</f>
        <v>408.1266</v>
      </c>
      <c r="F142" s="107">
        <f>VLOOKUP($D142,'2020 상반기 신속집행 최종'!$B$4:$I$412,MATCH(F$2,'2020 상반기 신속집행 최종'!$B$4:$I$4,0),FALSE)/1000000</f>
        <v>387.70382699999999</v>
      </c>
      <c r="G142" s="118">
        <f>VLOOKUP($D142,'2020 상반기 신속집행 최종'!$B$4:$I$412,MATCH(G$2,'2020 상반기 신속집행 최종'!$B$4:$I$4,0),FALSE)</f>
        <v>1.0526762223577433</v>
      </c>
      <c r="H142" s="69">
        <f>VLOOKUP($D142,'2020 상반기 신속집행 최종'!$B$4:$I$412,MATCH(H$2,'2020 상반기 신속집행 최종'!$B$4:$I$4,0),FALSE)</f>
        <v>0.5</v>
      </c>
      <c r="I142" s="82">
        <f>VLOOKUP($D142,'2020년_하반기재정집행'!$C$1:$M$408,MATCH(I$2,'2020년_하반기재정집행'!$C$1:$M$1,0),FALSE)/1000000</f>
        <v>13124.877001999999</v>
      </c>
      <c r="J142" s="82">
        <f>VLOOKUP($D142,'2020년_하반기재정집행'!$C$1:$M$408,MATCH(J$2,'2020년_하반기재정집행'!$C$1:$M$1,0),FALSE)/1000000</f>
        <v>13729.99005</v>
      </c>
      <c r="K142" s="83">
        <f>VLOOKUP($D142,'2020년_하반기재정집행'!$C$1:$M$408,MATCH(K$2,'2020년_하반기재정집행'!$C$1:$M$1,0),FALSE)</f>
        <v>0.95592764118572682</v>
      </c>
      <c r="L142" s="64">
        <f>VLOOKUP($D142,'2020년_하반기재정집행'!$C$1:$M$408,MATCH(L$2,'2020년_하반기재정집행'!$C$1:$M$1,0),FALSE)</f>
        <v>0.33</v>
      </c>
      <c r="M142" s="82">
        <f>VLOOKUP($D142,'2020년_하반기재정집행'!$C$1:$M$408,MATCH(M$2,'2020년_하반기재정집행'!$C$1:$M$1,0),FALSE)/1000000</f>
        <v>14529.09</v>
      </c>
      <c r="N142" s="148" t="str">
        <f>VLOOKUP($D142,'2020년_하반기재정집행'!$C$1:$M$408,MATCH(N$2,'2020년_하반기재정집행'!$C$1:$M$1,0),FALSE)</f>
        <v>C</v>
      </c>
      <c r="O142" s="24">
        <f>VLOOKUP($D142,'2020년_하반기재정집행'!$C$1:$M$408,MATCH(O$2,'2020년_하반기재정집행'!$C$1:$M$1,0),FALSE)</f>
        <v>0.06</v>
      </c>
      <c r="P142" s="64">
        <f t="shared" si="8"/>
        <v>0.06</v>
      </c>
      <c r="Q142" s="169">
        <f t="shared" si="9"/>
        <v>0.89000000000000012</v>
      </c>
      <c r="R142" s="169" t="e">
        <f t="shared" ca="1" si="10"/>
        <v>#REF!</v>
      </c>
      <c r="S142" s="25" t="e">
        <f t="shared" ca="1" si="11"/>
        <v>#REF!</v>
      </c>
    </row>
    <row r="143" spans="1:19" s="26" customFormat="1" x14ac:dyDescent="0.3">
      <c r="A143" s="23" t="s">
        <v>569</v>
      </c>
      <c r="B143" s="23" t="s">
        <v>570</v>
      </c>
      <c r="C143" s="23" t="s">
        <v>573</v>
      </c>
      <c r="D143" s="23" t="s">
        <v>482</v>
      </c>
      <c r="E143" s="106">
        <f>VLOOKUP($D143,'2020 상반기 신속집행 최종'!$B$4:$I$412,MATCH(E$2,'2020 상반기 신속집행 최종'!$B$4:$I$4,0),FALSE)/1000000</f>
        <v>1205.1202699999999</v>
      </c>
      <c r="F143" s="107">
        <f>VLOOKUP($D143,'2020 상반기 신속집행 최종'!$B$4:$I$412,MATCH(F$2,'2020 상반기 신속집행 최종'!$B$4:$I$4,0),FALSE)/1000000</f>
        <v>1015.783335</v>
      </c>
      <c r="G143" s="118">
        <f>VLOOKUP($D143,'2020 상반기 신속집행 최종'!$B$4:$I$412,MATCH(G$2,'2020 상반기 신속집행 최종'!$B$4:$I$4,0),FALSE)</f>
        <v>1.1863950002684382</v>
      </c>
      <c r="H143" s="69">
        <f>VLOOKUP($D143,'2020 상반기 신속집행 최종'!$B$4:$I$412,MATCH(H$2,'2020 상반기 신속집행 최종'!$B$4:$I$4,0),FALSE)</f>
        <v>0.6</v>
      </c>
      <c r="I143" s="82">
        <f>VLOOKUP($D143,'2020년_하반기재정집행'!$C$1:$M$408,MATCH(I$2,'2020년_하반기재정집행'!$C$1:$M$1,0),FALSE)/1000000</f>
        <v>23369.902099999999</v>
      </c>
      <c r="J143" s="82">
        <f>VLOOKUP($D143,'2020년_하반기재정집행'!$C$1:$M$408,MATCH(J$2,'2020년_하반기재정집행'!$C$1:$M$1,0),FALSE)/1000000</f>
        <v>23064.16329</v>
      </c>
      <c r="K143" s="83">
        <f>VLOOKUP($D143,'2020년_하반기재정집행'!$C$1:$M$408,MATCH(K$2,'2020년_하반기재정집행'!$C$1:$M$1,0),FALSE)</f>
        <v>1.0132560113348035</v>
      </c>
      <c r="L143" s="64">
        <f>VLOOKUP($D143,'2020년_하반기재정집행'!$C$1:$M$408,MATCH(L$2,'2020년_하반기재정집행'!$C$1:$M$1,0),FALSE)</f>
        <v>0.4</v>
      </c>
      <c r="M143" s="82">
        <f>VLOOKUP($D143,'2020년_하반기재정집행'!$C$1:$M$408,MATCH(M$2,'2020년_하반기재정집행'!$C$1:$M$1,0),FALSE)/1000000</f>
        <v>24406.522000000001</v>
      </c>
      <c r="N143" s="148" t="str">
        <f>VLOOKUP($D143,'2020년_하반기재정집행'!$C$1:$M$408,MATCH(N$2,'2020년_하반기재정집행'!$C$1:$M$1,0),FALSE)</f>
        <v>C</v>
      </c>
      <c r="O143" s="24">
        <f>VLOOKUP($D143,'2020년_하반기재정집행'!$C$1:$M$408,MATCH(O$2,'2020년_하반기재정집행'!$C$1:$M$1,0),FALSE)</f>
        <v>0.06</v>
      </c>
      <c r="P143" s="64">
        <f t="shared" si="8"/>
        <v>0</v>
      </c>
      <c r="Q143" s="169">
        <f t="shared" si="9"/>
        <v>1</v>
      </c>
      <c r="R143" s="169" t="e">
        <f t="shared" ca="1" si="10"/>
        <v>#REF!</v>
      </c>
      <c r="S143" s="25" t="e">
        <f t="shared" ca="1" si="11"/>
        <v>#REF!</v>
      </c>
    </row>
    <row r="144" spans="1:19" s="26" customFormat="1" x14ac:dyDescent="0.3">
      <c r="A144" s="23" t="s">
        <v>569</v>
      </c>
      <c r="B144" s="23" t="s">
        <v>570</v>
      </c>
      <c r="C144" s="23" t="s">
        <v>573</v>
      </c>
      <c r="D144" s="23" t="s">
        <v>485</v>
      </c>
      <c r="E144" s="106">
        <f>VLOOKUP($D144,'2020 상반기 신속집행 최종'!$B$4:$I$412,MATCH(E$2,'2020 상반기 신속집행 최종'!$B$4:$I$4,0),FALSE)/1000000</f>
        <v>1427.999793</v>
      </c>
      <c r="F144" s="107">
        <f>VLOOKUP($D144,'2020 상반기 신속집행 최종'!$B$4:$I$412,MATCH(F$2,'2020 상반기 신속집행 최종'!$B$4:$I$4,0),FALSE)/1000000</f>
        <v>1190.7561330000001</v>
      </c>
      <c r="G144" s="118">
        <f>VLOOKUP($D144,'2020 상반기 신속집행 최종'!$B$4:$I$412,MATCH(G$2,'2020 상반기 신속집행 최종'!$B$4:$I$4,0),FALSE)</f>
        <v>1.199237823283166</v>
      </c>
      <c r="H144" s="69">
        <f>VLOOKUP($D144,'2020 상반기 신속집행 최종'!$B$4:$I$412,MATCH(H$2,'2020 상반기 신속집행 최종'!$B$4:$I$4,0),FALSE)</f>
        <v>0.6</v>
      </c>
      <c r="I144" s="82">
        <f>VLOOKUP($D144,'2020년_하반기재정집행'!$C$1:$M$408,MATCH(I$2,'2020년_하반기재정집행'!$C$1:$M$1,0),FALSE)/1000000</f>
        <v>19430.418447</v>
      </c>
      <c r="J144" s="82">
        <f>VLOOKUP($D144,'2020년_하반기재정집행'!$C$1:$M$408,MATCH(J$2,'2020년_하반기재정집행'!$C$1:$M$1,0),FALSE)/1000000</f>
        <v>18912.070652999999</v>
      </c>
      <c r="K144" s="83">
        <f>VLOOKUP($D144,'2020년_하반기재정집행'!$C$1:$M$408,MATCH(K$2,'2020년_하반기재정집행'!$C$1:$M$1,0),FALSE)</f>
        <v>1.0274083046489557</v>
      </c>
      <c r="L144" s="64">
        <f>VLOOKUP($D144,'2020년_하반기재정집행'!$C$1:$M$408,MATCH(L$2,'2020년_하반기재정집행'!$C$1:$M$1,0),FALSE)</f>
        <v>0.4</v>
      </c>
      <c r="M144" s="82">
        <f>VLOOKUP($D144,'2020년_하반기재정집행'!$C$1:$M$408,MATCH(M$2,'2020년_하반기재정집행'!$C$1:$M$1,0),FALSE)/1000000</f>
        <v>20012.773177999999</v>
      </c>
      <c r="N144" s="148" t="str">
        <f>VLOOKUP($D144,'2020년_하반기재정집행'!$C$1:$M$408,MATCH(N$2,'2020년_하반기재정집행'!$C$1:$M$1,0),FALSE)</f>
        <v>C</v>
      </c>
      <c r="O144" s="24">
        <f>VLOOKUP($D144,'2020년_하반기재정집행'!$C$1:$M$408,MATCH(O$2,'2020년_하반기재정집행'!$C$1:$M$1,0),FALSE)</f>
        <v>0.06</v>
      </c>
      <c r="P144" s="64">
        <f t="shared" si="8"/>
        <v>0</v>
      </c>
      <c r="Q144" s="169">
        <f t="shared" si="9"/>
        <v>1</v>
      </c>
      <c r="R144" s="169" t="e">
        <f t="shared" ca="1" si="10"/>
        <v>#REF!</v>
      </c>
      <c r="S144" s="25" t="e">
        <f t="shared" ca="1" si="11"/>
        <v>#REF!</v>
      </c>
    </row>
    <row r="145" spans="1:19" s="26" customFormat="1" x14ac:dyDescent="0.3">
      <c r="A145" s="23" t="s">
        <v>569</v>
      </c>
      <c r="B145" s="23" t="s">
        <v>570</v>
      </c>
      <c r="C145" s="23" t="s">
        <v>573</v>
      </c>
      <c r="D145" s="23" t="s">
        <v>456</v>
      </c>
      <c r="E145" s="106">
        <f>VLOOKUP($D145,'2020 상반기 신속집행 최종'!$B$4:$I$412,MATCH(E$2,'2020 상반기 신속집행 최종'!$B$4:$I$4,0),FALSE)/1000000</f>
        <v>1464.17542</v>
      </c>
      <c r="F145" s="107">
        <f>VLOOKUP($D145,'2020 상반기 신속집행 최종'!$B$4:$I$412,MATCH(F$2,'2020 상반기 신속집행 최종'!$B$4:$I$4,0),FALSE)/1000000</f>
        <v>1172.455641</v>
      </c>
      <c r="G145" s="118">
        <f>VLOOKUP($D145,'2020 상반기 신속집행 최종'!$B$4:$I$412,MATCH(G$2,'2020 상반기 신속집행 최종'!$B$4:$I$4,0),FALSE)</f>
        <v>1.2488109304938728</v>
      </c>
      <c r="H145" s="69">
        <f>VLOOKUP($D145,'2020 상반기 신속집행 최종'!$B$4:$I$412,MATCH(H$2,'2020 상반기 신속집행 최종'!$B$4:$I$4,0),FALSE)</f>
        <v>0.6</v>
      </c>
      <c r="I145" s="82">
        <f>VLOOKUP($D145,'2020년_하반기재정집행'!$C$1:$M$408,MATCH(I$2,'2020년_하반기재정집행'!$C$1:$M$1,0),FALSE)/1000000</f>
        <v>16493.710749999998</v>
      </c>
      <c r="J145" s="82">
        <f>VLOOKUP($D145,'2020년_하반기재정집행'!$C$1:$M$408,MATCH(J$2,'2020년_하반기재정집행'!$C$1:$M$1,0),FALSE)/1000000</f>
        <v>15941.841930000001</v>
      </c>
      <c r="K145" s="83">
        <f>VLOOKUP($D145,'2020년_하반기재정집행'!$C$1:$M$408,MATCH(K$2,'2020년_하반기재정집행'!$C$1:$M$1,0),FALSE)</f>
        <v>1.0346176321671758</v>
      </c>
      <c r="L145" s="64">
        <f>VLOOKUP($D145,'2020년_하반기재정집행'!$C$1:$M$408,MATCH(L$2,'2020년_하반기재정집행'!$C$1:$M$1,0),FALSE)</f>
        <v>0.4</v>
      </c>
      <c r="M145" s="82">
        <f>VLOOKUP($D145,'2020년_하반기재정집행'!$C$1:$M$408,MATCH(M$2,'2020년_하반기재정집행'!$C$1:$M$1,0),FALSE)/1000000</f>
        <v>16869.673999999999</v>
      </c>
      <c r="N145" s="148" t="str">
        <f>VLOOKUP($D145,'2020년_하반기재정집행'!$C$1:$M$408,MATCH(N$2,'2020년_하반기재정집행'!$C$1:$M$1,0),FALSE)</f>
        <v>C</v>
      </c>
      <c r="O145" s="24">
        <f>VLOOKUP($D145,'2020년_하반기재정집행'!$C$1:$M$408,MATCH(O$2,'2020년_하반기재정집행'!$C$1:$M$1,0),FALSE)</f>
        <v>0.06</v>
      </c>
      <c r="P145" s="64">
        <f t="shared" si="8"/>
        <v>0</v>
      </c>
      <c r="Q145" s="169">
        <f t="shared" si="9"/>
        <v>1</v>
      </c>
      <c r="R145" s="169" t="e">
        <f t="shared" ca="1" si="10"/>
        <v>#REF!</v>
      </c>
      <c r="S145" s="25" t="e">
        <f t="shared" ca="1" si="11"/>
        <v>#REF!</v>
      </c>
    </row>
    <row r="146" spans="1:19" s="26" customFormat="1" x14ac:dyDescent="0.3">
      <c r="A146" s="23" t="s">
        <v>569</v>
      </c>
      <c r="B146" s="23" t="s">
        <v>570</v>
      </c>
      <c r="C146" s="23" t="s">
        <v>573</v>
      </c>
      <c r="D146" s="23" t="s">
        <v>457</v>
      </c>
      <c r="E146" s="106">
        <f>VLOOKUP($D146,'2020 상반기 신속집행 최종'!$B$4:$I$412,MATCH(E$2,'2020 상반기 신속집행 최종'!$B$4:$I$4,0),FALSE)/1000000</f>
        <v>290.83013</v>
      </c>
      <c r="F146" s="107">
        <f>VLOOKUP($D146,'2020 상반기 신속집행 최종'!$B$4:$I$412,MATCH(F$2,'2020 상반기 신속집행 최종'!$B$4:$I$4,0),FALSE)/1000000</f>
        <v>141.51880600000001</v>
      </c>
      <c r="G146" s="118">
        <f>VLOOKUP($D146,'2020 상반기 신속집행 최종'!$B$4:$I$412,MATCH(G$2,'2020 상반기 신속집행 최종'!$B$4:$I$4,0),FALSE)</f>
        <v>2.0550634803970858</v>
      </c>
      <c r="H146" s="69">
        <f>VLOOKUP($D146,'2020 상반기 신속집행 최종'!$B$4:$I$412,MATCH(H$2,'2020 상반기 신속집행 최종'!$B$4:$I$4,0),FALSE)</f>
        <v>0.6</v>
      </c>
      <c r="I146" s="82">
        <f>VLOOKUP($D146,'2020년_하반기재정집행'!$C$1:$M$408,MATCH(I$2,'2020년_하반기재정집행'!$C$1:$M$1,0),FALSE)/1000000</f>
        <v>6159.0583189999998</v>
      </c>
      <c r="J146" s="82">
        <f>VLOOKUP($D146,'2020년_하반기재정집행'!$C$1:$M$408,MATCH(J$2,'2020년_하반기재정집행'!$C$1:$M$1,0),FALSE)/1000000</f>
        <v>6039.0017099999995</v>
      </c>
      <c r="K146" s="83">
        <f>VLOOKUP($D146,'2020년_하반기재정집행'!$C$1:$M$408,MATCH(K$2,'2020년_하반기재정집행'!$C$1:$M$1,0),FALSE)</f>
        <v>1.0198802078166658</v>
      </c>
      <c r="L146" s="64">
        <f>VLOOKUP($D146,'2020년_하반기재정집행'!$C$1:$M$408,MATCH(L$2,'2020년_하반기재정집행'!$C$1:$M$1,0),FALSE)</f>
        <v>0.4</v>
      </c>
      <c r="M146" s="82">
        <f>VLOOKUP($D146,'2020년_하반기재정집행'!$C$1:$M$408,MATCH(M$2,'2020년_하반기재정집행'!$C$1:$M$1,0),FALSE)/1000000</f>
        <v>6390.4780000000001</v>
      </c>
      <c r="N146" s="148" t="str">
        <f>VLOOKUP($D146,'2020년_하반기재정집행'!$C$1:$M$408,MATCH(N$2,'2020년_하반기재정집행'!$C$1:$M$1,0),FALSE)</f>
        <v>D</v>
      </c>
      <c r="O146" s="24">
        <f>VLOOKUP($D146,'2020년_하반기재정집행'!$C$1:$M$408,MATCH(O$2,'2020년_하반기재정집행'!$C$1:$M$1,0),FALSE)</f>
        <v>0.04</v>
      </c>
      <c r="P146" s="64">
        <f t="shared" si="8"/>
        <v>0</v>
      </c>
      <c r="Q146" s="169">
        <f t="shared" si="9"/>
        <v>1</v>
      </c>
      <c r="R146" s="169" t="e">
        <f t="shared" ca="1" si="10"/>
        <v>#REF!</v>
      </c>
      <c r="S146" s="25" t="e">
        <f t="shared" ca="1" si="11"/>
        <v>#REF!</v>
      </c>
    </row>
    <row r="147" spans="1:19" s="26" customFormat="1" x14ac:dyDescent="0.3">
      <c r="A147" s="23" t="s">
        <v>569</v>
      </c>
      <c r="B147" s="23" t="s">
        <v>570</v>
      </c>
      <c r="C147" s="23" t="s">
        <v>573</v>
      </c>
      <c r="D147" s="23" t="s">
        <v>95</v>
      </c>
      <c r="E147" s="106">
        <f>VLOOKUP($D147,'2020 상반기 신속집행 최종'!$B$4:$I$412,MATCH(E$2,'2020 상반기 신속집행 최종'!$B$4:$I$4,0),FALSE)/1000000</f>
        <v>909.27057000000002</v>
      </c>
      <c r="F147" s="107">
        <f>VLOOKUP($D147,'2020 상반기 신속집행 최종'!$B$4:$I$412,MATCH(F$2,'2020 상반기 신속집행 최종'!$B$4:$I$4,0),FALSE)/1000000</f>
        <v>779.30010900000002</v>
      </c>
      <c r="G147" s="118">
        <f>VLOOKUP($D147,'2020 상반기 신속집행 최종'!$B$4:$I$412,MATCH(G$2,'2020 상반기 신속집행 최종'!$B$4:$I$4,0),FALSE)</f>
        <v>1.1667784458118176</v>
      </c>
      <c r="H147" s="69">
        <f>VLOOKUP($D147,'2020 상반기 신속집행 최종'!$B$4:$I$412,MATCH(H$2,'2020 상반기 신속집행 최종'!$B$4:$I$4,0),FALSE)</f>
        <v>0.6</v>
      </c>
      <c r="I147" s="82">
        <f>VLOOKUP($D147,'2020년_하반기재정집행'!$C$1:$M$408,MATCH(I$2,'2020년_하반기재정집행'!$C$1:$M$1,0),FALSE)/1000000</f>
        <v>14481.03587</v>
      </c>
      <c r="J147" s="82">
        <f>VLOOKUP($D147,'2020년_하반기재정집행'!$C$1:$M$408,MATCH(J$2,'2020년_하반기재정집행'!$C$1:$M$1,0),FALSE)/1000000</f>
        <v>14400.6093</v>
      </c>
      <c r="K147" s="83">
        <f>VLOOKUP($D147,'2020년_하반기재정집행'!$C$1:$M$408,MATCH(K$2,'2020년_하반기재정집행'!$C$1:$M$1,0),FALSE)</f>
        <v>1.005584942159357</v>
      </c>
      <c r="L147" s="64">
        <f>VLOOKUP($D147,'2020년_하반기재정집행'!$C$1:$M$408,MATCH(L$2,'2020년_하반기재정집행'!$C$1:$M$1,0),FALSE)</f>
        <v>0.4</v>
      </c>
      <c r="M147" s="82">
        <f>VLOOKUP($D147,'2020년_하반기재정집행'!$C$1:$M$408,MATCH(M$2,'2020년_하반기재정집행'!$C$1:$M$1,0),FALSE)/1000000</f>
        <v>15238.74</v>
      </c>
      <c r="N147" s="148" t="str">
        <f>VLOOKUP($D147,'2020년_하반기재정집행'!$C$1:$M$408,MATCH(N$2,'2020년_하반기재정집행'!$C$1:$M$1,0),FALSE)</f>
        <v>C</v>
      </c>
      <c r="O147" s="24">
        <f>VLOOKUP($D147,'2020년_하반기재정집행'!$C$1:$M$408,MATCH(O$2,'2020년_하반기재정집행'!$C$1:$M$1,0),FALSE)</f>
        <v>0.06</v>
      </c>
      <c r="P147" s="64">
        <f t="shared" si="8"/>
        <v>0</v>
      </c>
      <c r="Q147" s="169">
        <f t="shared" si="9"/>
        <v>1</v>
      </c>
      <c r="R147" s="169" t="e">
        <f t="shared" ca="1" si="10"/>
        <v>#REF!</v>
      </c>
      <c r="S147" s="25" t="e">
        <f t="shared" ca="1" si="11"/>
        <v>#REF!</v>
      </c>
    </row>
    <row r="148" spans="1:19" s="26" customFormat="1" x14ac:dyDescent="0.3">
      <c r="A148" s="27" t="s">
        <v>569</v>
      </c>
      <c r="B148" s="27" t="s">
        <v>570</v>
      </c>
      <c r="C148" s="27" t="s">
        <v>573</v>
      </c>
      <c r="D148" s="27" t="s">
        <v>458</v>
      </c>
      <c r="E148" s="108">
        <f>VLOOKUP($D148,'2020 상반기 신속집행 최종'!$B$4:$I$412,MATCH(E$2,'2020 상반기 신속집행 최종'!$B$4:$I$4,0),FALSE)/1000000</f>
        <v>57.836480000000002</v>
      </c>
      <c r="F148" s="109">
        <f>VLOOKUP($D148,'2020 상반기 신속집행 최종'!$B$4:$I$412,MATCH(F$2,'2020 상반기 신속집행 최종'!$B$4:$I$4,0),FALSE)/1000000</f>
        <v>95.505480000000006</v>
      </c>
      <c r="G148" s="119">
        <f>VLOOKUP($D148,'2020 상반기 신속집행 최종'!$B$4:$I$412,MATCH(G$2,'2020 상반기 신속집행 최종'!$B$4:$I$4,0),FALSE)</f>
        <v>0.60558284194791756</v>
      </c>
      <c r="H148" s="70">
        <f>VLOOKUP($D148,'2020 상반기 신속집행 최종'!$B$4:$I$412,MATCH(H$2,'2020 상반기 신속집행 최종'!$B$4:$I$4,0),FALSE)</f>
        <v>0</v>
      </c>
      <c r="I148" s="84">
        <f>VLOOKUP($D148,'2020년_하반기재정집행'!$C$1:$M$408,MATCH(I$2,'2020년_하반기재정집행'!$C$1:$M$1,0),FALSE)/1000000</f>
        <v>5392.4447200000004</v>
      </c>
      <c r="J148" s="84">
        <f>VLOOKUP($D148,'2020년_하반기재정집행'!$C$1:$M$408,MATCH(J$2,'2020년_하반기재정집행'!$C$1:$M$1,0),FALSE)/1000000</f>
        <v>5414.1544800000001</v>
      </c>
      <c r="K148" s="85">
        <f>VLOOKUP($D148,'2020년_하반기재정집행'!$C$1:$M$408,MATCH(K$2,'2020년_하반기재정집행'!$C$1:$M$1,0),FALSE)</f>
        <v>0.99599018460219479</v>
      </c>
      <c r="L148" s="65">
        <f>VLOOKUP($D148,'2020년_하반기재정집행'!$C$1:$M$408,MATCH(L$2,'2020년_하반기재정집행'!$C$1:$M$1,0),FALSE)</f>
        <v>0.33</v>
      </c>
      <c r="M148" s="84">
        <f>VLOOKUP($D148,'2020년_하반기재정집행'!$C$1:$M$408,MATCH(M$2,'2020년_하반기재정집행'!$C$1:$M$1,0),FALSE)/1000000</f>
        <v>5729.2640000000001</v>
      </c>
      <c r="N148" s="149" t="str">
        <f>VLOOKUP($D148,'2020년_하반기재정집행'!$C$1:$M$408,MATCH(N$2,'2020년_하반기재정집행'!$C$1:$M$1,0),FALSE)</f>
        <v>D</v>
      </c>
      <c r="O148" s="28">
        <f>VLOOKUP($D148,'2020년_하반기재정집행'!$C$1:$M$408,MATCH(O$2,'2020년_하반기재정집행'!$C$1:$M$1,0),FALSE)</f>
        <v>0.04</v>
      </c>
      <c r="P148" s="65">
        <f t="shared" si="8"/>
        <v>0.04</v>
      </c>
      <c r="Q148" s="170">
        <f t="shared" si="9"/>
        <v>0.37</v>
      </c>
      <c r="R148" s="170" t="e">
        <f t="shared" ca="1" si="10"/>
        <v>#REF!</v>
      </c>
      <c r="S148" s="29" t="e">
        <f t="shared" ca="1" si="11"/>
        <v>#REF!</v>
      </c>
    </row>
    <row r="149" spans="1:19" s="26" customFormat="1" x14ac:dyDescent="0.3">
      <c r="A149" s="30" t="s">
        <v>575</v>
      </c>
      <c r="B149" s="30" t="s">
        <v>531</v>
      </c>
      <c r="C149" s="30" t="s">
        <v>576</v>
      </c>
      <c r="D149" s="30" t="s">
        <v>42</v>
      </c>
      <c r="E149" s="110">
        <f>VLOOKUP($D149,'2020 상반기 신속집행 최종'!$B$4:$I$412,MATCH(E$2,'2020 상반기 신속집행 최종'!$B$4:$I$4,0),FALSE)/1000000</f>
        <v>12082.914570000001</v>
      </c>
      <c r="F149" s="111">
        <f>VLOOKUP($D149,'2020 상반기 신속집행 최종'!$B$4:$I$412,MATCH(F$2,'2020 상반기 신속집행 최종'!$B$4:$I$4,0),FALSE)/1000000</f>
        <v>10727.837259</v>
      </c>
      <c r="G149" s="120">
        <f>VLOOKUP($D149,'2020 상반기 신속집행 최종'!$B$4:$I$412,MATCH(G$2,'2020 상반기 신속집행 최종'!$B$4:$I$4,0),FALSE)</f>
        <v>1.1263141188931789</v>
      </c>
      <c r="H149" s="71">
        <f>VLOOKUP($D149,'2020 상반기 신속집행 최종'!$B$4:$I$412,MATCH(H$2,'2020 상반기 신속집행 최종'!$B$4:$I$4,0),FALSE)</f>
        <v>0.6</v>
      </c>
      <c r="I149" s="86">
        <f>VLOOKUP($D149,'2020년_하반기재정집행'!$C$1:$M$408,MATCH(I$2,'2020년_하반기재정집행'!$C$1:$M$1,0),FALSE)/1000000</f>
        <v>173409.15351999999</v>
      </c>
      <c r="J149" s="86">
        <f>VLOOKUP($D149,'2020년_하반기재정집행'!$C$1:$M$408,MATCH(J$2,'2020년_하반기재정집행'!$C$1:$M$1,0),FALSE)/1000000</f>
        <v>171190.29100900001</v>
      </c>
      <c r="K149" s="87">
        <f>VLOOKUP($D149,'2020년_하반기재정집행'!$C$1:$M$408,MATCH(K$2,'2020년_하반기재정집행'!$C$1:$M$1,0),FALSE)</f>
        <v>1.0129613805661639</v>
      </c>
      <c r="L149" s="66">
        <f>VLOOKUP($D149,'2020년_하반기재정집행'!$C$1:$M$408,MATCH(L$2,'2020년_하반기재정집행'!$C$1:$M$1,0),FALSE)</f>
        <v>0.4</v>
      </c>
      <c r="M149" s="86">
        <f>VLOOKUP($D149,'2020년_하반기재정집행'!$C$1:$M$408,MATCH(M$2,'2020년_하반기재정집행'!$C$1:$M$1,0),FALSE)/1000000</f>
        <v>181153.74710000001</v>
      </c>
      <c r="N149" s="150" t="str">
        <f>VLOOKUP($D149,'2020년_하반기재정집행'!$C$1:$M$408,MATCH(N$2,'2020년_하반기재정집행'!$C$1:$M$1,0),FALSE)</f>
        <v>A</v>
      </c>
      <c r="O149" s="31">
        <f>VLOOKUP($D149,'2020년_하반기재정집행'!$C$1:$M$408,MATCH(O$2,'2020년_하반기재정집행'!$C$1:$M$1,0),FALSE)</f>
        <v>0.1</v>
      </c>
      <c r="P149" s="66">
        <f t="shared" si="8"/>
        <v>0</v>
      </c>
      <c r="Q149" s="171">
        <f t="shared" si="9"/>
        <v>1</v>
      </c>
      <c r="R149" s="171" t="e">
        <f t="shared" ca="1" si="10"/>
        <v>#REF!</v>
      </c>
      <c r="S149" s="32" t="e">
        <f t="shared" ca="1" si="11"/>
        <v>#REF!</v>
      </c>
    </row>
    <row r="150" spans="1:19" s="26" customFormat="1" x14ac:dyDescent="0.3">
      <c r="A150" s="23" t="s">
        <v>575</v>
      </c>
      <c r="B150" s="23" t="s">
        <v>531</v>
      </c>
      <c r="C150" s="23" t="s">
        <v>576</v>
      </c>
      <c r="D150" s="23" t="s">
        <v>55</v>
      </c>
      <c r="E150" s="106">
        <f>VLOOKUP($D150,'2020 상반기 신속집행 최종'!$B$4:$I$412,MATCH(E$2,'2020 상반기 신속집행 최종'!$B$4:$I$4,0),FALSE)/1000000</f>
        <v>18838.17237</v>
      </c>
      <c r="F150" s="107">
        <f>VLOOKUP($D150,'2020 상반기 신속집행 최종'!$B$4:$I$412,MATCH(F$2,'2020 상반기 신속집행 최종'!$B$4:$I$4,0),FALSE)/1000000</f>
        <v>14149.074912</v>
      </c>
      <c r="G150" s="118">
        <f>VLOOKUP($D150,'2020 상반기 신속집행 최종'!$B$4:$I$412,MATCH(G$2,'2020 상반기 신속집행 최종'!$B$4:$I$4,0),FALSE)</f>
        <v>1.3314066458170435</v>
      </c>
      <c r="H150" s="69">
        <f>VLOOKUP($D150,'2020 상반기 신속집행 최종'!$B$4:$I$412,MATCH(H$2,'2020 상반기 신속집행 최종'!$B$4:$I$4,0),FALSE)</f>
        <v>0.6</v>
      </c>
      <c r="I150" s="82">
        <f>VLOOKUP($D150,'2020년_하반기재정집행'!$C$1:$M$408,MATCH(I$2,'2020년_하반기재정집행'!$C$1:$M$1,0),FALSE)/1000000</f>
        <v>118497.04273299999</v>
      </c>
      <c r="J150" s="82">
        <f>VLOOKUP($D150,'2020년_하반기재정집행'!$C$1:$M$408,MATCH(J$2,'2020년_하반기재정집행'!$C$1:$M$1,0),FALSE)/1000000</f>
        <v>118061.667933</v>
      </c>
      <c r="K150" s="83">
        <f>VLOOKUP($D150,'2020년_하반기재정집행'!$C$1:$M$408,MATCH(K$2,'2020년_하반기재정집행'!$C$1:$M$1,0),FALSE)</f>
        <v>1.003687689727093</v>
      </c>
      <c r="L150" s="64">
        <f>VLOOKUP($D150,'2020년_하반기재정집행'!$C$1:$M$408,MATCH(L$2,'2020년_하반기재정집행'!$C$1:$M$1,0),FALSE)</f>
        <v>0.4</v>
      </c>
      <c r="M150" s="82">
        <f>VLOOKUP($D150,'2020년_하반기재정집행'!$C$1:$M$408,MATCH(M$2,'2020년_하반기재정집행'!$C$1:$M$1,0),FALSE)/1000000</f>
        <v>124932.98194</v>
      </c>
      <c r="N150" s="148" t="str">
        <f>VLOOKUP($D150,'2020년_하반기재정집행'!$C$1:$M$408,MATCH(N$2,'2020년_하반기재정집행'!$C$1:$M$1,0),FALSE)</f>
        <v>A</v>
      </c>
      <c r="O150" s="24">
        <f>VLOOKUP($D150,'2020년_하반기재정집행'!$C$1:$M$408,MATCH(O$2,'2020년_하반기재정집행'!$C$1:$M$1,0),FALSE)</f>
        <v>0.1</v>
      </c>
      <c r="P150" s="64">
        <f t="shared" si="8"/>
        <v>0</v>
      </c>
      <c r="Q150" s="169">
        <f t="shared" si="9"/>
        <v>1</v>
      </c>
      <c r="R150" s="169" t="e">
        <f t="shared" ca="1" si="10"/>
        <v>#REF!</v>
      </c>
      <c r="S150" s="25" t="e">
        <f t="shared" ca="1" si="11"/>
        <v>#REF!</v>
      </c>
    </row>
    <row r="151" spans="1:19" s="26" customFormat="1" x14ac:dyDescent="0.3">
      <c r="A151" s="23" t="s">
        <v>575</v>
      </c>
      <c r="B151" s="23" t="s">
        <v>531</v>
      </c>
      <c r="C151" s="23" t="s">
        <v>576</v>
      </c>
      <c r="D151" s="23" t="s">
        <v>60</v>
      </c>
      <c r="E151" s="106">
        <f>VLOOKUP($D151,'2020 상반기 신속집행 최종'!$B$4:$I$412,MATCH(E$2,'2020 상반기 신속집행 최종'!$B$4:$I$4,0),FALSE)/1000000</f>
        <v>22679.654745</v>
      </c>
      <c r="F151" s="107">
        <f>VLOOKUP($D151,'2020 상반기 신속집행 최종'!$B$4:$I$412,MATCH(F$2,'2020 상반기 신속집행 최종'!$B$4:$I$4,0),FALSE)/1000000</f>
        <v>17770.093551000002</v>
      </c>
      <c r="G151" s="118">
        <f>VLOOKUP($D151,'2020 상반기 신속집행 최종'!$B$4:$I$412,MATCH(G$2,'2020 상반기 신속집행 최종'!$B$4:$I$4,0),FALSE)</f>
        <v>1.276282236776616</v>
      </c>
      <c r="H151" s="69">
        <f>VLOOKUP($D151,'2020 상반기 신속집행 최종'!$B$4:$I$412,MATCH(H$2,'2020 상반기 신속집행 최종'!$B$4:$I$4,0),FALSE)</f>
        <v>0.6</v>
      </c>
      <c r="I151" s="82">
        <f>VLOOKUP($D151,'2020년_하반기재정집행'!$C$1:$M$408,MATCH(I$2,'2020년_하반기재정집행'!$C$1:$M$1,0),FALSE)/1000000</f>
        <v>144440.75443100001</v>
      </c>
      <c r="J151" s="82">
        <f>VLOOKUP($D151,'2020년_하반기재정집행'!$C$1:$M$408,MATCH(J$2,'2020년_하반기재정집행'!$C$1:$M$1,0),FALSE)/1000000</f>
        <v>138906.19732499999</v>
      </c>
      <c r="K151" s="83">
        <f>VLOOKUP($D151,'2020년_하반기재정집행'!$C$1:$M$408,MATCH(K$2,'2020년_하반기재정집행'!$C$1:$M$1,0),FALSE)</f>
        <v>1.0398438457936527</v>
      </c>
      <c r="L151" s="64">
        <f>VLOOKUP($D151,'2020년_하반기재정집행'!$C$1:$M$408,MATCH(L$2,'2020년_하반기재정집행'!$C$1:$M$1,0),FALSE)</f>
        <v>0.4</v>
      </c>
      <c r="M151" s="82">
        <f>VLOOKUP($D151,'2020년_하반기재정집행'!$C$1:$M$408,MATCH(M$2,'2020년_하반기재정집행'!$C$1:$M$1,0),FALSE)/1000000</f>
        <v>146990.685</v>
      </c>
      <c r="N151" s="148" t="str">
        <f>VLOOKUP($D151,'2020년_하반기재정집행'!$C$1:$M$408,MATCH(N$2,'2020년_하반기재정집행'!$C$1:$M$1,0),FALSE)</f>
        <v>A</v>
      </c>
      <c r="O151" s="24">
        <f>VLOOKUP($D151,'2020년_하반기재정집행'!$C$1:$M$408,MATCH(O$2,'2020년_하반기재정집행'!$C$1:$M$1,0),FALSE)</f>
        <v>0.1</v>
      </c>
      <c r="P151" s="64">
        <f t="shared" si="8"/>
        <v>0</v>
      </c>
      <c r="Q151" s="169">
        <f t="shared" si="9"/>
        <v>1</v>
      </c>
      <c r="R151" s="169" t="e">
        <f t="shared" ca="1" si="10"/>
        <v>#REF!</v>
      </c>
      <c r="S151" s="25" t="e">
        <f t="shared" ca="1" si="11"/>
        <v>#REF!</v>
      </c>
    </row>
    <row r="152" spans="1:19" s="26" customFormat="1" x14ac:dyDescent="0.3">
      <c r="A152" s="23" t="s">
        <v>575</v>
      </c>
      <c r="B152" s="23" t="s">
        <v>531</v>
      </c>
      <c r="C152" s="23" t="s">
        <v>576</v>
      </c>
      <c r="D152" s="23" t="s">
        <v>75</v>
      </c>
      <c r="E152" s="106">
        <f>VLOOKUP($D152,'2020 상반기 신속집행 최종'!$B$4:$I$412,MATCH(E$2,'2020 상반기 신속집행 최종'!$B$4:$I$4,0),FALSE)/1000000</f>
        <v>8919.2841700000008</v>
      </c>
      <c r="F152" s="107">
        <f>VLOOKUP($D152,'2020 상반기 신속집행 최종'!$B$4:$I$412,MATCH(F$2,'2020 상반기 신속집행 최종'!$B$4:$I$4,0),FALSE)/1000000</f>
        <v>7888.5566930000005</v>
      </c>
      <c r="G152" s="118">
        <f>VLOOKUP($D152,'2020 상반기 신속집행 최종'!$B$4:$I$412,MATCH(G$2,'2020 상반기 신속집행 최종'!$B$4:$I$4,0),FALSE)</f>
        <v>1.1306610977283877</v>
      </c>
      <c r="H152" s="69">
        <f>VLOOKUP($D152,'2020 상반기 신속집행 최종'!$B$4:$I$412,MATCH(H$2,'2020 상반기 신속집행 최종'!$B$4:$I$4,0),FALSE)</f>
        <v>0.6</v>
      </c>
      <c r="I152" s="82">
        <f>VLOOKUP($D152,'2020년_하반기재정집행'!$C$1:$M$408,MATCH(I$2,'2020년_하반기재정집행'!$C$1:$M$1,0),FALSE)/1000000</f>
        <v>71820.636457000001</v>
      </c>
      <c r="J152" s="82">
        <f>VLOOKUP($D152,'2020년_하반기재정집행'!$C$1:$M$408,MATCH(J$2,'2020년_하반기재정집행'!$C$1:$M$1,0),FALSE)/1000000</f>
        <v>69882.271263000002</v>
      </c>
      <c r="K152" s="83">
        <f>VLOOKUP($D152,'2020년_하반기재정집행'!$C$1:$M$408,MATCH(K$2,'2020년_하반기재정집행'!$C$1:$M$1,0),FALSE)</f>
        <v>1.0277375814919498</v>
      </c>
      <c r="L152" s="64">
        <f>VLOOKUP($D152,'2020년_하반기재정집행'!$C$1:$M$408,MATCH(L$2,'2020년_하반기재정집행'!$C$1:$M$1,0),FALSE)</f>
        <v>0.4</v>
      </c>
      <c r="M152" s="82">
        <f>VLOOKUP($D152,'2020년_하반기재정집행'!$C$1:$M$408,MATCH(M$2,'2020년_하반기재정집행'!$C$1:$M$1,0),FALSE)/1000000</f>
        <v>73949.493400000007</v>
      </c>
      <c r="N152" s="148" t="str">
        <f>VLOOKUP($D152,'2020년_하반기재정집행'!$C$1:$M$408,MATCH(N$2,'2020년_하반기재정집행'!$C$1:$M$1,0),FALSE)</f>
        <v>B</v>
      </c>
      <c r="O152" s="24">
        <f>VLOOKUP($D152,'2020년_하반기재정집행'!$C$1:$M$408,MATCH(O$2,'2020년_하반기재정집행'!$C$1:$M$1,0),FALSE)</f>
        <v>0.08</v>
      </c>
      <c r="P152" s="64">
        <f t="shared" si="8"/>
        <v>0</v>
      </c>
      <c r="Q152" s="169">
        <f t="shared" si="9"/>
        <v>1</v>
      </c>
      <c r="R152" s="169" t="e">
        <f t="shared" ca="1" si="10"/>
        <v>#REF!</v>
      </c>
      <c r="S152" s="25" t="e">
        <f t="shared" ca="1" si="11"/>
        <v>#REF!</v>
      </c>
    </row>
    <row r="153" spans="1:19" s="26" customFormat="1" x14ac:dyDescent="0.3">
      <c r="A153" s="27" t="s">
        <v>575</v>
      </c>
      <c r="B153" s="27" t="s">
        <v>531</v>
      </c>
      <c r="C153" s="27" t="s">
        <v>576</v>
      </c>
      <c r="D153" s="27" t="s">
        <v>455</v>
      </c>
      <c r="E153" s="108">
        <f>VLOOKUP($D153,'2020 상반기 신속집행 최종'!$B$4:$I$412,MATCH(E$2,'2020 상반기 신속집행 최종'!$B$4:$I$4,0),FALSE)/1000000</f>
        <v>11375.36292</v>
      </c>
      <c r="F153" s="109">
        <f>VLOOKUP($D153,'2020 상반기 신속집행 최종'!$B$4:$I$412,MATCH(F$2,'2020 상반기 신속집행 최종'!$B$4:$I$4,0),FALSE)/1000000</f>
        <v>9387.5616950000003</v>
      </c>
      <c r="G153" s="119">
        <f>VLOOKUP($D153,'2020 상반기 신속집행 최종'!$B$4:$I$412,MATCH(G$2,'2020 상반기 신속집행 최종'!$B$4:$I$4,0),FALSE)</f>
        <v>1.211748405984777</v>
      </c>
      <c r="H153" s="70">
        <f>VLOOKUP($D153,'2020 상반기 신속집행 최종'!$B$4:$I$412,MATCH(H$2,'2020 상반기 신속집행 최종'!$B$4:$I$4,0),FALSE)</f>
        <v>0.6</v>
      </c>
      <c r="I153" s="84">
        <f>VLOOKUP($D153,'2020년_하반기재정집행'!$C$1:$M$408,MATCH(I$2,'2020년_하반기재정집행'!$C$1:$M$1,0),FALSE)/1000000</f>
        <v>87219.823912000007</v>
      </c>
      <c r="J153" s="84">
        <f>VLOOKUP($D153,'2020년_하반기재정집행'!$C$1:$M$408,MATCH(J$2,'2020년_하반기재정집행'!$C$1:$M$1,0),FALSE)/1000000</f>
        <v>86275.423523999998</v>
      </c>
      <c r="K153" s="85">
        <f>VLOOKUP($D153,'2020년_하반기재정집행'!$C$1:$M$408,MATCH(K$2,'2020년_하반기재정집행'!$C$1:$M$1,0),FALSE)</f>
        <v>1.0109463431116892</v>
      </c>
      <c r="L153" s="65">
        <f>VLOOKUP($D153,'2020년_하반기재정집행'!$C$1:$M$408,MATCH(L$2,'2020년_하반기재정집행'!$C$1:$M$1,0),FALSE)</f>
        <v>0.4</v>
      </c>
      <c r="M153" s="84">
        <f>VLOOKUP($D153,'2020년_하반기재정집행'!$C$1:$M$408,MATCH(M$2,'2020년_하반기재정집행'!$C$1:$M$1,0),FALSE)/1000000</f>
        <v>91296.744470000005</v>
      </c>
      <c r="N153" s="149" t="str">
        <f>VLOOKUP($D153,'2020년_하반기재정집행'!$C$1:$M$408,MATCH(N$2,'2020년_하반기재정집행'!$C$1:$M$1,0),FALSE)</f>
        <v>A</v>
      </c>
      <c r="O153" s="28">
        <f>VLOOKUP($D153,'2020년_하반기재정집행'!$C$1:$M$408,MATCH(O$2,'2020년_하반기재정집행'!$C$1:$M$1,0),FALSE)</f>
        <v>0.1</v>
      </c>
      <c r="P153" s="65">
        <f t="shared" si="8"/>
        <v>0</v>
      </c>
      <c r="Q153" s="170">
        <f t="shared" si="9"/>
        <v>1</v>
      </c>
      <c r="R153" s="170" t="e">
        <f t="shared" ca="1" si="10"/>
        <v>#REF!</v>
      </c>
      <c r="S153" s="29" t="e">
        <f t="shared" ca="1" si="11"/>
        <v>#REF!</v>
      </c>
    </row>
    <row r="154" spans="1:19" s="26" customFormat="1" x14ac:dyDescent="0.3">
      <c r="A154" s="30" t="s">
        <v>577</v>
      </c>
      <c r="B154" s="30" t="s">
        <v>553</v>
      </c>
      <c r="C154" s="30" t="s">
        <v>578</v>
      </c>
      <c r="D154" s="30" t="s">
        <v>145</v>
      </c>
      <c r="E154" s="110">
        <f>VLOOKUP($D154,'2020 상반기 신속집행 최종'!$B$4:$I$412,MATCH(E$2,'2020 상반기 신속집행 최종'!$B$4:$I$4,0),FALSE)/1000000</f>
        <v>2135.8544200000001</v>
      </c>
      <c r="F154" s="111">
        <f>VLOOKUP($D154,'2020 상반기 신속집행 최종'!$B$4:$I$412,MATCH(F$2,'2020 상반기 신속집행 최종'!$B$4:$I$4,0),FALSE)/1000000</f>
        <v>1984.608864</v>
      </c>
      <c r="G154" s="120">
        <f>VLOOKUP($D154,'2020 상반기 신속집행 최종'!$B$4:$I$412,MATCH(G$2,'2020 상반기 신속집행 최종'!$B$4:$I$4,0),FALSE)</f>
        <v>1.0762092514769701</v>
      </c>
      <c r="H154" s="71">
        <f>VLOOKUP($D154,'2020 상반기 신속집행 최종'!$B$4:$I$412,MATCH(H$2,'2020 상반기 신속집행 최종'!$B$4:$I$4,0),FALSE)</f>
        <v>0.5</v>
      </c>
      <c r="I154" s="86">
        <f>VLOOKUP($D154,'2020년_하반기재정집행'!$C$1:$M$408,MATCH(I$2,'2020년_하반기재정집행'!$C$1:$M$1,0),FALSE)/1000000</f>
        <v>56172.443824000002</v>
      </c>
      <c r="J154" s="86">
        <f>VLOOKUP($D154,'2020년_하반기재정집행'!$C$1:$M$408,MATCH(J$2,'2020년_하반기재정집행'!$C$1:$M$1,0),FALSE)/1000000</f>
        <v>56284.475939999997</v>
      </c>
      <c r="K154" s="87">
        <f>VLOOKUP($D154,'2020년_하반기재정집행'!$C$1:$M$408,MATCH(K$2,'2020년_하반기재정집행'!$C$1:$M$1,0),FALSE)</f>
        <v>0.99800953790314351</v>
      </c>
      <c r="L154" s="66">
        <f>VLOOKUP($D154,'2020년_하반기재정집행'!$C$1:$M$408,MATCH(L$2,'2020년_하반기재정집행'!$C$1:$M$1,0),FALSE)</f>
        <v>0.33</v>
      </c>
      <c r="M154" s="86">
        <f>VLOOKUP($D154,'2020년_하반기재정집행'!$C$1:$M$408,MATCH(M$2,'2020년_하반기재정집행'!$C$1:$M$1,0),FALSE)/1000000</f>
        <v>59560.292000000001</v>
      </c>
      <c r="N154" s="150" t="str">
        <f>VLOOKUP($D154,'2020년_하반기재정집행'!$C$1:$M$408,MATCH(N$2,'2020년_하반기재정집행'!$C$1:$M$1,0),FALSE)</f>
        <v>A</v>
      </c>
      <c r="O154" s="31">
        <f>VLOOKUP($D154,'2020년_하반기재정집행'!$C$1:$M$408,MATCH(O$2,'2020년_하반기재정집행'!$C$1:$M$1,0),FALSE)</f>
        <v>0.08</v>
      </c>
      <c r="P154" s="66">
        <f t="shared" si="8"/>
        <v>0.08</v>
      </c>
      <c r="Q154" s="171">
        <f t="shared" si="9"/>
        <v>0.91</v>
      </c>
      <c r="R154" s="171" t="e">
        <f t="shared" ca="1" si="10"/>
        <v>#REF!</v>
      </c>
      <c r="S154" s="32" t="e">
        <f t="shared" ca="1" si="11"/>
        <v>#REF!</v>
      </c>
    </row>
    <row r="155" spans="1:19" s="26" customFormat="1" x14ac:dyDescent="0.3">
      <c r="A155" s="23" t="s">
        <v>577</v>
      </c>
      <c r="B155" s="23" t="s">
        <v>553</v>
      </c>
      <c r="C155" s="23" t="s">
        <v>578</v>
      </c>
      <c r="D155" s="23" t="s">
        <v>394</v>
      </c>
      <c r="E155" s="106">
        <f>VLOOKUP($D155,'2020 상반기 신속집행 최종'!$B$4:$I$412,MATCH(E$2,'2020 상반기 신속집행 최종'!$B$4:$I$4,0),FALSE)/1000000</f>
        <v>12507.569009999999</v>
      </c>
      <c r="F155" s="107">
        <f>VLOOKUP($D155,'2020 상반기 신속집행 최종'!$B$4:$I$412,MATCH(F$2,'2020 상반기 신속집행 최종'!$B$4:$I$4,0),FALSE)/1000000</f>
        <v>9464.5818419999996</v>
      </c>
      <c r="G155" s="118">
        <f>VLOOKUP($D155,'2020 상반기 신속집행 최종'!$B$4:$I$412,MATCH(G$2,'2020 상반기 신속집행 최종'!$B$4:$I$4,0),FALSE)</f>
        <v>1.3215131126550619</v>
      </c>
      <c r="H155" s="69">
        <f>VLOOKUP($D155,'2020 상반기 신속집행 최종'!$B$4:$I$412,MATCH(H$2,'2020 상반기 신속집행 최종'!$B$4:$I$4,0),FALSE)</f>
        <v>0.6</v>
      </c>
      <c r="I155" s="82">
        <f>VLOOKUP($D155,'2020년_하반기재정집행'!$C$1:$M$408,MATCH(I$2,'2020년_하반기재정집행'!$C$1:$M$1,0),FALSE)/1000000</f>
        <v>58306.587334999997</v>
      </c>
      <c r="J155" s="82">
        <f>VLOOKUP($D155,'2020년_하반기재정집행'!$C$1:$M$408,MATCH(J$2,'2020년_하반기재정집행'!$C$1:$M$1,0),FALSE)/1000000</f>
        <v>57873.989952000004</v>
      </c>
      <c r="K155" s="83">
        <f>VLOOKUP($D155,'2020년_하반기재정집행'!$C$1:$M$408,MATCH(K$2,'2020년_하반기재정집행'!$C$1:$M$1,0),FALSE)</f>
        <v>1.0074748152556752</v>
      </c>
      <c r="L155" s="64">
        <f>VLOOKUP($D155,'2020년_하반기재정집행'!$C$1:$M$408,MATCH(L$2,'2020년_하반기재정집행'!$C$1:$M$1,0),FALSE)</f>
        <v>0.4</v>
      </c>
      <c r="M155" s="82">
        <f>VLOOKUP($D155,'2020년_하반기재정집행'!$C$1:$M$408,MATCH(M$2,'2020년_하반기재정집행'!$C$1:$M$1,0),FALSE)/1000000</f>
        <v>61242.317410000003</v>
      </c>
      <c r="N155" s="148" t="str">
        <f>VLOOKUP($D155,'2020년_하반기재정집행'!$C$1:$M$408,MATCH(N$2,'2020년_하반기재정집행'!$C$1:$M$1,0),FALSE)</f>
        <v>B</v>
      </c>
      <c r="O155" s="24">
        <f>VLOOKUP($D155,'2020년_하반기재정집행'!$C$1:$M$408,MATCH(O$2,'2020년_하반기재정집행'!$C$1:$M$1,0),FALSE)</f>
        <v>0.08</v>
      </c>
      <c r="P155" s="64">
        <f t="shared" si="8"/>
        <v>0</v>
      </c>
      <c r="Q155" s="169">
        <f t="shared" si="9"/>
        <v>1</v>
      </c>
      <c r="R155" s="169" t="e">
        <f t="shared" ca="1" si="10"/>
        <v>#REF!</v>
      </c>
      <c r="S155" s="25" t="e">
        <f t="shared" ca="1" si="11"/>
        <v>#REF!</v>
      </c>
    </row>
    <row r="156" spans="1:19" s="26" customFormat="1" x14ac:dyDescent="0.3">
      <c r="A156" s="23" t="s">
        <v>577</v>
      </c>
      <c r="B156" s="23" t="s">
        <v>553</v>
      </c>
      <c r="C156" s="23" t="s">
        <v>578</v>
      </c>
      <c r="D156" s="23" t="s">
        <v>401</v>
      </c>
      <c r="E156" s="106">
        <f>VLOOKUP($D156,'2020 상반기 신속집행 최종'!$B$4:$I$412,MATCH(E$2,'2020 상반기 신속집행 최종'!$B$4:$I$4,0),FALSE)/1000000</f>
        <v>1159.3367430000001</v>
      </c>
      <c r="F156" s="107">
        <f>VLOOKUP($D156,'2020 상반기 신속집행 최종'!$B$4:$I$412,MATCH(F$2,'2020 상반기 신속집행 최종'!$B$4:$I$4,0),FALSE)/1000000</f>
        <v>1084.250853</v>
      </c>
      <c r="G156" s="118">
        <f>VLOOKUP($D156,'2020 상반기 신속집행 최종'!$B$4:$I$412,MATCH(G$2,'2020 상반기 신속집행 최종'!$B$4:$I$4,0),FALSE)</f>
        <v>1.06925140044137</v>
      </c>
      <c r="H156" s="69">
        <f>VLOOKUP($D156,'2020 상반기 신속집행 최종'!$B$4:$I$412,MATCH(H$2,'2020 상반기 신속집행 최종'!$B$4:$I$4,0),FALSE)</f>
        <v>0.5</v>
      </c>
      <c r="I156" s="82">
        <f>VLOOKUP($D156,'2020년_하반기재정집행'!$C$1:$M$408,MATCH(I$2,'2020년_하반기재정집행'!$C$1:$M$1,0),FALSE)/1000000</f>
        <v>13447.232685999999</v>
      </c>
      <c r="J156" s="82">
        <f>VLOOKUP($D156,'2020년_하반기재정집행'!$C$1:$M$408,MATCH(J$2,'2020년_하반기재정집행'!$C$1:$M$1,0),FALSE)/1000000</f>
        <v>13711.208175</v>
      </c>
      <c r="K156" s="83">
        <f>VLOOKUP($D156,'2020년_하반기재정집행'!$C$1:$M$408,MATCH(K$2,'2020년_하반기재정집행'!$C$1:$M$1,0),FALSE)</f>
        <v>0.9807474669167876</v>
      </c>
      <c r="L156" s="64">
        <f>VLOOKUP($D156,'2020년_하반기재정집행'!$C$1:$M$408,MATCH(L$2,'2020년_하반기재정집행'!$C$1:$M$1,0),FALSE)</f>
        <v>0.33</v>
      </c>
      <c r="M156" s="82">
        <f>VLOOKUP($D156,'2020년_하반기재정집행'!$C$1:$M$408,MATCH(M$2,'2020년_하반기재정집행'!$C$1:$M$1,0),FALSE)/1000000</f>
        <v>14509.215</v>
      </c>
      <c r="N156" s="148" t="str">
        <f>VLOOKUP($D156,'2020년_하반기재정집행'!$C$1:$M$408,MATCH(N$2,'2020년_하반기재정집행'!$C$1:$M$1,0),FALSE)</f>
        <v>C</v>
      </c>
      <c r="O156" s="24">
        <f>VLOOKUP($D156,'2020년_하반기재정집행'!$C$1:$M$408,MATCH(O$2,'2020년_하반기재정집행'!$C$1:$M$1,0),FALSE)</f>
        <v>0.06</v>
      </c>
      <c r="P156" s="64">
        <f t="shared" si="8"/>
        <v>0.06</v>
      </c>
      <c r="Q156" s="169">
        <f t="shared" si="9"/>
        <v>0.89000000000000012</v>
      </c>
      <c r="R156" s="169" t="e">
        <f t="shared" ca="1" si="10"/>
        <v>#REF!</v>
      </c>
      <c r="S156" s="25" t="e">
        <f t="shared" ca="1" si="11"/>
        <v>#REF!</v>
      </c>
    </row>
    <row r="157" spans="1:19" s="26" customFormat="1" x14ac:dyDescent="0.3">
      <c r="A157" s="23" t="s">
        <v>577</v>
      </c>
      <c r="B157" s="23" t="s">
        <v>553</v>
      </c>
      <c r="C157" s="23" t="s">
        <v>578</v>
      </c>
      <c r="D157" s="23" t="s">
        <v>472</v>
      </c>
      <c r="E157" s="106">
        <f>VLOOKUP($D157,'2020 상반기 신속집행 최종'!$B$4:$I$412,MATCH(E$2,'2020 상반기 신속집행 최종'!$B$4:$I$4,0),FALSE)/1000000</f>
        <v>360.66704499999997</v>
      </c>
      <c r="F157" s="107">
        <f>VLOOKUP($D157,'2020 상반기 신속집행 최종'!$B$4:$I$412,MATCH(F$2,'2020 상반기 신속집행 최종'!$B$4:$I$4,0),FALSE)/1000000</f>
        <v>312.88307400000002</v>
      </c>
      <c r="G157" s="118">
        <f>VLOOKUP($D157,'2020 상반기 신속집행 최종'!$B$4:$I$412,MATCH(G$2,'2020 상반기 신속집행 최종'!$B$4:$I$4,0),FALSE)</f>
        <v>1.1527214955705785</v>
      </c>
      <c r="H157" s="69">
        <f>VLOOKUP($D157,'2020 상반기 신속집행 최종'!$B$4:$I$412,MATCH(H$2,'2020 상반기 신속집행 최종'!$B$4:$I$4,0),FALSE)</f>
        <v>0.6</v>
      </c>
      <c r="I157" s="82">
        <f>VLOOKUP($D157,'2020년_하반기재정집행'!$C$1:$M$408,MATCH(I$2,'2020년_하반기재정집행'!$C$1:$M$1,0),FALSE)/1000000</f>
        <v>12504.434023</v>
      </c>
      <c r="J157" s="82">
        <f>VLOOKUP($D157,'2020년_하반기재정집행'!$C$1:$M$408,MATCH(J$2,'2020년_하반기재정집행'!$C$1:$M$1,0),FALSE)/1000000</f>
        <v>12482.549414999999</v>
      </c>
      <c r="K157" s="83">
        <f>VLOOKUP($D157,'2020년_하반기재정집행'!$C$1:$M$408,MATCH(K$2,'2020년_하반기재정집행'!$C$1:$M$1,0),FALSE)</f>
        <v>1.0017532162118823</v>
      </c>
      <c r="L157" s="64">
        <f>VLOOKUP($D157,'2020년_하반기재정집행'!$C$1:$M$408,MATCH(L$2,'2020년_하반기재정집행'!$C$1:$M$1,0),FALSE)</f>
        <v>0.4</v>
      </c>
      <c r="M157" s="82">
        <f>VLOOKUP($D157,'2020년_하반기재정집행'!$C$1:$M$408,MATCH(M$2,'2020년_하반기재정집행'!$C$1:$M$1,0),FALSE)/1000000</f>
        <v>13209.047</v>
      </c>
      <c r="N157" s="148" t="str">
        <f>VLOOKUP($D157,'2020년_하반기재정집행'!$C$1:$M$408,MATCH(N$2,'2020년_하반기재정집행'!$C$1:$M$1,0),FALSE)</f>
        <v>C</v>
      </c>
      <c r="O157" s="24">
        <f>VLOOKUP($D157,'2020년_하반기재정집행'!$C$1:$M$408,MATCH(O$2,'2020년_하반기재정집행'!$C$1:$M$1,0),FALSE)</f>
        <v>0.06</v>
      </c>
      <c r="P157" s="64">
        <f t="shared" si="8"/>
        <v>0</v>
      </c>
      <c r="Q157" s="169">
        <f t="shared" si="9"/>
        <v>1</v>
      </c>
      <c r="R157" s="169" t="e">
        <f t="shared" ca="1" si="10"/>
        <v>#REF!</v>
      </c>
      <c r="S157" s="25" t="e">
        <f t="shared" ca="1" si="11"/>
        <v>#REF!</v>
      </c>
    </row>
    <row r="158" spans="1:19" s="26" customFormat="1" x14ac:dyDescent="0.3">
      <c r="A158" s="23" t="s">
        <v>577</v>
      </c>
      <c r="B158" s="23" t="s">
        <v>553</v>
      </c>
      <c r="C158" s="23" t="s">
        <v>578</v>
      </c>
      <c r="D158" s="23" t="s">
        <v>349</v>
      </c>
      <c r="E158" s="106">
        <f>VLOOKUP($D158,'2020 상반기 신속집행 최종'!$B$4:$I$412,MATCH(E$2,'2020 상반기 신속집행 최종'!$B$4:$I$4,0),FALSE)/1000000</f>
        <v>1001.27786</v>
      </c>
      <c r="F158" s="107">
        <f>VLOOKUP($D158,'2020 상반기 신속집행 최종'!$B$4:$I$412,MATCH(F$2,'2020 상반기 신속집행 최종'!$B$4:$I$4,0),FALSE)/1000000</f>
        <v>841.66784099999995</v>
      </c>
      <c r="G158" s="118">
        <f>VLOOKUP($D158,'2020 상반기 신속집행 최종'!$B$4:$I$412,MATCH(G$2,'2020 상반기 신속집행 최종'!$B$4:$I$4,0),FALSE)</f>
        <v>1.1896354015502892</v>
      </c>
      <c r="H158" s="69">
        <f>VLOOKUP($D158,'2020 상반기 신속집행 최종'!$B$4:$I$412,MATCH(H$2,'2020 상반기 신속집행 최종'!$B$4:$I$4,0),FALSE)</f>
        <v>0.6</v>
      </c>
      <c r="I158" s="82">
        <f>VLOOKUP($D158,'2020년_하반기재정집행'!$C$1:$M$408,MATCH(I$2,'2020년_하반기재정집행'!$C$1:$M$1,0),FALSE)/1000000</f>
        <v>22280.821918000001</v>
      </c>
      <c r="J158" s="82">
        <f>VLOOKUP($D158,'2020년_하반기재정집행'!$C$1:$M$408,MATCH(J$2,'2020년_하반기재정집행'!$C$1:$M$1,0),FALSE)/1000000</f>
        <v>21818.87442</v>
      </c>
      <c r="K158" s="83">
        <f>VLOOKUP($D158,'2020년_하반기재정집행'!$C$1:$M$408,MATCH(K$2,'2020년_하반기재정집행'!$C$1:$M$1,0),FALSE)</f>
        <v>1.021171921571562</v>
      </c>
      <c r="L158" s="64">
        <f>VLOOKUP($D158,'2020년_하반기재정집행'!$C$1:$M$408,MATCH(L$2,'2020년_하반기재정집행'!$C$1:$M$1,0),FALSE)</f>
        <v>0.4</v>
      </c>
      <c r="M158" s="82">
        <f>VLOOKUP($D158,'2020년_하반기재정집행'!$C$1:$M$408,MATCH(M$2,'2020년_하반기재정집행'!$C$1:$M$1,0),FALSE)/1000000</f>
        <v>23088.756000000001</v>
      </c>
      <c r="N158" s="148" t="str">
        <f>VLOOKUP($D158,'2020년_하반기재정집행'!$C$1:$M$408,MATCH(N$2,'2020년_하반기재정집행'!$C$1:$M$1,0),FALSE)</f>
        <v>C</v>
      </c>
      <c r="O158" s="24">
        <f>VLOOKUP($D158,'2020년_하반기재정집행'!$C$1:$M$408,MATCH(O$2,'2020년_하반기재정집행'!$C$1:$M$1,0),FALSE)</f>
        <v>0.06</v>
      </c>
      <c r="P158" s="64">
        <f t="shared" si="8"/>
        <v>0</v>
      </c>
      <c r="Q158" s="169">
        <f t="shared" si="9"/>
        <v>1</v>
      </c>
      <c r="R158" s="169" t="e">
        <f t="shared" ca="1" si="10"/>
        <v>#REF!</v>
      </c>
      <c r="S158" s="25" t="e">
        <f t="shared" ca="1" si="11"/>
        <v>#REF!</v>
      </c>
    </row>
    <row r="159" spans="1:19" s="26" customFormat="1" x14ac:dyDescent="0.3">
      <c r="A159" s="23" t="s">
        <v>577</v>
      </c>
      <c r="B159" s="23" t="s">
        <v>553</v>
      </c>
      <c r="C159" s="23" t="s">
        <v>578</v>
      </c>
      <c r="D159" s="23" t="s">
        <v>352</v>
      </c>
      <c r="E159" s="106">
        <f>VLOOKUP($D159,'2020 상반기 신속집행 최종'!$B$4:$I$412,MATCH(E$2,'2020 상반기 신속집행 최종'!$B$4:$I$4,0),FALSE)/1000000</f>
        <v>1161.0169800000001</v>
      </c>
      <c r="F159" s="107">
        <f>VLOOKUP($D159,'2020 상반기 신속집행 최종'!$B$4:$I$412,MATCH(F$2,'2020 상반기 신속집행 최종'!$B$4:$I$4,0),FALSE)/1000000</f>
        <v>945.02230199999997</v>
      </c>
      <c r="G159" s="118">
        <f>VLOOKUP($D159,'2020 상반기 신속집행 최종'!$B$4:$I$412,MATCH(G$2,'2020 상반기 신속집행 최종'!$B$4:$I$4,0),FALSE)</f>
        <v>1.2285604027998906</v>
      </c>
      <c r="H159" s="69">
        <f>VLOOKUP($D159,'2020 상반기 신속집행 최종'!$B$4:$I$412,MATCH(H$2,'2020 상반기 신속집행 최종'!$B$4:$I$4,0),FALSE)</f>
        <v>0.6</v>
      </c>
      <c r="I159" s="82">
        <f>VLOOKUP($D159,'2020년_하반기재정집행'!$C$1:$M$408,MATCH(I$2,'2020년_하반기재정집행'!$C$1:$M$1,0),FALSE)/1000000</f>
        <v>41819.704129999998</v>
      </c>
      <c r="J159" s="82">
        <f>VLOOKUP($D159,'2020년_하반기재정집행'!$C$1:$M$408,MATCH(J$2,'2020년_하반기재정집행'!$C$1:$M$1,0),FALSE)/1000000</f>
        <v>41282.208765000003</v>
      </c>
      <c r="K159" s="83">
        <f>VLOOKUP($D159,'2020년_하반기재정집행'!$C$1:$M$408,MATCH(K$2,'2020년_하반기재정집행'!$C$1:$M$1,0),FALSE)</f>
        <v>1.0130200243901606</v>
      </c>
      <c r="L159" s="64">
        <f>VLOOKUP($D159,'2020년_하반기재정집행'!$C$1:$M$408,MATCH(L$2,'2020년_하반기재정집행'!$C$1:$M$1,0),FALSE)</f>
        <v>0.4</v>
      </c>
      <c r="M159" s="82">
        <f>VLOOKUP($D159,'2020년_하반기재정집행'!$C$1:$M$408,MATCH(M$2,'2020년_하반기재정집행'!$C$1:$M$1,0),FALSE)/1000000</f>
        <v>43684.877</v>
      </c>
      <c r="N159" s="148" t="str">
        <f>VLOOKUP($D159,'2020년_하반기재정집행'!$C$1:$M$408,MATCH(N$2,'2020년_하반기재정집행'!$C$1:$M$1,0),FALSE)</f>
        <v>B</v>
      </c>
      <c r="O159" s="24">
        <f>VLOOKUP($D159,'2020년_하반기재정집행'!$C$1:$M$408,MATCH(O$2,'2020년_하반기재정집행'!$C$1:$M$1,0),FALSE)</f>
        <v>0.08</v>
      </c>
      <c r="P159" s="64">
        <f t="shared" si="8"/>
        <v>0</v>
      </c>
      <c r="Q159" s="169">
        <f t="shared" si="9"/>
        <v>1</v>
      </c>
      <c r="R159" s="169" t="e">
        <f t="shared" ca="1" si="10"/>
        <v>#REF!</v>
      </c>
      <c r="S159" s="25" t="e">
        <f t="shared" ca="1" si="11"/>
        <v>#REF!</v>
      </c>
    </row>
    <row r="160" spans="1:19" s="26" customFormat="1" x14ac:dyDescent="0.3">
      <c r="A160" s="23" t="s">
        <v>577</v>
      </c>
      <c r="B160" s="23" t="s">
        <v>553</v>
      </c>
      <c r="C160" s="23" t="s">
        <v>578</v>
      </c>
      <c r="D160" s="23" t="s">
        <v>477</v>
      </c>
      <c r="E160" s="106">
        <f>VLOOKUP($D160,'2020 상반기 신속집행 최종'!$B$4:$I$412,MATCH(E$2,'2020 상반기 신속집행 최종'!$B$4:$I$4,0),FALSE)/1000000</f>
        <v>764.12841000000003</v>
      </c>
      <c r="F160" s="107">
        <f>VLOOKUP($D160,'2020 상반기 신속집행 최종'!$B$4:$I$412,MATCH(F$2,'2020 상반기 신속집행 최종'!$B$4:$I$4,0),FALSE)/1000000</f>
        <v>646.16624100000001</v>
      </c>
      <c r="G160" s="118">
        <f>VLOOKUP($D160,'2020 상반기 신속집행 최종'!$B$4:$I$412,MATCH(G$2,'2020 상반기 신속집행 최종'!$B$4:$I$4,0),FALSE)</f>
        <v>1.182556997743248</v>
      </c>
      <c r="H160" s="69">
        <f>VLOOKUP($D160,'2020 상반기 신속집행 최종'!$B$4:$I$412,MATCH(H$2,'2020 상반기 신속집행 최종'!$B$4:$I$4,0),FALSE)</f>
        <v>0.6</v>
      </c>
      <c r="I160" s="82">
        <f>VLOOKUP($D160,'2020년_하반기재정집행'!$C$1:$M$408,MATCH(I$2,'2020년_하반기재정집행'!$C$1:$M$1,0),FALSE)/1000000</f>
        <v>13342.173650999999</v>
      </c>
      <c r="J160" s="82">
        <f>VLOOKUP($D160,'2020년_하반기재정집행'!$C$1:$M$408,MATCH(J$2,'2020년_하반기재정집행'!$C$1:$M$1,0),FALSE)/1000000</f>
        <v>13088.143215</v>
      </c>
      <c r="K160" s="83">
        <f>VLOOKUP($D160,'2020년_하반기재정집행'!$C$1:$M$408,MATCH(K$2,'2020년_하반기재정집행'!$C$1:$M$1,0),FALSE)</f>
        <v>1.0194092035689877</v>
      </c>
      <c r="L160" s="64">
        <f>VLOOKUP($D160,'2020년_하반기재정집행'!$C$1:$M$408,MATCH(L$2,'2020년_하반기재정집행'!$C$1:$M$1,0),FALSE)</f>
        <v>0.4</v>
      </c>
      <c r="M160" s="82">
        <f>VLOOKUP($D160,'2020년_하반기재정집행'!$C$1:$M$408,MATCH(M$2,'2020년_하반기재정집행'!$C$1:$M$1,0),FALSE)/1000000</f>
        <v>13849.887000000001</v>
      </c>
      <c r="N160" s="148" t="str">
        <f>VLOOKUP($D160,'2020년_하반기재정집행'!$C$1:$M$408,MATCH(N$2,'2020년_하반기재정집행'!$C$1:$M$1,0),FALSE)</f>
        <v>C</v>
      </c>
      <c r="O160" s="24">
        <f>VLOOKUP($D160,'2020년_하반기재정집행'!$C$1:$M$408,MATCH(O$2,'2020년_하반기재정집행'!$C$1:$M$1,0),FALSE)</f>
        <v>0.06</v>
      </c>
      <c r="P160" s="64">
        <f t="shared" si="8"/>
        <v>0</v>
      </c>
      <c r="Q160" s="169">
        <f t="shared" si="9"/>
        <v>1</v>
      </c>
      <c r="R160" s="169" t="e">
        <f t="shared" ca="1" si="10"/>
        <v>#REF!</v>
      </c>
      <c r="S160" s="25" t="e">
        <f t="shared" ca="1" si="11"/>
        <v>#REF!</v>
      </c>
    </row>
    <row r="161" spans="1:19" s="26" customFormat="1" x14ac:dyDescent="0.3">
      <c r="A161" s="27" t="s">
        <v>577</v>
      </c>
      <c r="B161" s="27" t="s">
        <v>553</v>
      </c>
      <c r="C161" s="27" t="s">
        <v>578</v>
      </c>
      <c r="D161" s="27" t="s">
        <v>393</v>
      </c>
      <c r="E161" s="108">
        <f>VLOOKUP($D161,'2020 상반기 신속집행 최종'!$B$4:$I$412,MATCH(E$2,'2020 상반기 신속집행 최종'!$B$4:$I$4,0),FALSE)/1000000</f>
        <v>789.82852000000003</v>
      </c>
      <c r="F161" s="109">
        <f>VLOOKUP($D161,'2020 상반기 신속집행 최종'!$B$4:$I$412,MATCH(F$2,'2020 상반기 신속집행 최종'!$B$4:$I$4,0),FALSE)/1000000</f>
        <v>653.44198500000005</v>
      </c>
      <c r="G161" s="119">
        <f>VLOOKUP($D161,'2020 상반기 신속집행 최종'!$B$4:$I$412,MATCH(G$2,'2020 상반기 신속집행 최종'!$B$4:$I$4,0),FALSE)</f>
        <v>1.2087201895972448</v>
      </c>
      <c r="H161" s="70">
        <f>VLOOKUP($D161,'2020 상반기 신속집행 최종'!$B$4:$I$412,MATCH(H$2,'2020 상반기 신속집행 최종'!$B$4:$I$4,0),FALSE)</f>
        <v>0.6</v>
      </c>
      <c r="I161" s="84">
        <f>VLOOKUP($D161,'2020년_하반기재정집행'!$C$1:$M$408,MATCH(I$2,'2020년_하반기재정집행'!$C$1:$M$1,0),FALSE)/1000000</f>
        <v>15599.540472000001</v>
      </c>
      <c r="J161" s="84">
        <f>VLOOKUP($D161,'2020년_하반기재정집행'!$C$1:$M$408,MATCH(J$2,'2020년_하반기재정집행'!$C$1:$M$1,0),FALSE)/1000000</f>
        <v>15434.047124999999</v>
      </c>
      <c r="K161" s="85">
        <f>VLOOKUP($D161,'2020년_하반기재정집행'!$C$1:$M$408,MATCH(K$2,'2020년_하반기재정집행'!$C$1:$M$1,0),FALSE)</f>
        <v>1.010722615115768</v>
      </c>
      <c r="L161" s="65">
        <f>VLOOKUP($D161,'2020년_하반기재정집행'!$C$1:$M$408,MATCH(L$2,'2020년_하반기재정집행'!$C$1:$M$1,0),FALSE)</f>
        <v>0.4</v>
      </c>
      <c r="M161" s="84">
        <f>VLOOKUP($D161,'2020년_하반기재정집행'!$C$1:$M$408,MATCH(M$2,'2020년_하반기재정집행'!$C$1:$M$1,0),FALSE)/1000000</f>
        <v>16332.325000000001</v>
      </c>
      <c r="N161" s="149" t="str">
        <f>VLOOKUP($D161,'2020년_하반기재정집행'!$C$1:$M$408,MATCH(N$2,'2020년_하반기재정집행'!$C$1:$M$1,0),FALSE)</f>
        <v>C</v>
      </c>
      <c r="O161" s="28">
        <f>VLOOKUP($D161,'2020년_하반기재정집행'!$C$1:$M$408,MATCH(O$2,'2020년_하반기재정집행'!$C$1:$M$1,0),FALSE)</f>
        <v>0.06</v>
      </c>
      <c r="P161" s="65">
        <f t="shared" si="8"/>
        <v>0</v>
      </c>
      <c r="Q161" s="170">
        <f t="shared" si="9"/>
        <v>1</v>
      </c>
      <c r="R161" s="170" t="e">
        <f t="shared" ca="1" si="10"/>
        <v>#REF!</v>
      </c>
      <c r="S161" s="29" t="e">
        <f t="shared" ca="1" si="11"/>
        <v>#REF!</v>
      </c>
    </row>
  </sheetData>
  <autoFilter ref="A2:S2" xr:uid="{FEC02936-7516-49B4-8F38-7702B6B0F191}"/>
  <mergeCells count="3">
    <mergeCell ref="E1:H1"/>
    <mergeCell ref="I1:L1"/>
    <mergeCell ref="M1:P1"/>
  </mergeCells>
  <phoneticPr fontId="2" type="noConversion"/>
  <conditionalFormatting sqref="S2:S1048576">
    <cfRule type="cellIs" dxfId="2" priority="4" operator="equal">
      <formula>"ERROR"</formula>
    </cfRule>
  </conditionalFormatting>
  <conditionalFormatting sqref="S1">
    <cfRule type="cellIs" dxfId="1" priority="2" operator="equal">
      <formula>"ERROR"</formula>
    </cfRule>
  </conditionalFormatting>
  <conditionalFormatting sqref="S1">
    <cfRule type="cellIs" dxfId="0" priority="1" operator="equal">
      <formula>"ERROR"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995A6-821C-4737-80C4-BA0E66100BCE}">
  <dimension ref="A1:N413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B11" sqref="B11"/>
    </sheetView>
  </sheetViews>
  <sheetFormatPr defaultRowHeight="16.5" x14ac:dyDescent="0.3"/>
  <cols>
    <col min="1" max="1" width="37.5" style="35" customWidth="1"/>
    <col min="2" max="2" width="25.625" style="96" customWidth="1"/>
    <col min="3" max="3" width="17" style="35" customWidth="1"/>
    <col min="4" max="4" width="18.5" style="35" customWidth="1"/>
    <col min="5" max="6" width="17" style="35" customWidth="1"/>
    <col min="7" max="7" width="20" style="35" bestFit="1" customWidth="1"/>
    <col min="8" max="8" width="16.125" style="35" customWidth="1"/>
    <col min="9" max="9" width="12.875" style="35" customWidth="1"/>
    <col min="10" max="10" width="12.25" style="35" customWidth="1"/>
    <col min="11" max="11" width="10.375" style="35" customWidth="1"/>
    <col min="12" max="12" width="9" style="35" customWidth="1"/>
    <col min="13" max="13" width="9" style="122"/>
    <col min="14" max="14" width="9" style="123"/>
    <col min="15" max="257" width="9" style="34"/>
    <col min="258" max="258" width="25.75" style="34" customWidth="1"/>
    <col min="259" max="259" width="17" style="34" customWidth="1"/>
    <col min="260" max="260" width="1" style="34" customWidth="1"/>
    <col min="261" max="261" width="16" style="34" customWidth="1"/>
    <col min="262" max="263" width="17" style="34" customWidth="1"/>
    <col min="264" max="264" width="20" style="34" bestFit="1" customWidth="1"/>
    <col min="265" max="265" width="8.75" style="34" customWidth="1"/>
    <col min="266" max="266" width="9.75" style="34" customWidth="1"/>
    <col min="267" max="267" width="10.375" style="34" customWidth="1"/>
    <col min="268" max="513" width="9" style="34"/>
    <col min="514" max="514" width="25.75" style="34" customWidth="1"/>
    <col min="515" max="515" width="17" style="34" customWidth="1"/>
    <col min="516" max="516" width="1" style="34" customWidth="1"/>
    <col min="517" max="517" width="16" style="34" customWidth="1"/>
    <col min="518" max="519" width="17" style="34" customWidth="1"/>
    <col min="520" max="520" width="20" style="34" bestFit="1" customWidth="1"/>
    <col min="521" max="521" width="8.75" style="34" customWidth="1"/>
    <col min="522" max="522" width="9.75" style="34" customWidth="1"/>
    <col min="523" max="523" width="10.375" style="34" customWidth="1"/>
    <col min="524" max="769" width="9" style="34"/>
    <col min="770" max="770" width="25.75" style="34" customWidth="1"/>
    <col min="771" max="771" width="17" style="34" customWidth="1"/>
    <col min="772" max="772" width="1" style="34" customWidth="1"/>
    <col min="773" max="773" width="16" style="34" customWidth="1"/>
    <col min="774" max="775" width="17" style="34" customWidth="1"/>
    <col min="776" max="776" width="20" style="34" bestFit="1" customWidth="1"/>
    <col min="777" max="777" width="8.75" style="34" customWidth="1"/>
    <col min="778" max="778" width="9.75" style="34" customWidth="1"/>
    <col min="779" max="779" width="10.375" style="34" customWidth="1"/>
    <col min="780" max="1025" width="9" style="34"/>
    <col min="1026" max="1026" width="25.75" style="34" customWidth="1"/>
    <col min="1027" max="1027" width="17" style="34" customWidth="1"/>
    <col min="1028" max="1028" width="1" style="34" customWidth="1"/>
    <col min="1029" max="1029" width="16" style="34" customWidth="1"/>
    <col min="1030" max="1031" width="17" style="34" customWidth="1"/>
    <col min="1032" max="1032" width="20" style="34" bestFit="1" customWidth="1"/>
    <col min="1033" max="1033" width="8.75" style="34" customWidth="1"/>
    <col min="1034" max="1034" width="9.75" style="34" customWidth="1"/>
    <col min="1035" max="1035" width="10.375" style="34" customWidth="1"/>
    <col min="1036" max="1281" width="9" style="34"/>
    <col min="1282" max="1282" width="25.75" style="34" customWidth="1"/>
    <col min="1283" max="1283" width="17" style="34" customWidth="1"/>
    <col min="1284" max="1284" width="1" style="34" customWidth="1"/>
    <col min="1285" max="1285" width="16" style="34" customWidth="1"/>
    <col min="1286" max="1287" width="17" style="34" customWidth="1"/>
    <col min="1288" max="1288" width="20" style="34" bestFit="1" customWidth="1"/>
    <col min="1289" max="1289" width="8.75" style="34" customWidth="1"/>
    <col min="1290" max="1290" width="9.75" style="34" customWidth="1"/>
    <col min="1291" max="1291" width="10.375" style="34" customWidth="1"/>
    <col min="1292" max="1537" width="9" style="34"/>
    <col min="1538" max="1538" width="25.75" style="34" customWidth="1"/>
    <col min="1539" max="1539" width="17" style="34" customWidth="1"/>
    <col min="1540" max="1540" width="1" style="34" customWidth="1"/>
    <col min="1541" max="1541" width="16" style="34" customWidth="1"/>
    <col min="1542" max="1543" width="17" style="34" customWidth="1"/>
    <col min="1544" max="1544" width="20" style="34" bestFit="1" customWidth="1"/>
    <col min="1545" max="1545" width="8.75" style="34" customWidth="1"/>
    <col min="1546" max="1546" width="9.75" style="34" customWidth="1"/>
    <col min="1547" max="1547" width="10.375" style="34" customWidth="1"/>
    <col min="1548" max="1793" width="9" style="34"/>
    <col min="1794" max="1794" width="25.75" style="34" customWidth="1"/>
    <col min="1795" max="1795" width="17" style="34" customWidth="1"/>
    <col min="1796" max="1796" width="1" style="34" customWidth="1"/>
    <col min="1797" max="1797" width="16" style="34" customWidth="1"/>
    <col min="1798" max="1799" width="17" style="34" customWidth="1"/>
    <col min="1800" max="1800" width="20" style="34" bestFit="1" customWidth="1"/>
    <col min="1801" max="1801" width="8.75" style="34" customWidth="1"/>
    <col min="1802" max="1802" width="9.75" style="34" customWidth="1"/>
    <col min="1803" max="1803" width="10.375" style="34" customWidth="1"/>
    <col min="1804" max="2049" width="9" style="34"/>
    <col min="2050" max="2050" width="25.75" style="34" customWidth="1"/>
    <col min="2051" max="2051" width="17" style="34" customWidth="1"/>
    <col min="2052" max="2052" width="1" style="34" customWidth="1"/>
    <col min="2053" max="2053" width="16" style="34" customWidth="1"/>
    <col min="2054" max="2055" width="17" style="34" customWidth="1"/>
    <col min="2056" max="2056" width="20" style="34" bestFit="1" customWidth="1"/>
    <col min="2057" max="2057" width="8.75" style="34" customWidth="1"/>
    <col min="2058" max="2058" width="9.75" style="34" customWidth="1"/>
    <col min="2059" max="2059" width="10.375" style="34" customWidth="1"/>
    <col min="2060" max="2305" width="9" style="34"/>
    <col min="2306" max="2306" width="25.75" style="34" customWidth="1"/>
    <col min="2307" max="2307" width="17" style="34" customWidth="1"/>
    <col min="2308" max="2308" width="1" style="34" customWidth="1"/>
    <col min="2309" max="2309" width="16" style="34" customWidth="1"/>
    <col min="2310" max="2311" width="17" style="34" customWidth="1"/>
    <col min="2312" max="2312" width="20" style="34" bestFit="1" customWidth="1"/>
    <col min="2313" max="2313" width="8.75" style="34" customWidth="1"/>
    <col min="2314" max="2314" width="9.75" style="34" customWidth="1"/>
    <col min="2315" max="2315" width="10.375" style="34" customWidth="1"/>
    <col min="2316" max="2561" width="9" style="34"/>
    <col min="2562" max="2562" width="25.75" style="34" customWidth="1"/>
    <col min="2563" max="2563" width="17" style="34" customWidth="1"/>
    <col min="2564" max="2564" width="1" style="34" customWidth="1"/>
    <col min="2565" max="2565" width="16" style="34" customWidth="1"/>
    <col min="2566" max="2567" width="17" style="34" customWidth="1"/>
    <col min="2568" max="2568" width="20" style="34" bestFit="1" customWidth="1"/>
    <col min="2569" max="2569" width="8.75" style="34" customWidth="1"/>
    <col min="2570" max="2570" width="9.75" style="34" customWidth="1"/>
    <col min="2571" max="2571" width="10.375" style="34" customWidth="1"/>
    <col min="2572" max="2817" width="9" style="34"/>
    <col min="2818" max="2818" width="25.75" style="34" customWidth="1"/>
    <col min="2819" max="2819" width="17" style="34" customWidth="1"/>
    <col min="2820" max="2820" width="1" style="34" customWidth="1"/>
    <col min="2821" max="2821" width="16" style="34" customWidth="1"/>
    <col min="2822" max="2823" width="17" style="34" customWidth="1"/>
    <col min="2824" max="2824" width="20" style="34" bestFit="1" customWidth="1"/>
    <col min="2825" max="2825" width="8.75" style="34" customWidth="1"/>
    <col min="2826" max="2826" width="9.75" style="34" customWidth="1"/>
    <col min="2827" max="2827" width="10.375" style="34" customWidth="1"/>
    <col min="2828" max="3073" width="9" style="34"/>
    <col min="3074" max="3074" width="25.75" style="34" customWidth="1"/>
    <col min="3075" max="3075" width="17" style="34" customWidth="1"/>
    <col min="3076" max="3076" width="1" style="34" customWidth="1"/>
    <col min="3077" max="3077" width="16" style="34" customWidth="1"/>
    <col min="3078" max="3079" width="17" style="34" customWidth="1"/>
    <col min="3080" max="3080" width="20" style="34" bestFit="1" customWidth="1"/>
    <col min="3081" max="3081" width="8.75" style="34" customWidth="1"/>
    <col min="3082" max="3082" width="9.75" style="34" customWidth="1"/>
    <col min="3083" max="3083" width="10.375" style="34" customWidth="1"/>
    <col min="3084" max="3329" width="9" style="34"/>
    <col min="3330" max="3330" width="25.75" style="34" customWidth="1"/>
    <col min="3331" max="3331" width="17" style="34" customWidth="1"/>
    <col min="3332" max="3332" width="1" style="34" customWidth="1"/>
    <col min="3333" max="3333" width="16" style="34" customWidth="1"/>
    <col min="3334" max="3335" width="17" style="34" customWidth="1"/>
    <col min="3336" max="3336" width="20" style="34" bestFit="1" customWidth="1"/>
    <col min="3337" max="3337" width="8.75" style="34" customWidth="1"/>
    <col min="3338" max="3338" width="9.75" style="34" customWidth="1"/>
    <col min="3339" max="3339" width="10.375" style="34" customWidth="1"/>
    <col min="3340" max="3585" width="9" style="34"/>
    <col min="3586" max="3586" width="25.75" style="34" customWidth="1"/>
    <col min="3587" max="3587" width="17" style="34" customWidth="1"/>
    <col min="3588" max="3588" width="1" style="34" customWidth="1"/>
    <col min="3589" max="3589" width="16" style="34" customWidth="1"/>
    <col min="3590" max="3591" width="17" style="34" customWidth="1"/>
    <col min="3592" max="3592" width="20" style="34" bestFit="1" customWidth="1"/>
    <col min="3593" max="3593" width="8.75" style="34" customWidth="1"/>
    <col min="3594" max="3594" width="9.75" style="34" customWidth="1"/>
    <col min="3595" max="3595" width="10.375" style="34" customWidth="1"/>
    <col min="3596" max="3841" width="9" style="34"/>
    <col min="3842" max="3842" width="25.75" style="34" customWidth="1"/>
    <col min="3843" max="3843" width="17" style="34" customWidth="1"/>
    <col min="3844" max="3844" width="1" style="34" customWidth="1"/>
    <col min="3845" max="3845" width="16" style="34" customWidth="1"/>
    <col min="3846" max="3847" width="17" style="34" customWidth="1"/>
    <col min="3848" max="3848" width="20" style="34" bestFit="1" customWidth="1"/>
    <col min="3849" max="3849" width="8.75" style="34" customWidth="1"/>
    <col min="3850" max="3850" width="9.75" style="34" customWidth="1"/>
    <col min="3851" max="3851" width="10.375" style="34" customWidth="1"/>
    <col min="3852" max="4097" width="9" style="34"/>
    <col min="4098" max="4098" width="25.75" style="34" customWidth="1"/>
    <col min="4099" max="4099" width="17" style="34" customWidth="1"/>
    <col min="4100" max="4100" width="1" style="34" customWidth="1"/>
    <col min="4101" max="4101" width="16" style="34" customWidth="1"/>
    <col min="4102" max="4103" width="17" style="34" customWidth="1"/>
    <col min="4104" max="4104" width="20" style="34" bestFit="1" customWidth="1"/>
    <col min="4105" max="4105" width="8.75" style="34" customWidth="1"/>
    <col min="4106" max="4106" width="9.75" style="34" customWidth="1"/>
    <col min="4107" max="4107" width="10.375" style="34" customWidth="1"/>
    <col min="4108" max="4353" width="9" style="34"/>
    <col min="4354" max="4354" width="25.75" style="34" customWidth="1"/>
    <col min="4355" max="4355" width="17" style="34" customWidth="1"/>
    <col min="4356" max="4356" width="1" style="34" customWidth="1"/>
    <col min="4357" max="4357" width="16" style="34" customWidth="1"/>
    <col min="4358" max="4359" width="17" style="34" customWidth="1"/>
    <col min="4360" max="4360" width="20" style="34" bestFit="1" customWidth="1"/>
    <col min="4361" max="4361" width="8.75" style="34" customWidth="1"/>
    <col min="4362" max="4362" width="9.75" style="34" customWidth="1"/>
    <col min="4363" max="4363" width="10.375" style="34" customWidth="1"/>
    <col min="4364" max="4609" width="9" style="34"/>
    <col min="4610" max="4610" width="25.75" style="34" customWidth="1"/>
    <col min="4611" max="4611" width="17" style="34" customWidth="1"/>
    <col min="4612" max="4612" width="1" style="34" customWidth="1"/>
    <col min="4613" max="4613" width="16" style="34" customWidth="1"/>
    <col min="4614" max="4615" width="17" style="34" customWidth="1"/>
    <col min="4616" max="4616" width="20" style="34" bestFit="1" customWidth="1"/>
    <col min="4617" max="4617" width="8.75" style="34" customWidth="1"/>
    <col min="4618" max="4618" width="9.75" style="34" customWidth="1"/>
    <col min="4619" max="4619" width="10.375" style="34" customWidth="1"/>
    <col min="4620" max="4865" width="9" style="34"/>
    <col min="4866" max="4866" width="25.75" style="34" customWidth="1"/>
    <col min="4867" max="4867" width="17" style="34" customWidth="1"/>
    <col min="4868" max="4868" width="1" style="34" customWidth="1"/>
    <col min="4869" max="4869" width="16" style="34" customWidth="1"/>
    <col min="4870" max="4871" width="17" style="34" customWidth="1"/>
    <col min="4872" max="4872" width="20" style="34" bestFit="1" customWidth="1"/>
    <col min="4873" max="4873" width="8.75" style="34" customWidth="1"/>
    <col min="4874" max="4874" width="9.75" style="34" customWidth="1"/>
    <col min="4875" max="4875" width="10.375" style="34" customWidth="1"/>
    <col min="4876" max="5121" width="9" style="34"/>
    <col min="5122" max="5122" width="25.75" style="34" customWidth="1"/>
    <col min="5123" max="5123" width="17" style="34" customWidth="1"/>
    <col min="5124" max="5124" width="1" style="34" customWidth="1"/>
    <col min="5125" max="5125" width="16" style="34" customWidth="1"/>
    <col min="5126" max="5127" width="17" style="34" customWidth="1"/>
    <col min="5128" max="5128" width="20" style="34" bestFit="1" customWidth="1"/>
    <col min="5129" max="5129" width="8.75" style="34" customWidth="1"/>
    <col min="5130" max="5130" width="9.75" style="34" customWidth="1"/>
    <col min="5131" max="5131" width="10.375" style="34" customWidth="1"/>
    <col min="5132" max="5377" width="9" style="34"/>
    <col min="5378" max="5378" width="25.75" style="34" customWidth="1"/>
    <col min="5379" max="5379" width="17" style="34" customWidth="1"/>
    <col min="5380" max="5380" width="1" style="34" customWidth="1"/>
    <col min="5381" max="5381" width="16" style="34" customWidth="1"/>
    <col min="5382" max="5383" width="17" style="34" customWidth="1"/>
    <col min="5384" max="5384" width="20" style="34" bestFit="1" customWidth="1"/>
    <col min="5385" max="5385" width="8.75" style="34" customWidth="1"/>
    <col min="5386" max="5386" width="9.75" style="34" customWidth="1"/>
    <col min="5387" max="5387" width="10.375" style="34" customWidth="1"/>
    <col min="5388" max="5633" width="9" style="34"/>
    <col min="5634" max="5634" width="25.75" style="34" customWidth="1"/>
    <col min="5635" max="5635" width="17" style="34" customWidth="1"/>
    <col min="5636" max="5636" width="1" style="34" customWidth="1"/>
    <col min="5637" max="5637" width="16" style="34" customWidth="1"/>
    <col min="5638" max="5639" width="17" style="34" customWidth="1"/>
    <col min="5640" max="5640" width="20" style="34" bestFit="1" customWidth="1"/>
    <col min="5641" max="5641" width="8.75" style="34" customWidth="1"/>
    <col min="5642" max="5642" width="9.75" style="34" customWidth="1"/>
    <col min="5643" max="5643" width="10.375" style="34" customWidth="1"/>
    <col min="5644" max="5889" width="9" style="34"/>
    <col min="5890" max="5890" width="25.75" style="34" customWidth="1"/>
    <col min="5891" max="5891" width="17" style="34" customWidth="1"/>
    <col min="5892" max="5892" width="1" style="34" customWidth="1"/>
    <col min="5893" max="5893" width="16" style="34" customWidth="1"/>
    <col min="5894" max="5895" width="17" style="34" customWidth="1"/>
    <col min="5896" max="5896" width="20" style="34" bestFit="1" customWidth="1"/>
    <col min="5897" max="5897" width="8.75" style="34" customWidth="1"/>
    <col min="5898" max="5898" width="9.75" style="34" customWidth="1"/>
    <col min="5899" max="5899" width="10.375" style="34" customWidth="1"/>
    <col min="5900" max="6145" width="9" style="34"/>
    <col min="6146" max="6146" width="25.75" style="34" customWidth="1"/>
    <col min="6147" max="6147" width="17" style="34" customWidth="1"/>
    <col min="6148" max="6148" width="1" style="34" customWidth="1"/>
    <col min="6149" max="6149" width="16" style="34" customWidth="1"/>
    <col min="6150" max="6151" width="17" style="34" customWidth="1"/>
    <col min="6152" max="6152" width="20" style="34" bestFit="1" customWidth="1"/>
    <col min="6153" max="6153" width="8.75" style="34" customWidth="1"/>
    <col min="6154" max="6154" width="9.75" style="34" customWidth="1"/>
    <col min="6155" max="6155" width="10.375" style="34" customWidth="1"/>
    <col min="6156" max="6401" width="9" style="34"/>
    <col min="6402" max="6402" width="25.75" style="34" customWidth="1"/>
    <col min="6403" max="6403" width="17" style="34" customWidth="1"/>
    <col min="6404" max="6404" width="1" style="34" customWidth="1"/>
    <col min="6405" max="6405" width="16" style="34" customWidth="1"/>
    <col min="6406" max="6407" width="17" style="34" customWidth="1"/>
    <col min="6408" max="6408" width="20" style="34" bestFit="1" customWidth="1"/>
    <col min="6409" max="6409" width="8.75" style="34" customWidth="1"/>
    <col min="6410" max="6410" width="9.75" style="34" customWidth="1"/>
    <col min="6411" max="6411" width="10.375" style="34" customWidth="1"/>
    <col min="6412" max="6657" width="9" style="34"/>
    <col min="6658" max="6658" width="25.75" style="34" customWidth="1"/>
    <col min="6659" max="6659" width="17" style="34" customWidth="1"/>
    <col min="6660" max="6660" width="1" style="34" customWidth="1"/>
    <col min="6661" max="6661" width="16" style="34" customWidth="1"/>
    <col min="6662" max="6663" width="17" style="34" customWidth="1"/>
    <col min="6664" max="6664" width="20" style="34" bestFit="1" customWidth="1"/>
    <col min="6665" max="6665" width="8.75" style="34" customWidth="1"/>
    <col min="6666" max="6666" width="9.75" style="34" customWidth="1"/>
    <col min="6667" max="6667" width="10.375" style="34" customWidth="1"/>
    <col min="6668" max="6913" width="9" style="34"/>
    <col min="6914" max="6914" width="25.75" style="34" customWidth="1"/>
    <col min="6915" max="6915" width="17" style="34" customWidth="1"/>
    <col min="6916" max="6916" width="1" style="34" customWidth="1"/>
    <col min="6917" max="6917" width="16" style="34" customWidth="1"/>
    <col min="6918" max="6919" width="17" style="34" customWidth="1"/>
    <col min="6920" max="6920" width="20" style="34" bestFit="1" customWidth="1"/>
    <col min="6921" max="6921" width="8.75" style="34" customWidth="1"/>
    <col min="6922" max="6922" width="9.75" style="34" customWidth="1"/>
    <col min="6923" max="6923" width="10.375" style="34" customWidth="1"/>
    <col min="6924" max="7169" width="9" style="34"/>
    <col min="7170" max="7170" width="25.75" style="34" customWidth="1"/>
    <col min="7171" max="7171" width="17" style="34" customWidth="1"/>
    <col min="7172" max="7172" width="1" style="34" customWidth="1"/>
    <col min="7173" max="7173" width="16" style="34" customWidth="1"/>
    <col min="7174" max="7175" width="17" style="34" customWidth="1"/>
    <col min="7176" max="7176" width="20" style="34" bestFit="1" customWidth="1"/>
    <col min="7177" max="7177" width="8.75" style="34" customWidth="1"/>
    <col min="7178" max="7178" width="9.75" style="34" customWidth="1"/>
    <col min="7179" max="7179" width="10.375" style="34" customWidth="1"/>
    <col min="7180" max="7425" width="9" style="34"/>
    <col min="7426" max="7426" width="25.75" style="34" customWidth="1"/>
    <col min="7427" max="7427" width="17" style="34" customWidth="1"/>
    <col min="7428" max="7428" width="1" style="34" customWidth="1"/>
    <col min="7429" max="7429" width="16" style="34" customWidth="1"/>
    <col min="7430" max="7431" width="17" style="34" customWidth="1"/>
    <col min="7432" max="7432" width="20" style="34" bestFit="1" customWidth="1"/>
    <col min="7433" max="7433" width="8.75" style="34" customWidth="1"/>
    <col min="7434" max="7434" width="9.75" style="34" customWidth="1"/>
    <col min="7435" max="7435" width="10.375" style="34" customWidth="1"/>
    <col min="7436" max="7681" width="9" style="34"/>
    <col min="7682" max="7682" width="25.75" style="34" customWidth="1"/>
    <col min="7683" max="7683" width="17" style="34" customWidth="1"/>
    <col min="7684" max="7684" width="1" style="34" customWidth="1"/>
    <col min="7685" max="7685" width="16" style="34" customWidth="1"/>
    <col min="7686" max="7687" width="17" style="34" customWidth="1"/>
    <col min="7688" max="7688" width="20" style="34" bestFit="1" customWidth="1"/>
    <col min="7689" max="7689" width="8.75" style="34" customWidth="1"/>
    <col min="7690" max="7690" width="9.75" style="34" customWidth="1"/>
    <col min="7691" max="7691" width="10.375" style="34" customWidth="1"/>
    <col min="7692" max="7937" width="9" style="34"/>
    <col min="7938" max="7938" width="25.75" style="34" customWidth="1"/>
    <col min="7939" max="7939" width="17" style="34" customWidth="1"/>
    <col min="7940" max="7940" width="1" style="34" customWidth="1"/>
    <col min="7941" max="7941" width="16" style="34" customWidth="1"/>
    <col min="7942" max="7943" width="17" style="34" customWidth="1"/>
    <col min="7944" max="7944" width="20" style="34" bestFit="1" customWidth="1"/>
    <col min="7945" max="7945" width="8.75" style="34" customWidth="1"/>
    <col min="7946" max="7946" width="9.75" style="34" customWidth="1"/>
    <col min="7947" max="7947" width="10.375" style="34" customWidth="1"/>
    <col min="7948" max="8193" width="9" style="34"/>
    <col min="8194" max="8194" width="25.75" style="34" customWidth="1"/>
    <col min="8195" max="8195" width="17" style="34" customWidth="1"/>
    <col min="8196" max="8196" width="1" style="34" customWidth="1"/>
    <col min="8197" max="8197" width="16" style="34" customWidth="1"/>
    <col min="8198" max="8199" width="17" style="34" customWidth="1"/>
    <col min="8200" max="8200" width="20" style="34" bestFit="1" customWidth="1"/>
    <col min="8201" max="8201" width="8.75" style="34" customWidth="1"/>
    <col min="8202" max="8202" width="9.75" style="34" customWidth="1"/>
    <col min="8203" max="8203" width="10.375" style="34" customWidth="1"/>
    <col min="8204" max="8449" width="9" style="34"/>
    <col min="8450" max="8450" width="25.75" style="34" customWidth="1"/>
    <col min="8451" max="8451" width="17" style="34" customWidth="1"/>
    <col min="8452" max="8452" width="1" style="34" customWidth="1"/>
    <col min="8453" max="8453" width="16" style="34" customWidth="1"/>
    <col min="8454" max="8455" width="17" style="34" customWidth="1"/>
    <col min="8456" max="8456" width="20" style="34" bestFit="1" customWidth="1"/>
    <col min="8457" max="8457" width="8.75" style="34" customWidth="1"/>
    <col min="8458" max="8458" width="9.75" style="34" customWidth="1"/>
    <col min="8459" max="8459" width="10.375" style="34" customWidth="1"/>
    <col min="8460" max="8705" width="9" style="34"/>
    <col min="8706" max="8706" width="25.75" style="34" customWidth="1"/>
    <col min="8707" max="8707" width="17" style="34" customWidth="1"/>
    <col min="8708" max="8708" width="1" style="34" customWidth="1"/>
    <col min="8709" max="8709" width="16" style="34" customWidth="1"/>
    <col min="8710" max="8711" width="17" style="34" customWidth="1"/>
    <col min="8712" max="8712" width="20" style="34" bestFit="1" customWidth="1"/>
    <col min="8713" max="8713" width="8.75" style="34" customWidth="1"/>
    <col min="8714" max="8714" width="9.75" style="34" customWidth="1"/>
    <col min="8715" max="8715" width="10.375" style="34" customWidth="1"/>
    <col min="8716" max="8961" width="9" style="34"/>
    <col min="8962" max="8962" width="25.75" style="34" customWidth="1"/>
    <col min="8963" max="8963" width="17" style="34" customWidth="1"/>
    <col min="8964" max="8964" width="1" style="34" customWidth="1"/>
    <col min="8965" max="8965" width="16" style="34" customWidth="1"/>
    <col min="8966" max="8967" width="17" style="34" customWidth="1"/>
    <col min="8968" max="8968" width="20" style="34" bestFit="1" customWidth="1"/>
    <col min="8969" max="8969" width="8.75" style="34" customWidth="1"/>
    <col min="8970" max="8970" width="9.75" style="34" customWidth="1"/>
    <col min="8971" max="8971" width="10.375" style="34" customWidth="1"/>
    <col min="8972" max="9217" width="9" style="34"/>
    <col min="9218" max="9218" width="25.75" style="34" customWidth="1"/>
    <col min="9219" max="9219" width="17" style="34" customWidth="1"/>
    <col min="9220" max="9220" width="1" style="34" customWidth="1"/>
    <col min="9221" max="9221" width="16" style="34" customWidth="1"/>
    <col min="9222" max="9223" width="17" style="34" customWidth="1"/>
    <col min="9224" max="9224" width="20" style="34" bestFit="1" customWidth="1"/>
    <col min="9225" max="9225" width="8.75" style="34" customWidth="1"/>
    <col min="9226" max="9226" width="9.75" style="34" customWidth="1"/>
    <col min="9227" max="9227" width="10.375" style="34" customWidth="1"/>
    <col min="9228" max="9473" width="9" style="34"/>
    <col min="9474" max="9474" width="25.75" style="34" customWidth="1"/>
    <col min="9475" max="9475" width="17" style="34" customWidth="1"/>
    <col min="9476" max="9476" width="1" style="34" customWidth="1"/>
    <col min="9477" max="9477" width="16" style="34" customWidth="1"/>
    <col min="9478" max="9479" width="17" style="34" customWidth="1"/>
    <col min="9480" max="9480" width="20" style="34" bestFit="1" customWidth="1"/>
    <col min="9481" max="9481" width="8.75" style="34" customWidth="1"/>
    <col min="9482" max="9482" width="9.75" style="34" customWidth="1"/>
    <col min="9483" max="9483" width="10.375" style="34" customWidth="1"/>
    <col min="9484" max="9729" width="9" style="34"/>
    <col min="9730" max="9730" width="25.75" style="34" customWidth="1"/>
    <col min="9731" max="9731" width="17" style="34" customWidth="1"/>
    <col min="9732" max="9732" width="1" style="34" customWidth="1"/>
    <col min="9733" max="9733" width="16" style="34" customWidth="1"/>
    <col min="9734" max="9735" width="17" style="34" customWidth="1"/>
    <col min="9736" max="9736" width="20" style="34" bestFit="1" customWidth="1"/>
    <col min="9737" max="9737" width="8.75" style="34" customWidth="1"/>
    <col min="9738" max="9738" width="9.75" style="34" customWidth="1"/>
    <col min="9739" max="9739" width="10.375" style="34" customWidth="1"/>
    <col min="9740" max="9985" width="9" style="34"/>
    <col min="9986" max="9986" width="25.75" style="34" customWidth="1"/>
    <col min="9987" max="9987" width="17" style="34" customWidth="1"/>
    <col min="9988" max="9988" width="1" style="34" customWidth="1"/>
    <col min="9989" max="9989" width="16" style="34" customWidth="1"/>
    <col min="9990" max="9991" width="17" style="34" customWidth="1"/>
    <col min="9992" max="9992" width="20" style="34" bestFit="1" customWidth="1"/>
    <col min="9993" max="9993" width="8.75" style="34" customWidth="1"/>
    <col min="9994" max="9994" width="9.75" style="34" customWidth="1"/>
    <col min="9995" max="9995" width="10.375" style="34" customWidth="1"/>
    <col min="9996" max="10241" width="9" style="34"/>
    <col min="10242" max="10242" width="25.75" style="34" customWidth="1"/>
    <col min="10243" max="10243" width="17" style="34" customWidth="1"/>
    <col min="10244" max="10244" width="1" style="34" customWidth="1"/>
    <col min="10245" max="10245" width="16" style="34" customWidth="1"/>
    <col min="10246" max="10247" width="17" style="34" customWidth="1"/>
    <col min="10248" max="10248" width="20" style="34" bestFit="1" customWidth="1"/>
    <col min="10249" max="10249" width="8.75" style="34" customWidth="1"/>
    <col min="10250" max="10250" width="9.75" style="34" customWidth="1"/>
    <col min="10251" max="10251" width="10.375" style="34" customWidth="1"/>
    <col min="10252" max="10497" width="9" style="34"/>
    <col min="10498" max="10498" width="25.75" style="34" customWidth="1"/>
    <col min="10499" max="10499" width="17" style="34" customWidth="1"/>
    <col min="10500" max="10500" width="1" style="34" customWidth="1"/>
    <col min="10501" max="10501" width="16" style="34" customWidth="1"/>
    <col min="10502" max="10503" width="17" style="34" customWidth="1"/>
    <col min="10504" max="10504" width="20" style="34" bestFit="1" customWidth="1"/>
    <col min="10505" max="10505" width="8.75" style="34" customWidth="1"/>
    <col min="10506" max="10506" width="9.75" style="34" customWidth="1"/>
    <col min="10507" max="10507" width="10.375" style="34" customWidth="1"/>
    <col min="10508" max="10753" width="9" style="34"/>
    <col min="10754" max="10754" width="25.75" style="34" customWidth="1"/>
    <col min="10755" max="10755" width="17" style="34" customWidth="1"/>
    <col min="10756" max="10756" width="1" style="34" customWidth="1"/>
    <col min="10757" max="10757" width="16" style="34" customWidth="1"/>
    <col min="10758" max="10759" width="17" style="34" customWidth="1"/>
    <col min="10760" max="10760" width="20" style="34" bestFit="1" customWidth="1"/>
    <col min="10761" max="10761" width="8.75" style="34" customWidth="1"/>
    <col min="10762" max="10762" width="9.75" style="34" customWidth="1"/>
    <col min="10763" max="10763" width="10.375" style="34" customWidth="1"/>
    <col min="10764" max="11009" width="9" style="34"/>
    <col min="11010" max="11010" width="25.75" style="34" customWidth="1"/>
    <col min="11011" max="11011" width="17" style="34" customWidth="1"/>
    <col min="11012" max="11012" width="1" style="34" customWidth="1"/>
    <col min="11013" max="11013" width="16" style="34" customWidth="1"/>
    <col min="11014" max="11015" width="17" style="34" customWidth="1"/>
    <col min="11016" max="11016" width="20" style="34" bestFit="1" customWidth="1"/>
    <col min="11017" max="11017" width="8.75" style="34" customWidth="1"/>
    <col min="11018" max="11018" width="9.75" style="34" customWidth="1"/>
    <col min="11019" max="11019" width="10.375" style="34" customWidth="1"/>
    <col min="11020" max="11265" width="9" style="34"/>
    <col min="11266" max="11266" width="25.75" style="34" customWidth="1"/>
    <col min="11267" max="11267" width="17" style="34" customWidth="1"/>
    <col min="11268" max="11268" width="1" style="34" customWidth="1"/>
    <col min="11269" max="11269" width="16" style="34" customWidth="1"/>
    <col min="11270" max="11271" width="17" style="34" customWidth="1"/>
    <col min="11272" max="11272" width="20" style="34" bestFit="1" customWidth="1"/>
    <col min="11273" max="11273" width="8.75" style="34" customWidth="1"/>
    <col min="11274" max="11274" width="9.75" style="34" customWidth="1"/>
    <col min="11275" max="11275" width="10.375" style="34" customWidth="1"/>
    <col min="11276" max="11521" width="9" style="34"/>
    <col min="11522" max="11522" width="25.75" style="34" customWidth="1"/>
    <col min="11523" max="11523" width="17" style="34" customWidth="1"/>
    <col min="11524" max="11524" width="1" style="34" customWidth="1"/>
    <col min="11525" max="11525" width="16" style="34" customWidth="1"/>
    <col min="11526" max="11527" width="17" style="34" customWidth="1"/>
    <col min="11528" max="11528" width="20" style="34" bestFit="1" customWidth="1"/>
    <col min="11529" max="11529" width="8.75" style="34" customWidth="1"/>
    <col min="11530" max="11530" width="9.75" style="34" customWidth="1"/>
    <col min="11531" max="11531" width="10.375" style="34" customWidth="1"/>
    <col min="11532" max="11777" width="9" style="34"/>
    <col min="11778" max="11778" width="25.75" style="34" customWidth="1"/>
    <col min="11779" max="11779" width="17" style="34" customWidth="1"/>
    <col min="11780" max="11780" width="1" style="34" customWidth="1"/>
    <col min="11781" max="11781" width="16" style="34" customWidth="1"/>
    <col min="11782" max="11783" width="17" style="34" customWidth="1"/>
    <col min="11784" max="11784" width="20" style="34" bestFit="1" customWidth="1"/>
    <col min="11785" max="11785" width="8.75" style="34" customWidth="1"/>
    <col min="11786" max="11786" width="9.75" style="34" customWidth="1"/>
    <col min="11787" max="11787" width="10.375" style="34" customWidth="1"/>
    <col min="11788" max="12033" width="9" style="34"/>
    <col min="12034" max="12034" width="25.75" style="34" customWidth="1"/>
    <col min="12035" max="12035" width="17" style="34" customWidth="1"/>
    <col min="12036" max="12036" width="1" style="34" customWidth="1"/>
    <col min="12037" max="12037" width="16" style="34" customWidth="1"/>
    <col min="12038" max="12039" width="17" style="34" customWidth="1"/>
    <col min="12040" max="12040" width="20" style="34" bestFit="1" customWidth="1"/>
    <col min="12041" max="12041" width="8.75" style="34" customWidth="1"/>
    <col min="12042" max="12042" width="9.75" style="34" customWidth="1"/>
    <col min="12043" max="12043" width="10.375" style="34" customWidth="1"/>
    <col min="12044" max="12289" width="9" style="34"/>
    <col min="12290" max="12290" width="25.75" style="34" customWidth="1"/>
    <col min="12291" max="12291" width="17" style="34" customWidth="1"/>
    <col min="12292" max="12292" width="1" style="34" customWidth="1"/>
    <col min="12293" max="12293" width="16" style="34" customWidth="1"/>
    <col min="12294" max="12295" width="17" style="34" customWidth="1"/>
    <col min="12296" max="12296" width="20" style="34" bestFit="1" customWidth="1"/>
    <col min="12297" max="12297" width="8.75" style="34" customWidth="1"/>
    <col min="12298" max="12298" width="9.75" style="34" customWidth="1"/>
    <col min="12299" max="12299" width="10.375" style="34" customWidth="1"/>
    <col min="12300" max="12545" width="9" style="34"/>
    <col min="12546" max="12546" width="25.75" style="34" customWidth="1"/>
    <col min="12547" max="12547" width="17" style="34" customWidth="1"/>
    <col min="12548" max="12548" width="1" style="34" customWidth="1"/>
    <col min="12549" max="12549" width="16" style="34" customWidth="1"/>
    <col min="12550" max="12551" width="17" style="34" customWidth="1"/>
    <col min="12552" max="12552" width="20" style="34" bestFit="1" customWidth="1"/>
    <col min="12553" max="12553" width="8.75" style="34" customWidth="1"/>
    <col min="12554" max="12554" width="9.75" style="34" customWidth="1"/>
    <col min="12555" max="12555" width="10.375" style="34" customWidth="1"/>
    <col min="12556" max="12801" width="9" style="34"/>
    <col min="12802" max="12802" width="25.75" style="34" customWidth="1"/>
    <col min="12803" max="12803" width="17" style="34" customWidth="1"/>
    <col min="12804" max="12804" width="1" style="34" customWidth="1"/>
    <col min="12805" max="12805" width="16" style="34" customWidth="1"/>
    <col min="12806" max="12807" width="17" style="34" customWidth="1"/>
    <col min="12808" max="12808" width="20" style="34" bestFit="1" customWidth="1"/>
    <col min="12809" max="12809" width="8.75" style="34" customWidth="1"/>
    <col min="12810" max="12810" width="9.75" style="34" customWidth="1"/>
    <col min="12811" max="12811" width="10.375" style="34" customWidth="1"/>
    <col min="12812" max="13057" width="9" style="34"/>
    <col min="13058" max="13058" width="25.75" style="34" customWidth="1"/>
    <col min="13059" max="13059" width="17" style="34" customWidth="1"/>
    <col min="13060" max="13060" width="1" style="34" customWidth="1"/>
    <col min="13061" max="13061" width="16" style="34" customWidth="1"/>
    <col min="13062" max="13063" width="17" style="34" customWidth="1"/>
    <col min="13064" max="13064" width="20" style="34" bestFit="1" customWidth="1"/>
    <col min="13065" max="13065" width="8.75" style="34" customWidth="1"/>
    <col min="13066" max="13066" width="9.75" style="34" customWidth="1"/>
    <col min="13067" max="13067" width="10.375" style="34" customWidth="1"/>
    <col min="13068" max="13313" width="9" style="34"/>
    <col min="13314" max="13314" width="25.75" style="34" customWidth="1"/>
    <col min="13315" max="13315" width="17" style="34" customWidth="1"/>
    <col min="13316" max="13316" width="1" style="34" customWidth="1"/>
    <col min="13317" max="13317" width="16" style="34" customWidth="1"/>
    <col min="13318" max="13319" width="17" style="34" customWidth="1"/>
    <col min="13320" max="13320" width="20" style="34" bestFit="1" customWidth="1"/>
    <col min="13321" max="13321" width="8.75" style="34" customWidth="1"/>
    <col min="13322" max="13322" width="9.75" style="34" customWidth="1"/>
    <col min="13323" max="13323" width="10.375" style="34" customWidth="1"/>
    <col min="13324" max="13569" width="9" style="34"/>
    <col min="13570" max="13570" width="25.75" style="34" customWidth="1"/>
    <col min="13571" max="13571" width="17" style="34" customWidth="1"/>
    <col min="13572" max="13572" width="1" style="34" customWidth="1"/>
    <col min="13573" max="13573" width="16" style="34" customWidth="1"/>
    <col min="13574" max="13575" width="17" style="34" customWidth="1"/>
    <col min="13576" max="13576" width="20" style="34" bestFit="1" customWidth="1"/>
    <col min="13577" max="13577" width="8.75" style="34" customWidth="1"/>
    <col min="13578" max="13578" width="9.75" style="34" customWidth="1"/>
    <col min="13579" max="13579" width="10.375" style="34" customWidth="1"/>
    <col min="13580" max="13825" width="9" style="34"/>
    <col min="13826" max="13826" width="25.75" style="34" customWidth="1"/>
    <col min="13827" max="13827" width="17" style="34" customWidth="1"/>
    <col min="13828" max="13828" width="1" style="34" customWidth="1"/>
    <col min="13829" max="13829" width="16" style="34" customWidth="1"/>
    <col min="13830" max="13831" width="17" style="34" customWidth="1"/>
    <col min="13832" max="13832" width="20" style="34" bestFit="1" customWidth="1"/>
    <col min="13833" max="13833" width="8.75" style="34" customWidth="1"/>
    <col min="13834" max="13834" width="9.75" style="34" customWidth="1"/>
    <col min="13835" max="13835" width="10.375" style="34" customWidth="1"/>
    <col min="13836" max="14081" width="9" style="34"/>
    <col min="14082" max="14082" width="25.75" style="34" customWidth="1"/>
    <col min="14083" max="14083" width="17" style="34" customWidth="1"/>
    <col min="14084" max="14084" width="1" style="34" customWidth="1"/>
    <col min="14085" max="14085" width="16" style="34" customWidth="1"/>
    <col min="14086" max="14087" width="17" style="34" customWidth="1"/>
    <col min="14088" max="14088" width="20" style="34" bestFit="1" customWidth="1"/>
    <col min="14089" max="14089" width="8.75" style="34" customWidth="1"/>
    <col min="14090" max="14090" width="9.75" style="34" customWidth="1"/>
    <col min="14091" max="14091" width="10.375" style="34" customWidth="1"/>
    <col min="14092" max="14337" width="9" style="34"/>
    <col min="14338" max="14338" width="25.75" style="34" customWidth="1"/>
    <col min="14339" max="14339" width="17" style="34" customWidth="1"/>
    <col min="14340" max="14340" width="1" style="34" customWidth="1"/>
    <col min="14341" max="14341" width="16" style="34" customWidth="1"/>
    <col min="14342" max="14343" width="17" style="34" customWidth="1"/>
    <col min="14344" max="14344" width="20" style="34" bestFit="1" customWidth="1"/>
    <col min="14345" max="14345" width="8.75" style="34" customWidth="1"/>
    <col min="14346" max="14346" width="9.75" style="34" customWidth="1"/>
    <col min="14347" max="14347" width="10.375" style="34" customWidth="1"/>
    <col min="14348" max="14593" width="9" style="34"/>
    <col min="14594" max="14594" width="25.75" style="34" customWidth="1"/>
    <col min="14595" max="14595" width="17" style="34" customWidth="1"/>
    <col min="14596" max="14596" width="1" style="34" customWidth="1"/>
    <col min="14597" max="14597" width="16" style="34" customWidth="1"/>
    <col min="14598" max="14599" width="17" style="34" customWidth="1"/>
    <col min="14600" max="14600" width="20" style="34" bestFit="1" customWidth="1"/>
    <col min="14601" max="14601" width="8.75" style="34" customWidth="1"/>
    <col min="14602" max="14602" width="9.75" style="34" customWidth="1"/>
    <col min="14603" max="14603" width="10.375" style="34" customWidth="1"/>
    <col min="14604" max="14849" width="9" style="34"/>
    <col min="14850" max="14850" width="25.75" style="34" customWidth="1"/>
    <col min="14851" max="14851" width="17" style="34" customWidth="1"/>
    <col min="14852" max="14852" width="1" style="34" customWidth="1"/>
    <col min="14853" max="14853" width="16" style="34" customWidth="1"/>
    <col min="14854" max="14855" width="17" style="34" customWidth="1"/>
    <col min="14856" max="14856" width="20" style="34" bestFit="1" customWidth="1"/>
    <col min="14857" max="14857" width="8.75" style="34" customWidth="1"/>
    <col min="14858" max="14858" width="9.75" style="34" customWidth="1"/>
    <col min="14859" max="14859" width="10.375" style="34" customWidth="1"/>
    <col min="14860" max="15105" width="9" style="34"/>
    <col min="15106" max="15106" width="25.75" style="34" customWidth="1"/>
    <col min="15107" max="15107" width="17" style="34" customWidth="1"/>
    <col min="15108" max="15108" width="1" style="34" customWidth="1"/>
    <col min="15109" max="15109" width="16" style="34" customWidth="1"/>
    <col min="15110" max="15111" width="17" style="34" customWidth="1"/>
    <col min="15112" max="15112" width="20" style="34" bestFit="1" customWidth="1"/>
    <col min="15113" max="15113" width="8.75" style="34" customWidth="1"/>
    <col min="15114" max="15114" width="9.75" style="34" customWidth="1"/>
    <col min="15115" max="15115" width="10.375" style="34" customWidth="1"/>
    <col min="15116" max="15361" width="9" style="34"/>
    <col min="15362" max="15362" width="25.75" style="34" customWidth="1"/>
    <col min="15363" max="15363" width="17" style="34" customWidth="1"/>
    <col min="15364" max="15364" width="1" style="34" customWidth="1"/>
    <col min="15365" max="15365" width="16" style="34" customWidth="1"/>
    <col min="15366" max="15367" width="17" style="34" customWidth="1"/>
    <col min="15368" max="15368" width="20" style="34" bestFit="1" customWidth="1"/>
    <col min="15369" max="15369" width="8.75" style="34" customWidth="1"/>
    <col min="15370" max="15370" width="9.75" style="34" customWidth="1"/>
    <col min="15371" max="15371" width="10.375" style="34" customWidth="1"/>
    <col min="15372" max="15617" width="9" style="34"/>
    <col min="15618" max="15618" width="25.75" style="34" customWidth="1"/>
    <col min="15619" max="15619" width="17" style="34" customWidth="1"/>
    <col min="15620" max="15620" width="1" style="34" customWidth="1"/>
    <col min="15621" max="15621" width="16" style="34" customWidth="1"/>
    <col min="15622" max="15623" width="17" style="34" customWidth="1"/>
    <col min="15624" max="15624" width="20" style="34" bestFit="1" customWidth="1"/>
    <col min="15625" max="15625" width="8.75" style="34" customWidth="1"/>
    <col min="15626" max="15626" width="9.75" style="34" customWidth="1"/>
    <col min="15627" max="15627" width="10.375" style="34" customWidth="1"/>
    <col min="15628" max="15873" width="9" style="34"/>
    <col min="15874" max="15874" width="25.75" style="34" customWidth="1"/>
    <col min="15875" max="15875" width="17" style="34" customWidth="1"/>
    <col min="15876" max="15876" width="1" style="34" customWidth="1"/>
    <col min="15877" max="15877" width="16" style="34" customWidth="1"/>
    <col min="15878" max="15879" width="17" style="34" customWidth="1"/>
    <col min="15880" max="15880" width="20" style="34" bestFit="1" customWidth="1"/>
    <col min="15881" max="15881" width="8.75" style="34" customWidth="1"/>
    <col min="15882" max="15882" width="9.75" style="34" customWidth="1"/>
    <col min="15883" max="15883" width="10.375" style="34" customWidth="1"/>
    <col min="15884" max="16129" width="9" style="34"/>
    <col min="16130" max="16130" width="25.75" style="34" customWidth="1"/>
    <col min="16131" max="16131" width="17" style="34" customWidth="1"/>
    <col min="16132" max="16132" width="1" style="34" customWidth="1"/>
    <col min="16133" max="16133" width="16" style="34" customWidth="1"/>
    <col min="16134" max="16135" width="17" style="34" customWidth="1"/>
    <col min="16136" max="16136" width="20" style="34" bestFit="1" customWidth="1"/>
    <col min="16137" max="16137" width="8.75" style="34" customWidth="1"/>
    <col min="16138" max="16138" width="9.75" style="34" customWidth="1"/>
    <col min="16139" max="16139" width="10.375" style="34" customWidth="1"/>
    <col min="16140" max="16384" width="9" style="34"/>
  </cols>
  <sheetData>
    <row r="1" spans="1:14" x14ac:dyDescent="0.3">
      <c r="A1" s="180" t="s">
        <v>1056</v>
      </c>
    </row>
    <row r="2" spans="1:14" ht="18" customHeight="1" x14ac:dyDescent="0.3">
      <c r="A2" s="190" t="s">
        <v>579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</row>
    <row r="3" spans="1:14" ht="17.25" customHeight="1" x14ac:dyDescent="0.25">
      <c r="A3" s="191" t="s">
        <v>580</v>
      </c>
      <c r="B3" s="191"/>
      <c r="C3" s="191"/>
      <c r="D3" s="191"/>
      <c r="E3" s="61"/>
      <c r="F3" s="61"/>
      <c r="G3" s="61"/>
      <c r="H3" s="61"/>
      <c r="I3" s="61"/>
      <c r="J3" s="61"/>
      <c r="K3" s="61"/>
    </row>
    <row r="4" spans="1:14" ht="14.45" customHeight="1" x14ac:dyDescent="0.25">
      <c r="A4" s="89" t="s">
        <v>581</v>
      </c>
      <c r="B4" s="92"/>
      <c r="C4" s="90"/>
      <c r="D4" s="90"/>
      <c r="E4" s="91" t="s">
        <v>1004</v>
      </c>
      <c r="F4" s="91"/>
      <c r="G4" s="91" t="s">
        <v>1003</v>
      </c>
      <c r="H4" s="164" t="s">
        <v>1038</v>
      </c>
      <c r="I4" s="164" t="s">
        <v>1039</v>
      </c>
      <c r="J4" s="91"/>
      <c r="K4" s="91"/>
    </row>
    <row r="5" spans="1:14" ht="28.5" customHeight="1" x14ac:dyDescent="0.3">
      <c r="A5" s="36" t="s">
        <v>582</v>
      </c>
      <c r="B5" s="93" t="s">
        <v>427</v>
      </c>
      <c r="C5" s="37" t="s">
        <v>583</v>
      </c>
      <c r="D5" s="58" t="s">
        <v>584</v>
      </c>
      <c r="E5" s="37" t="s">
        <v>585</v>
      </c>
      <c r="F5" s="37" t="s">
        <v>586</v>
      </c>
      <c r="G5" s="37" t="s">
        <v>988</v>
      </c>
      <c r="H5" s="38" t="s">
        <v>587</v>
      </c>
      <c r="I5" s="38" t="s">
        <v>1005</v>
      </c>
      <c r="J5" s="36" t="s">
        <v>588</v>
      </c>
      <c r="K5" s="36" t="s">
        <v>589</v>
      </c>
    </row>
    <row r="6" spans="1:14" ht="20.100000000000001" customHeight="1" x14ac:dyDescent="0.3">
      <c r="A6" s="39" t="s">
        <v>590</v>
      </c>
      <c r="B6" s="94"/>
      <c r="C6" s="40">
        <v>54396617646725</v>
      </c>
      <c r="D6" s="59">
        <v>18648521440353</v>
      </c>
      <c r="E6" s="40">
        <v>10573711656682</v>
      </c>
      <c r="F6" s="40">
        <v>11016787768611</v>
      </c>
      <c r="G6" s="41">
        <v>10985807089559</v>
      </c>
      <c r="H6" s="181">
        <f>+G6/E6</f>
        <v>1.038973583378981</v>
      </c>
      <c r="I6" s="183">
        <f>VLOOKUP(H6*100,$M$7:$N$12,2)</f>
        <v>0.5</v>
      </c>
      <c r="J6" s="42" t="s">
        <v>591</v>
      </c>
      <c r="K6" s="43"/>
      <c r="M6" s="139" t="s">
        <v>1009</v>
      </c>
      <c r="N6" s="140" t="s">
        <v>1010</v>
      </c>
    </row>
    <row r="7" spans="1:14" ht="20.100000000000001" customHeight="1" x14ac:dyDescent="0.3">
      <c r="A7" s="44" t="s">
        <v>18</v>
      </c>
      <c r="B7" s="95" t="str">
        <f>VLOOKUP($A7,'2020년_하반기재정집행'!$B$3:$C$408,2,FALSE)</f>
        <v>서울특별시 상수도사업본부</v>
      </c>
      <c r="C7" s="45">
        <v>858707926000</v>
      </c>
      <c r="D7" s="46">
        <v>260396527400</v>
      </c>
      <c r="E7" s="46">
        <v>147644831036</v>
      </c>
      <c r="F7" s="46">
        <v>155332972470</v>
      </c>
      <c r="G7" s="46">
        <v>155332972470</v>
      </c>
      <c r="H7" s="182">
        <f t="shared" ref="H7:H70" si="0">+G7/E7</f>
        <v>1.0520718631329897</v>
      </c>
      <c r="I7" s="125">
        <f t="shared" ref="I7:I70" si="1">VLOOKUP(H7*100,$M$7:$N$12,2)</f>
        <v>0.5</v>
      </c>
      <c r="J7" s="47" t="s">
        <v>592</v>
      </c>
      <c r="K7" s="44"/>
      <c r="L7" s="124"/>
      <c r="M7" s="141">
        <v>0</v>
      </c>
      <c r="N7" s="142">
        <v>0</v>
      </c>
    </row>
    <row r="8" spans="1:14" ht="20.100000000000001" customHeight="1" x14ac:dyDescent="0.3">
      <c r="A8" s="44" t="s">
        <v>23</v>
      </c>
      <c r="B8" s="95" t="str">
        <f>VLOOKUP($A8,'2020년_하반기재정집행'!$B$3:$C$408,2,FALSE)</f>
        <v>-</v>
      </c>
      <c r="C8" s="45">
        <v>1159580052300</v>
      </c>
      <c r="D8" s="46">
        <v>765386803530</v>
      </c>
      <c r="E8" s="46">
        <v>433974317601</v>
      </c>
      <c r="F8" s="46">
        <v>270902400896</v>
      </c>
      <c r="G8" s="46">
        <v>270902400896</v>
      </c>
      <c r="H8" s="182">
        <f t="shared" si="0"/>
        <v>0.62423602021783731</v>
      </c>
      <c r="I8" s="125">
        <f t="shared" si="1"/>
        <v>0</v>
      </c>
      <c r="J8" s="47" t="s">
        <v>593</v>
      </c>
      <c r="K8" s="44"/>
      <c r="M8" s="141">
        <v>70</v>
      </c>
      <c r="N8" s="142">
        <v>0.2</v>
      </c>
    </row>
    <row r="9" spans="1:14" ht="20.100000000000001" customHeight="1" x14ac:dyDescent="0.3">
      <c r="A9" s="44" t="s">
        <v>14</v>
      </c>
      <c r="B9" s="95" t="str">
        <f>VLOOKUP($A9,'2020년_하반기재정집행'!$B$3:$C$408,2,FALSE)</f>
        <v>서울교통공사</v>
      </c>
      <c r="C9" s="45">
        <v>3221038185206</v>
      </c>
      <c r="D9" s="46">
        <v>642704171531</v>
      </c>
      <c r="E9" s="46">
        <v>364413265258</v>
      </c>
      <c r="F9" s="46">
        <v>382108630341</v>
      </c>
      <c r="G9" s="46">
        <v>388233550344</v>
      </c>
      <c r="H9" s="182">
        <f t="shared" si="0"/>
        <v>1.065366130591145</v>
      </c>
      <c r="I9" s="125">
        <f t="shared" si="1"/>
        <v>0.5</v>
      </c>
      <c r="J9" s="47" t="s">
        <v>594</v>
      </c>
      <c r="K9" s="44"/>
      <c r="M9" s="141">
        <v>80</v>
      </c>
      <c r="N9" s="142">
        <v>0.3</v>
      </c>
    </row>
    <row r="10" spans="1:14" ht="20.100000000000001" customHeight="1" x14ac:dyDescent="0.3">
      <c r="A10" s="44" t="s">
        <v>6</v>
      </c>
      <c r="B10" s="95" t="str">
        <f>VLOOKUP($A10,'2020년_하반기재정집행'!$B$3:$C$408,2,FALSE)</f>
        <v>서울주택도시공사</v>
      </c>
      <c r="C10" s="45">
        <v>6108711594000</v>
      </c>
      <c r="D10" s="46">
        <v>2400947796154</v>
      </c>
      <c r="E10" s="46">
        <v>1361337400419</v>
      </c>
      <c r="F10" s="46">
        <v>1367522321742</v>
      </c>
      <c r="G10" s="46">
        <v>1367522321742</v>
      </c>
      <c r="H10" s="182">
        <f t="shared" si="0"/>
        <v>1.0045432684954489</v>
      </c>
      <c r="I10" s="125">
        <f t="shared" si="1"/>
        <v>0.5</v>
      </c>
      <c r="J10" s="47" t="s">
        <v>595</v>
      </c>
      <c r="K10" s="44"/>
      <c r="M10" s="141">
        <v>90</v>
      </c>
      <c r="N10" s="142">
        <v>0.4</v>
      </c>
    </row>
    <row r="11" spans="1:14" ht="20.100000000000001" customHeight="1" x14ac:dyDescent="0.3">
      <c r="A11" s="44" t="s">
        <v>19</v>
      </c>
      <c r="B11" s="95" t="str">
        <f>VLOOKUP($A11,'2020년_하반기재정집행'!$B$3:$C$408,2,FALSE)</f>
        <v>서울에너지공사</v>
      </c>
      <c r="C11" s="45">
        <v>293009102000</v>
      </c>
      <c r="D11" s="46">
        <v>209733392000</v>
      </c>
      <c r="E11" s="46">
        <v>118918833264</v>
      </c>
      <c r="F11" s="46">
        <v>107305279896</v>
      </c>
      <c r="G11" s="46">
        <v>107305279896</v>
      </c>
      <c r="H11" s="182">
        <f t="shared" si="0"/>
        <v>0.90234050360872708</v>
      </c>
      <c r="I11" s="125">
        <f t="shared" si="1"/>
        <v>0.4</v>
      </c>
      <c r="J11" s="47" t="s">
        <v>596</v>
      </c>
      <c r="K11" s="44"/>
      <c r="M11" s="141">
        <v>100</v>
      </c>
      <c r="N11" s="142">
        <v>0.5</v>
      </c>
    </row>
    <row r="12" spans="1:14" ht="20.100000000000001" customHeight="1" x14ac:dyDescent="0.3">
      <c r="A12" s="44" t="s">
        <v>15</v>
      </c>
      <c r="B12" s="95" t="str">
        <f>VLOOKUP($A12,'2020년_하반기재정집행'!$B$3:$C$408,2,FALSE)</f>
        <v>서울특별시농수산식품공사</v>
      </c>
      <c r="C12" s="45">
        <v>151960804570</v>
      </c>
      <c r="D12" s="46">
        <v>6502973980</v>
      </c>
      <c r="E12" s="46">
        <v>3687186247</v>
      </c>
      <c r="F12" s="46">
        <v>4733904304</v>
      </c>
      <c r="G12" s="46">
        <v>4733904304</v>
      </c>
      <c r="H12" s="182">
        <f t="shared" si="0"/>
        <v>1.2838798983511179</v>
      </c>
      <c r="I12" s="125">
        <f t="shared" si="1"/>
        <v>0.6</v>
      </c>
      <c r="J12" s="47" t="s">
        <v>597</v>
      </c>
      <c r="K12" s="44"/>
      <c r="M12" s="141">
        <v>110</v>
      </c>
      <c r="N12" s="142">
        <v>0.6</v>
      </c>
    </row>
    <row r="13" spans="1:14" ht="20.100000000000001" customHeight="1" x14ac:dyDescent="0.3">
      <c r="A13" s="44" t="s">
        <v>21</v>
      </c>
      <c r="B13" s="95" t="str">
        <f>VLOOKUP($A13,'2020년_하반기재정집행'!$B$3:$C$408,2,FALSE)</f>
        <v>서울시설공단</v>
      </c>
      <c r="C13" s="45">
        <v>425224392741</v>
      </c>
      <c r="D13" s="46">
        <v>44531695033</v>
      </c>
      <c r="E13" s="46">
        <v>25249471084</v>
      </c>
      <c r="F13" s="46">
        <v>29895993675</v>
      </c>
      <c r="G13" s="46">
        <v>32184293205</v>
      </c>
      <c r="H13" s="182">
        <f t="shared" si="0"/>
        <v>1.2746521738189769</v>
      </c>
      <c r="I13" s="125">
        <f t="shared" si="1"/>
        <v>0.6</v>
      </c>
      <c r="J13" s="47" t="s">
        <v>598</v>
      </c>
      <c r="K13" s="44"/>
    </row>
    <row r="14" spans="1:14" ht="20.100000000000001" customHeight="1" x14ac:dyDescent="0.3">
      <c r="A14" s="44" t="s">
        <v>35</v>
      </c>
      <c r="B14" s="95" t="str">
        <f>VLOOKUP($A14,'2020년_하반기재정집행'!$B$3:$C$408,2,FALSE)</f>
        <v>종로구시설관리공단</v>
      </c>
      <c r="C14" s="45">
        <v>18397272000</v>
      </c>
      <c r="D14" s="46">
        <v>895040000</v>
      </c>
      <c r="E14" s="46">
        <v>507487680</v>
      </c>
      <c r="F14" s="46">
        <v>702072170</v>
      </c>
      <c r="G14" s="46">
        <v>702072170</v>
      </c>
      <c r="H14" s="182">
        <f t="shared" si="0"/>
        <v>1.3834270223072214</v>
      </c>
      <c r="I14" s="125">
        <f t="shared" si="1"/>
        <v>0.6</v>
      </c>
      <c r="J14" s="47" t="s">
        <v>599</v>
      </c>
      <c r="K14" s="44"/>
    </row>
    <row r="15" spans="1:14" ht="20.100000000000001" customHeight="1" x14ac:dyDescent="0.3">
      <c r="A15" s="44" t="s">
        <v>20</v>
      </c>
      <c r="B15" s="95" t="str">
        <f>VLOOKUP($A15,'2020년_하반기재정집행'!$B$3:$C$408,2,FALSE)</f>
        <v>중구시설관리공단</v>
      </c>
      <c r="C15" s="45">
        <v>22605767000</v>
      </c>
      <c r="D15" s="46">
        <v>1006059000</v>
      </c>
      <c r="E15" s="46">
        <v>570435453</v>
      </c>
      <c r="F15" s="46">
        <v>760537096</v>
      </c>
      <c r="G15" s="46">
        <v>760537096</v>
      </c>
      <c r="H15" s="182">
        <f t="shared" si="0"/>
        <v>1.3332570617766284</v>
      </c>
      <c r="I15" s="125">
        <f t="shared" si="1"/>
        <v>0.6</v>
      </c>
      <c r="J15" s="47" t="s">
        <v>600</v>
      </c>
      <c r="K15" s="44"/>
    </row>
    <row r="16" spans="1:14" ht="20.100000000000001" customHeight="1" x14ac:dyDescent="0.3">
      <c r="A16" s="44" t="s">
        <v>32</v>
      </c>
      <c r="B16" s="95" t="str">
        <f>VLOOKUP($A16,'2020년_하반기재정집행'!$B$3:$C$408,2,FALSE)</f>
        <v>용산구시설관리공단</v>
      </c>
      <c r="C16" s="45">
        <v>19615986000</v>
      </c>
      <c r="D16" s="46">
        <v>183440000</v>
      </c>
      <c r="E16" s="46">
        <v>104010480</v>
      </c>
      <c r="F16" s="46">
        <v>136941520</v>
      </c>
      <c r="G16" s="46">
        <v>136941520</v>
      </c>
      <c r="H16" s="182">
        <f t="shared" si="0"/>
        <v>1.31661271056532</v>
      </c>
      <c r="I16" s="125">
        <f t="shared" si="1"/>
        <v>0.6</v>
      </c>
      <c r="J16" s="47" t="s">
        <v>601</v>
      </c>
      <c r="K16" s="44"/>
    </row>
    <row r="17" spans="1:11" ht="20.100000000000001" customHeight="1" x14ac:dyDescent="0.3">
      <c r="A17" s="44" t="s">
        <v>31</v>
      </c>
      <c r="B17" s="95" t="str">
        <f>VLOOKUP($A17,'2020년_하반기재정집행'!$B$3:$C$408,2,FALSE)</f>
        <v>성동구도시관리공단</v>
      </c>
      <c r="C17" s="45">
        <v>27430567000</v>
      </c>
      <c r="D17" s="46">
        <v>1039016000</v>
      </c>
      <c r="E17" s="46">
        <v>589122072</v>
      </c>
      <c r="F17" s="46">
        <v>737296408</v>
      </c>
      <c r="G17" s="46">
        <v>737296408</v>
      </c>
      <c r="H17" s="182">
        <f t="shared" si="0"/>
        <v>1.2515172033819164</v>
      </c>
      <c r="I17" s="125">
        <f t="shared" si="1"/>
        <v>0.6</v>
      </c>
      <c r="J17" s="47" t="s">
        <v>602</v>
      </c>
      <c r="K17" s="44"/>
    </row>
    <row r="18" spans="1:11" ht="20.100000000000001" customHeight="1" x14ac:dyDescent="0.3">
      <c r="A18" s="44" t="s">
        <v>27</v>
      </c>
      <c r="B18" s="95" t="str">
        <f>VLOOKUP($A18,'2020년_하반기재정집행'!$B$3:$C$408,2,FALSE)</f>
        <v>광진구시설관리공단</v>
      </c>
      <c r="C18" s="45">
        <v>26057379000</v>
      </c>
      <c r="D18" s="46">
        <v>571964000</v>
      </c>
      <c r="E18" s="46">
        <v>324303588</v>
      </c>
      <c r="F18" s="46">
        <v>374960270</v>
      </c>
      <c r="G18" s="46">
        <v>374960270</v>
      </c>
      <c r="H18" s="182">
        <f t="shared" si="0"/>
        <v>1.156201423217063</v>
      </c>
      <c r="I18" s="125">
        <f t="shared" si="1"/>
        <v>0.6</v>
      </c>
      <c r="J18" s="47" t="s">
        <v>603</v>
      </c>
      <c r="K18" s="44"/>
    </row>
    <row r="19" spans="1:11" ht="20.100000000000001" customHeight="1" x14ac:dyDescent="0.3">
      <c r="A19" s="44" t="s">
        <v>34</v>
      </c>
      <c r="B19" s="95" t="str">
        <f>VLOOKUP($A19,'2020년_하반기재정집행'!$B$3:$C$408,2,FALSE)</f>
        <v>동대문구시설관리공단</v>
      </c>
      <c r="C19" s="45">
        <v>16939941000</v>
      </c>
      <c r="D19" s="46">
        <v>373891000</v>
      </c>
      <c r="E19" s="46">
        <v>211996197</v>
      </c>
      <c r="F19" s="46">
        <v>207769632</v>
      </c>
      <c r="G19" s="46">
        <v>207769632</v>
      </c>
      <c r="H19" s="182">
        <f t="shared" si="0"/>
        <v>0.98006301499833037</v>
      </c>
      <c r="I19" s="125">
        <f t="shared" si="1"/>
        <v>0.4</v>
      </c>
      <c r="J19" s="47" t="s">
        <v>604</v>
      </c>
      <c r="K19" s="44"/>
    </row>
    <row r="20" spans="1:11" ht="20.100000000000001" customHeight="1" x14ac:dyDescent="0.3">
      <c r="A20" s="44" t="s">
        <v>17</v>
      </c>
      <c r="B20" s="95" t="str">
        <f>VLOOKUP($A20,'2020년_하반기재정집행'!$B$3:$C$408,2,FALSE)</f>
        <v>중랑구시설관리공단</v>
      </c>
      <c r="C20" s="45">
        <v>19173045000</v>
      </c>
      <c r="D20" s="46">
        <v>1048929000</v>
      </c>
      <c r="E20" s="46">
        <v>594742743</v>
      </c>
      <c r="F20" s="46">
        <v>685056770</v>
      </c>
      <c r="G20" s="46">
        <v>695849570</v>
      </c>
      <c r="H20" s="182">
        <f t="shared" si="0"/>
        <v>1.1700009427437437</v>
      </c>
      <c r="I20" s="125">
        <f t="shared" si="1"/>
        <v>0.6</v>
      </c>
      <c r="J20" s="47" t="s">
        <v>605</v>
      </c>
      <c r="K20" s="44"/>
    </row>
    <row r="21" spans="1:11" ht="20.100000000000001" customHeight="1" x14ac:dyDescent="0.3">
      <c r="A21" s="44" t="s">
        <v>13</v>
      </c>
      <c r="B21" s="95" t="str">
        <f>VLOOKUP($A21,'2020년_하반기재정집행'!$B$3:$C$408,2,FALSE)</f>
        <v>성북구도시관리공단</v>
      </c>
      <c r="C21" s="45">
        <v>24698991270</v>
      </c>
      <c r="D21" s="46">
        <v>3350347270</v>
      </c>
      <c r="E21" s="46">
        <v>1899646902</v>
      </c>
      <c r="F21" s="46">
        <v>1939383275</v>
      </c>
      <c r="G21" s="46">
        <v>1939383275</v>
      </c>
      <c r="H21" s="182">
        <f t="shared" si="0"/>
        <v>1.0209177679063222</v>
      </c>
      <c r="I21" s="125">
        <f t="shared" si="1"/>
        <v>0.5</v>
      </c>
      <c r="J21" s="47" t="s">
        <v>606</v>
      </c>
      <c r="K21" s="44"/>
    </row>
    <row r="22" spans="1:11" ht="20.100000000000001" customHeight="1" x14ac:dyDescent="0.3">
      <c r="A22" s="44" t="s">
        <v>25</v>
      </c>
      <c r="B22" s="95" t="str">
        <f>VLOOKUP($A22,'2020년_하반기재정집행'!$B$3:$C$408,2,FALSE)</f>
        <v>강북구도시관리공단</v>
      </c>
      <c r="C22" s="45">
        <v>26686612600</v>
      </c>
      <c r="D22" s="46">
        <v>5527968600</v>
      </c>
      <c r="E22" s="46">
        <v>3134358196</v>
      </c>
      <c r="F22" s="46">
        <v>2624406860</v>
      </c>
      <c r="G22" s="46">
        <v>2624406860</v>
      </c>
      <c r="H22" s="182">
        <f t="shared" si="0"/>
        <v>0.83730278924381107</v>
      </c>
      <c r="I22" s="125">
        <f t="shared" si="1"/>
        <v>0.3</v>
      </c>
      <c r="J22" s="47" t="s">
        <v>607</v>
      </c>
      <c r="K22" s="44"/>
    </row>
    <row r="23" spans="1:11" ht="20.100000000000001" customHeight="1" x14ac:dyDescent="0.3">
      <c r="A23" s="44" t="s">
        <v>8</v>
      </c>
      <c r="B23" s="95" t="str">
        <f>VLOOKUP($A23,'2020년_하반기재정집행'!$B$3:$C$408,2,FALSE)</f>
        <v>도봉구시설관리공단</v>
      </c>
      <c r="C23" s="45">
        <v>15487608000</v>
      </c>
      <c r="D23" s="46">
        <v>200214000</v>
      </c>
      <c r="E23" s="46">
        <v>113521338</v>
      </c>
      <c r="F23" s="46">
        <v>88018153</v>
      </c>
      <c r="G23" s="46">
        <v>88018153</v>
      </c>
      <c r="H23" s="182">
        <f t="shared" si="0"/>
        <v>0.77534457002259782</v>
      </c>
      <c r="I23" s="125">
        <f t="shared" si="1"/>
        <v>0.2</v>
      </c>
      <c r="J23" s="47" t="s">
        <v>609</v>
      </c>
      <c r="K23" s="44"/>
    </row>
    <row r="24" spans="1:11" ht="20.100000000000001" customHeight="1" x14ac:dyDescent="0.3">
      <c r="A24" s="44" t="s">
        <v>28</v>
      </c>
      <c r="B24" s="95" t="str">
        <f>VLOOKUP($A24,'2020년_하반기재정집행'!$B$3:$C$408,2,FALSE)</f>
        <v>노원구서비스공단</v>
      </c>
      <c r="C24" s="45">
        <v>22909592000</v>
      </c>
      <c r="D24" s="46">
        <v>651168000</v>
      </c>
      <c r="E24" s="46">
        <v>369212256</v>
      </c>
      <c r="F24" s="46">
        <v>406320343</v>
      </c>
      <c r="G24" s="46">
        <v>406320343</v>
      </c>
      <c r="H24" s="182">
        <f t="shared" si="0"/>
        <v>1.1005061083346053</v>
      </c>
      <c r="I24" s="125">
        <f t="shared" si="1"/>
        <v>0.6</v>
      </c>
      <c r="J24" s="47" t="s">
        <v>610</v>
      </c>
      <c r="K24" s="44"/>
    </row>
    <row r="25" spans="1:11" ht="20.100000000000001" customHeight="1" x14ac:dyDescent="0.3">
      <c r="A25" s="44" t="s">
        <v>24</v>
      </c>
      <c r="B25" s="95" t="str">
        <f>VLOOKUP($A25,'2020년_하반기재정집행'!$B$3:$C$408,2,FALSE)</f>
        <v>은평구시설관리공단</v>
      </c>
      <c r="C25" s="45">
        <v>10513517000</v>
      </c>
      <c r="D25" s="46">
        <v>150466000</v>
      </c>
      <c r="E25" s="46">
        <v>85314222</v>
      </c>
      <c r="F25" s="46">
        <v>146295670</v>
      </c>
      <c r="G25" s="46">
        <v>146295670</v>
      </c>
      <c r="H25" s="182">
        <f t="shared" si="0"/>
        <v>1.7147864279885245</v>
      </c>
      <c r="I25" s="125">
        <f t="shared" si="1"/>
        <v>0.6</v>
      </c>
      <c r="J25" s="47" t="s">
        <v>611</v>
      </c>
      <c r="K25" s="44"/>
    </row>
    <row r="26" spans="1:11" ht="20.100000000000001" customHeight="1" x14ac:dyDescent="0.3">
      <c r="A26" s="44" t="s">
        <v>10</v>
      </c>
      <c r="B26" s="95" t="str">
        <f>VLOOKUP($A26,'2020년_하반기재정집행'!$B$3:$C$408,2,FALSE)</f>
        <v>서대문구도시관리공단</v>
      </c>
      <c r="C26" s="45">
        <v>15740917000</v>
      </c>
      <c r="D26" s="46">
        <v>515289000</v>
      </c>
      <c r="E26" s="46">
        <v>292168863</v>
      </c>
      <c r="F26" s="46">
        <v>310684348</v>
      </c>
      <c r="G26" s="46">
        <v>310684348</v>
      </c>
      <c r="H26" s="182">
        <f t="shared" si="0"/>
        <v>1.0633725469917716</v>
      </c>
      <c r="I26" s="125">
        <f t="shared" si="1"/>
        <v>0.5</v>
      </c>
      <c r="J26" s="47" t="s">
        <v>612</v>
      </c>
      <c r="K26" s="44"/>
    </row>
    <row r="27" spans="1:11" ht="20.100000000000001" customHeight="1" x14ac:dyDescent="0.3">
      <c r="A27" s="44" t="s">
        <v>29</v>
      </c>
      <c r="B27" s="95" t="str">
        <f>VLOOKUP($A27,'2020년_하반기재정집행'!$B$3:$C$408,2,FALSE)</f>
        <v>마포구시설관리공단</v>
      </c>
      <c r="C27" s="45">
        <v>20975618000</v>
      </c>
      <c r="D27" s="46">
        <v>239860000</v>
      </c>
      <c r="E27" s="46">
        <v>136000620</v>
      </c>
      <c r="F27" s="46">
        <v>172063380</v>
      </c>
      <c r="G27" s="46">
        <v>172063380</v>
      </c>
      <c r="H27" s="182">
        <f t="shared" si="0"/>
        <v>1.2651661440955195</v>
      </c>
      <c r="I27" s="125">
        <f t="shared" si="1"/>
        <v>0.6</v>
      </c>
      <c r="J27" s="47" t="s">
        <v>613</v>
      </c>
      <c r="K27" s="44"/>
    </row>
    <row r="28" spans="1:11" ht="20.100000000000001" customHeight="1" x14ac:dyDescent="0.3">
      <c r="A28" s="44" t="s">
        <v>9</v>
      </c>
      <c r="B28" s="95" t="str">
        <f>VLOOKUP($A28,'2020년_하반기재정집행'!$B$3:$C$408,2,FALSE)</f>
        <v>양천구시설관리공단</v>
      </c>
      <c r="C28" s="45">
        <v>17357341000</v>
      </c>
      <c r="D28" s="46">
        <v>42298000</v>
      </c>
      <c r="E28" s="46">
        <v>23982966</v>
      </c>
      <c r="F28" s="46">
        <v>41404250</v>
      </c>
      <c r="G28" s="46">
        <v>41404250</v>
      </c>
      <c r="H28" s="182">
        <f t="shared" si="0"/>
        <v>1.7264023974349127</v>
      </c>
      <c r="I28" s="125">
        <f t="shared" si="1"/>
        <v>0.6</v>
      </c>
      <c r="J28" s="47" t="s">
        <v>614</v>
      </c>
      <c r="K28" s="44"/>
    </row>
    <row r="29" spans="1:11" ht="20.100000000000001" customHeight="1" x14ac:dyDescent="0.3">
      <c r="A29" s="44" t="s">
        <v>30</v>
      </c>
      <c r="B29" s="95" t="str">
        <f>VLOOKUP($A29,'2020년_하반기재정집행'!$B$3:$C$408,2,FALSE)</f>
        <v>강서구시설관리공단</v>
      </c>
      <c r="C29" s="45">
        <v>19160860800</v>
      </c>
      <c r="D29" s="46">
        <v>1114782500</v>
      </c>
      <c r="E29" s="46">
        <v>632081678</v>
      </c>
      <c r="F29" s="46">
        <v>443153970</v>
      </c>
      <c r="G29" s="46">
        <v>455453970</v>
      </c>
      <c r="H29" s="182">
        <f t="shared" si="0"/>
        <v>0.72056189231923917</v>
      </c>
      <c r="I29" s="125">
        <f t="shared" si="1"/>
        <v>0.2</v>
      </c>
      <c r="J29" s="47" t="s">
        <v>615</v>
      </c>
      <c r="K29" s="44"/>
    </row>
    <row r="30" spans="1:11" ht="20.100000000000001" customHeight="1" x14ac:dyDescent="0.3">
      <c r="A30" s="44" t="s">
        <v>38</v>
      </c>
      <c r="B30" s="95" t="str">
        <f>VLOOKUP($A30,'2020년_하반기재정집행'!$B$3:$C$408,2,FALSE)</f>
        <v>구로구시설관리공단</v>
      </c>
      <c r="C30" s="45">
        <v>14529622280</v>
      </c>
      <c r="D30" s="46">
        <v>201929280</v>
      </c>
      <c r="E30" s="46">
        <v>114493902</v>
      </c>
      <c r="F30" s="46">
        <v>150792702</v>
      </c>
      <c r="G30" s="46">
        <v>150792702</v>
      </c>
      <c r="H30" s="182">
        <f t="shared" si="0"/>
        <v>1.3170369719777739</v>
      </c>
      <c r="I30" s="125">
        <f t="shared" si="1"/>
        <v>0.6</v>
      </c>
      <c r="J30" s="47" t="s">
        <v>616</v>
      </c>
      <c r="K30" s="44"/>
    </row>
    <row r="31" spans="1:11" ht="20.100000000000001" customHeight="1" x14ac:dyDescent="0.3">
      <c r="A31" s="97" t="s">
        <v>12</v>
      </c>
      <c r="B31" s="172" t="str">
        <f>VLOOKUP($A31,'2020년_하반기재정집행'!$B$3:$C$408,2,FALSE)</f>
        <v>금천구시설관리공단</v>
      </c>
      <c r="C31" s="173">
        <v>14863837000</v>
      </c>
      <c r="D31" s="178">
        <v>0</v>
      </c>
      <c r="E31" s="178">
        <v>0</v>
      </c>
      <c r="F31" s="178">
        <v>0</v>
      </c>
      <c r="G31" s="178">
        <v>0</v>
      </c>
      <c r="H31" s="175">
        <v>0</v>
      </c>
      <c r="I31" s="174">
        <f t="shared" si="1"/>
        <v>0</v>
      </c>
      <c r="J31" s="179" t="s">
        <v>617</v>
      </c>
      <c r="K31" s="44"/>
    </row>
    <row r="32" spans="1:11" ht="20.100000000000001" customHeight="1" x14ac:dyDescent="0.3">
      <c r="A32" s="44" t="s">
        <v>16</v>
      </c>
      <c r="B32" s="95" t="str">
        <f>VLOOKUP($A32,'2020년_하반기재정집행'!$B$3:$C$408,2,FALSE)</f>
        <v>영등포구시설관리공단</v>
      </c>
      <c r="C32" s="45">
        <v>20767099000</v>
      </c>
      <c r="D32" s="46">
        <v>377720000</v>
      </c>
      <c r="E32" s="46">
        <v>214167240</v>
      </c>
      <c r="F32" s="46">
        <v>387259135</v>
      </c>
      <c r="G32" s="46">
        <v>387259135</v>
      </c>
      <c r="H32" s="182">
        <f t="shared" si="0"/>
        <v>1.8082090192692402</v>
      </c>
      <c r="I32" s="125">
        <f t="shared" si="1"/>
        <v>0.6</v>
      </c>
      <c r="J32" s="47" t="s">
        <v>618</v>
      </c>
      <c r="K32" s="44"/>
    </row>
    <row r="33" spans="1:11" ht="20.100000000000001" customHeight="1" x14ac:dyDescent="0.3">
      <c r="A33" s="44" t="s">
        <v>22</v>
      </c>
      <c r="B33" s="95" t="str">
        <f>VLOOKUP($A33,'2020년_하반기재정집행'!$B$3:$C$408,2,FALSE)</f>
        <v>동작구시설관리공단</v>
      </c>
      <c r="C33" s="45">
        <v>18444000000</v>
      </c>
      <c r="D33" s="46">
        <v>234794000</v>
      </c>
      <c r="E33" s="46">
        <v>133128198</v>
      </c>
      <c r="F33" s="46">
        <v>134783380</v>
      </c>
      <c r="G33" s="46">
        <v>134783380</v>
      </c>
      <c r="H33" s="182">
        <f t="shared" si="0"/>
        <v>1.0124329933467588</v>
      </c>
      <c r="I33" s="125">
        <f t="shared" si="1"/>
        <v>0.5</v>
      </c>
      <c r="J33" s="47" t="s">
        <v>619</v>
      </c>
      <c r="K33" s="44"/>
    </row>
    <row r="34" spans="1:11" ht="20.100000000000001" customHeight="1" x14ac:dyDescent="0.3">
      <c r="A34" s="44" t="s">
        <v>37</v>
      </c>
      <c r="B34" s="95" t="str">
        <f>VLOOKUP($A34,'2020년_하반기재정집행'!$B$3:$C$408,2,FALSE)</f>
        <v>관악구시설관리공단</v>
      </c>
      <c r="C34" s="45">
        <v>14506196000</v>
      </c>
      <c r="D34" s="46">
        <v>462673000</v>
      </c>
      <c r="E34" s="46">
        <v>262335591</v>
      </c>
      <c r="F34" s="46">
        <v>392173490</v>
      </c>
      <c r="G34" s="46">
        <v>392173490</v>
      </c>
      <c r="H34" s="182">
        <f t="shared" si="0"/>
        <v>1.4949305525227037</v>
      </c>
      <c r="I34" s="125">
        <f t="shared" si="1"/>
        <v>0.6</v>
      </c>
      <c r="J34" s="47" t="s">
        <v>620</v>
      </c>
      <c r="K34" s="44"/>
    </row>
    <row r="35" spans="1:11" ht="20.100000000000001" customHeight="1" x14ac:dyDescent="0.3">
      <c r="A35" s="44" t="s">
        <v>33</v>
      </c>
      <c r="B35" s="95" t="str">
        <f>VLOOKUP($A35,'2020년_하반기재정집행'!$B$3:$C$408,2,FALSE)</f>
        <v>강남구도시관리공단</v>
      </c>
      <c r="C35" s="45">
        <v>35728973000</v>
      </c>
      <c r="D35" s="46">
        <v>3776397000</v>
      </c>
      <c r="E35" s="46">
        <v>2141217099</v>
      </c>
      <c r="F35" s="46">
        <v>2570764282</v>
      </c>
      <c r="G35" s="46">
        <v>2576219182</v>
      </c>
      <c r="H35" s="182">
        <f t="shared" si="0"/>
        <v>1.2031564586342769</v>
      </c>
      <c r="I35" s="125">
        <f t="shared" si="1"/>
        <v>0.6</v>
      </c>
      <c r="J35" s="47" t="s">
        <v>621</v>
      </c>
      <c r="K35" s="44"/>
    </row>
    <row r="36" spans="1:11" ht="20.100000000000001" customHeight="1" x14ac:dyDescent="0.3">
      <c r="A36" s="44" t="s">
        <v>36</v>
      </c>
      <c r="B36" s="95" t="str">
        <f>VLOOKUP($A36,'2020년_하반기재정집행'!$B$3:$C$408,2,FALSE)</f>
        <v>송파구시설관리공단</v>
      </c>
      <c r="C36" s="45">
        <v>22423336000</v>
      </c>
      <c r="D36" s="46">
        <v>321852000</v>
      </c>
      <c r="E36" s="46">
        <v>182490084</v>
      </c>
      <c r="F36" s="46">
        <v>357869989</v>
      </c>
      <c r="G36" s="46">
        <v>357869989</v>
      </c>
      <c r="H36" s="182">
        <f t="shared" si="0"/>
        <v>1.9610379980974748</v>
      </c>
      <c r="I36" s="125">
        <f t="shared" si="1"/>
        <v>0.6</v>
      </c>
      <c r="J36" s="47" t="s">
        <v>622</v>
      </c>
      <c r="K36" s="44"/>
    </row>
    <row r="37" spans="1:11" ht="20.100000000000001" customHeight="1" x14ac:dyDescent="0.3">
      <c r="A37" s="44" t="s">
        <v>26</v>
      </c>
      <c r="B37" s="95" t="str">
        <f>VLOOKUP($A37,'2020년_하반기재정집행'!$B$3:$C$408,2,FALSE)</f>
        <v>강동구도시관리공단</v>
      </c>
      <c r="C37" s="45">
        <v>18018539000</v>
      </c>
      <c r="D37" s="46">
        <v>683781000</v>
      </c>
      <c r="E37" s="46">
        <v>387703827</v>
      </c>
      <c r="F37" s="46">
        <v>408126600</v>
      </c>
      <c r="G37" s="46">
        <v>408126600</v>
      </c>
      <c r="H37" s="182">
        <f t="shared" si="0"/>
        <v>1.0526762223577433</v>
      </c>
      <c r="I37" s="125">
        <f t="shared" si="1"/>
        <v>0.5</v>
      </c>
      <c r="J37" s="47" t="s">
        <v>623</v>
      </c>
      <c r="K37" s="44"/>
    </row>
    <row r="38" spans="1:11" ht="20.100000000000001" customHeight="1" x14ac:dyDescent="0.3">
      <c r="A38" s="44" t="s">
        <v>48</v>
      </c>
      <c r="B38" s="95" t="str">
        <f>VLOOKUP($A38,'2020년_하반기재정집행'!$B$3:$C$408,2,FALSE)</f>
        <v>부산광역시 상수도사업본부</v>
      </c>
      <c r="C38" s="45">
        <v>502685209670</v>
      </c>
      <c r="D38" s="46">
        <v>174475070660</v>
      </c>
      <c r="E38" s="46">
        <v>98927365064</v>
      </c>
      <c r="F38" s="46">
        <v>106032626380</v>
      </c>
      <c r="G38" s="46">
        <v>106032626380</v>
      </c>
      <c r="H38" s="182">
        <f t="shared" si="0"/>
        <v>1.0718230118774854</v>
      </c>
      <c r="I38" s="125">
        <f t="shared" si="1"/>
        <v>0.5</v>
      </c>
      <c r="J38" s="47" t="s">
        <v>624</v>
      </c>
      <c r="K38" s="44"/>
    </row>
    <row r="39" spans="1:11" ht="20.100000000000001" customHeight="1" x14ac:dyDescent="0.3">
      <c r="A39" s="44" t="s">
        <v>47</v>
      </c>
      <c r="B39" s="95" t="str">
        <f>VLOOKUP($A39,'2020년_하반기재정집행'!$B$3:$C$408,2,FALSE)</f>
        <v>-</v>
      </c>
      <c r="C39" s="45">
        <v>460985874100</v>
      </c>
      <c r="D39" s="46">
        <v>366593660600</v>
      </c>
      <c r="E39" s="46">
        <v>207858605561</v>
      </c>
      <c r="F39" s="46">
        <v>221145736400</v>
      </c>
      <c r="G39" s="46">
        <v>221145736400</v>
      </c>
      <c r="H39" s="182">
        <f t="shared" si="0"/>
        <v>1.0639238909697228</v>
      </c>
      <c r="I39" s="125">
        <f t="shared" si="1"/>
        <v>0.5</v>
      </c>
      <c r="J39" s="47" t="s">
        <v>625</v>
      </c>
      <c r="K39" s="44"/>
    </row>
    <row r="40" spans="1:11" ht="20.100000000000001" customHeight="1" x14ac:dyDescent="0.3">
      <c r="A40" s="44" t="s">
        <v>43</v>
      </c>
      <c r="B40" s="95" t="str">
        <f>VLOOKUP($A40,'2020년_하반기재정집행'!$B$3:$C$408,2,FALSE)</f>
        <v>부산교통공사</v>
      </c>
      <c r="C40" s="45">
        <v>961594662000</v>
      </c>
      <c r="D40" s="46">
        <v>162305905926</v>
      </c>
      <c r="E40" s="46">
        <v>92027448660</v>
      </c>
      <c r="F40" s="46">
        <v>111388387789</v>
      </c>
      <c r="G40" s="46">
        <v>111388387789</v>
      </c>
      <c r="H40" s="182">
        <f t="shared" si="0"/>
        <v>1.2103822219447804</v>
      </c>
      <c r="I40" s="125">
        <f t="shared" si="1"/>
        <v>0.6</v>
      </c>
      <c r="J40" s="47" t="s">
        <v>626</v>
      </c>
      <c r="K40" s="44"/>
    </row>
    <row r="41" spans="1:11" ht="20.100000000000001" customHeight="1" x14ac:dyDescent="0.3">
      <c r="A41" s="44" t="s">
        <v>40</v>
      </c>
      <c r="B41" s="95" t="str">
        <f>VLOOKUP($A41,'2020년_하반기재정집행'!$B$3:$C$408,2,FALSE)</f>
        <v>부산도시공사</v>
      </c>
      <c r="C41" s="45">
        <v>1743274018170</v>
      </c>
      <c r="D41" s="46">
        <v>229670127170</v>
      </c>
      <c r="E41" s="46">
        <v>130222962105</v>
      </c>
      <c r="F41" s="46">
        <v>175715587522</v>
      </c>
      <c r="G41" s="46">
        <v>175715587522</v>
      </c>
      <c r="H41" s="182">
        <f t="shared" si="0"/>
        <v>1.3493441147523497</v>
      </c>
      <c r="I41" s="125">
        <f t="shared" si="1"/>
        <v>0.6</v>
      </c>
      <c r="J41" s="47" t="s">
        <v>627</v>
      </c>
      <c r="K41" s="44"/>
    </row>
    <row r="42" spans="1:11" ht="20.100000000000001" customHeight="1" x14ac:dyDescent="0.3">
      <c r="A42" s="44" t="s">
        <v>46</v>
      </c>
      <c r="B42" s="95" t="str">
        <f>VLOOKUP($A42,'2020년_하반기재정집행'!$B$3:$C$408,2,FALSE)</f>
        <v>부산관광공사</v>
      </c>
      <c r="C42" s="45">
        <v>55444847900</v>
      </c>
      <c r="D42" s="46">
        <v>4883068440</v>
      </c>
      <c r="E42" s="46">
        <v>2768699805</v>
      </c>
      <c r="F42" s="46">
        <v>3410016793</v>
      </c>
      <c r="G42" s="46">
        <v>3410016793</v>
      </c>
      <c r="H42" s="182">
        <f t="shared" si="0"/>
        <v>1.2316311023830913</v>
      </c>
      <c r="I42" s="125">
        <f t="shared" si="1"/>
        <v>0.6</v>
      </c>
      <c r="J42" s="47" t="s">
        <v>628</v>
      </c>
      <c r="K42" s="44"/>
    </row>
    <row r="43" spans="1:11" ht="20.100000000000001" customHeight="1" x14ac:dyDescent="0.3">
      <c r="A43" s="44" t="s">
        <v>44</v>
      </c>
      <c r="B43" s="95" t="str">
        <f>VLOOKUP($A43,'2020년_하반기재정집행'!$B$3:$C$408,2,FALSE)</f>
        <v>부산시설공단</v>
      </c>
      <c r="C43" s="45">
        <v>142962358000</v>
      </c>
      <c r="D43" s="46">
        <v>20749210000</v>
      </c>
      <c r="E43" s="46">
        <v>11764802070</v>
      </c>
      <c r="F43" s="46">
        <v>17761467363</v>
      </c>
      <c r="G43" s="46">
        <v>17761467363</v>
      </c>
      <c r="H43" s="182">
        <f t="shared" si="0"/>
        <v>1.5097123825220462</v>
      </c>
      <c r="I43" s="125">
        <f t="shared" si="1"/>
        <v>0.6</v>
      </c>
      <c r="J43" s="47" t="s">
        <v>629</v>
      </c>
      <c r="K43" s="44"/>
    </row>
    <row r="44" spans="1:11" ht="20.100000000000001" customHeight="1" x14ac:dyDescent="0.3">
      <c r="A44" s="44" t="s">
        <v>42</v>
      </c>
      <c r="B44" s="95" t="str">
        <f>VLOOKUP($A44,'2020년_하반기재정집행'!$B$3:$C$408,2,FALSE)</f>
        <v>부산환경공단</v>
      </c>
      <c r="C44" s="45">
        <v>187835555100</v>
      </c>
      <c r="D44" s="46">
        <v>18920347900</v>
      </c>
      <c r="E44" s="46">
        <v>10727837259</v>
      </c>
      <c r="F44" s="46">
        <v>12082914570</v>
      </c>
      <c r="G44" s="46">
        <v>12082914570</v>
      </c>
      <c r="H44" s="182">
        <f t="shared" si="0"/>
        <v>1.1263141188931789</v>
      </c>
      <c r="I44" s="125">
        <f t="shared" si="1"/>
        <v>0.6</v>
      </c>
      <c r="J44" s="47" t="s">
        <v>630</v>
      </c>
      <c r="K44" s="44"/>
    </row>
    <row r="45" spans="1:11" ht="20.100000000000001" customHeight="1" x14ac:dyDescent="0.3">
      <c r="A45" s="44" t="s">
        <v>45</v>
      </c>
      <c r="B45" s="95" t="str">
        <f>VLOOKUP($A45,'2020년_하반기재정집행'!$B$3:$C$408,2,FALSE)</f>
        <v>부산지방공단스포원</v>
      </c>
      <c r="C45" s="45">
        <v>34205909400</v>
      </c>
      <c r="D45" s="46">
        <v>4135599400</v>
      </c>
      <c r="E45" s="46">
        <v>2344884860</v>
      </c>
      <c r="F45" s="46">
        <v>2008733750</v>
      </c>
      <c r="G45" s="46">
        <v>2008733750</v>
      </c>
      <c r="H45" s="182">
        <f t="shared" si="0"/>
        <v>0.85664493991402202</v>
      </c>
      <c r="I45" s="125">
        <f t="shared" si="1"/>
        <v>0.3</v>
      </c>
      <c r="J45" s="47" t="s">
        <v>632</v>
      </c>
      <c r="K45" s="44"/>
    </row>
    <row r="46" spans="1:11" ht="20.100000000000001" customHeight="1" x14ac:dyDescent="0.3">
      <c r="A46" s="44" t="s">
        <v>41</v>
      </c>
      <c r="B46" s="95" t="str">
        <f>VLOOKUP($A46,'2020년_하반기재정집행'!$B$3:$C$408,2,FALSE)</f>
        <v>부산광역시기장군도시관리공단</v>
      </c>
      <c r="C46" s="45">
        <v>25901729000</v>
      </c>
      <c r="D46" s="46">
        <v>1791505000</v>
      </c>
      <c r="E46" s="46">
        <v>1015783335</v>
      </c>
      <c r="F46" s="46">
        <v>1205120270</v>
      </c>
      <c r="G46" s="46">
        <v>1205120270</v>
      </c>
      <c r="H46" s="182">
        <f t="shared" si="0"/>
        <v>1.1863950002684382</v>
      </c>
      <c r="I46" s="125">
        <f t="shared" si="1"/>
        <v>0.6</v>
      </c>
      <c r="J46" s="47" t="s">
        <v>633</v>
      </c>
      <c r="K46" s="44"/>
    </row>
    <row r="47" spans="1:11" ht="20.100000000000001" customHeight="1" x14ac:dyDescent="0.3">
      <c r="A47" s="44" t="s">
        <v>56</v>
      </c>
      <c r="B47" s="95" t="str">
        <f>VLOOKUP($A47,'2020년_하반기재정집행'!$B$3:$C$408,2,FALSE)</f>
        <v>대구광역시 상수도사업본부</v>
      </c>
      <c r="C47" s="45">
        <v>343891415910</v>
      </c>
      <c r="D47" s="46">
        <v>121891714910</v>
      </c>
      <c r="E47" s="46">
        <v>69112602354</v>
      </c>
      <c r="F47" s="46">
        <v>56498452338</v>
      </c>
      <c r="G47" s="46">
        <v>56498452338</v>
      </c>
      <c r="H47" s="182">
        <f t="shared" si="0"/>
        <v>0.81748408269465289</v>
      </c>
      <c r="I47" s="125">
        <f t="shared" si="1"/>
        <v>0.3</v>
      </c>
      <c r="J47" s="47" t="s">
        <v>634</v>
      </c>
      <c r="K47" s="44"/>
    </row>
    <row r="48" spans="1:11" ht="20.100000000000001" customHeight="1" x14ac:dyDescent="0.3">
      <c r="A48" s="44" t="s">
        <v>53</v>
      </c>
      <c r="B48" s="95" t="str">
        <f>VLOOKUP($A48,'2020년_하반기재정집행'!$B$3:$C$408,2,FALSE)</f>
        <v>-</v>
      </c>
      <c r="C48" s="45">
        <v>638240857860</v>
      </c>
      <c r="D48" s="46">
        <v>217737427146</v>
      </c>
      <c r="E48" s="46">
        <v>123457121192</v>
      </c>
      <c r="F48" s="46">
        <v>128910624586</v>
      </c>
      <c r="G48" s="46">
        <v>128910624586</v>
      </c>
      <c r="H48" s="182">
        <f t="shared" si="0"/>
        <v>1.0441732590339503</v>
      </c>
      <c r="I48" s="125">
        <f t="shared" si="1"/>
        <v>0.5</v>
      </c>
      <c r="J48" s="47" t="s">
        <v>635</v>
      </c>
      <c r="K48" s="44"/>
    </row>
    <row r="49" spans="1:11" ht="20.100000000000001" customHeight="1" x14ac:dyDescent="0.3">
      <c r="A49" s="44" t="s">
        <v>54</v>
      </c>
      <c r="B49" s="95" t="str">
        <f>VLOOKUP($A49,'2020년_하반기재정집행'!$B$3:$C$408,2,FALSE)</f>
        <v>대구도시철도공사</v>
      </c>
      <c r="C49" s="45">
        <v>526014581361</v>
      </c>
      <c r="D49" s="46">
        <v>71600090960</v>
      </c>
      <c r="E49" s="46">
        <v>40597251574</v>
      </c>
      <c r="F49" s="46">
        <v>45217146152</v>
      </c>
      <c r="G49" s="46">
        <v>45217146152</v>
      </c>
      <c r="H49" s="182">
        <f t="shared" si="0"/>
        <v>1.1137982104423727</v>
      </c>
      <c r="I49" s="125">
        <f t="shared" si="1"/>
        <v>0.6</v>
      </c>
      <c r="J49" s="47" t="s">
        <v>636</v>
      </c>
      <c r="K49" s="44"/>
    </row>
    <row r="50" spans="1:11" ht="20.100000000000001" customHeight="1" x14ac:dyDescent="0.3">
      <c r="A50" s="44" t="s">
        <v>52</v>
      </c>
      <c r="B50" s="95" t="str">
        <f>VLOOKUP($A50,'2020년_하반기재정집행'!$B$3:$C$408,2,FALSE)</f>
        <v>대구도시공사</v>
      </c>
      <c r="C50" s="45">
        <v>858771848328</v>
      </c>
      <c r="D50" s="46">
        <v>273939790438</v>
      </c>
      <c r="E50" s="46">
        <v>155323861178</v>
      </c>
      <c r="F50" s="46">
        <v>169802453768</v>
      </c>
      <c r="G50" s="46">
        <v>169802453768</v>
      </c>
      <c r="H50" s="182">
        <f t="shared" si="0"/>
        <v>1.0932155077796297</v>
      </c>
      <c r="I50" s="125">
        <f t="shared" si="1"/>
        <v>0.5</v>
      </c>
      <c r="J50" s="47" t="s">
        <v>637</v>
      </c>
      <c r="K50" s="44"/>
    </row>
    <row r="51" spans="1:11" ht="20.100000000000001" customHeight="1" x14ac:dyDescent="0.3">
      <c r="A51" s="44" t="s">
        <v>50</v>
      </c>
      <c r="B51" s="95" t="str">
        <f>VLOOKUP($A51,'2020년_하반기재정집행'!$B$3:$C$408,2,FALSE)</f>
        <v>대구시설공단</v>
      </c>
      <c r="C51" s="45">
        <v>107028243540</v>
      </c>
      <c r="D51" s="46">
        <v>14639765290</v>
      </c>
      <c r="E51" s="46">
        <v>8300746919</v>
      </c>
      <c r="F51" s="46">
        <v>12541033691</v>
      </c>
      <c r="G51" s="46">
        <v>12541033691</v>
      </c>
      <c r="H51" s="182">
        <f t="shared" si="0"/>
        <v>1.5108319544466766</v>
      </c>
      <c r="I51" s="125">
        <f t="shared" si="1"/>
        <v>0.6</v>
      </c>
      <c r="J51" s="47" t="s">
        <v>631</v>
      </c>
      <c r="K51" s="44"/>
    </row>
    <row r="52" spans="1:11" ht="20.100000000000001" customHeight="1" x14ac:dyDescent="0.3">
      <c r="A52" s="44" t="s">
        <v>55</v>
      </c>
      <c r="B52" s="95" t="str">
        <f>VLOOKUP($A52,'2020년_하반기재정집행'!$B$3:$C$408,2,FALSE)</f>
        <v>대구환경공단</v>
      </c>
      <c r="C52" s="45">
        <v>134171368940</v>
      </c>
      <c r="D52" s="46">
        <v>24954276740</v>
      </c>
      <c r="E52" s="46">
        <v>14149074912</v>
      </c>
      <c r="F52" s="46">
        <v>18838172370</v>
      </c>
      <c r="G52" s="46">
        <v>18838172370</v>
      </c>
      <c r="H52" s="182">
        <f t="shared" si="0"/>
        <v>1.3314066458170435</v>
      </c>
      <c r="I52" s="125">
        <f t="shared" si="1"/>
        <v>0.6</v>
      </c>
      <c r="J52" s="47" t="s">
        <v>638</v>
      </c>
      <c r="K52" s="44"/>
    </row>
    <row r="53" spans="1:11" ht="20.100000000000001" customHeight="1" x14ac:dyDescent="0.3">
      <c r="A53" s="44" t="s">
        <v>51</v>
      </c>
      <c r="B53" s="95" t="str">
        <f>VLOOKUP($A53,'2020년_하반기재정집행'!$B$3:$C$408,2,FALSE)</f>
        <v>대구광역시달성군시설관리공단</v>
      </c>
      <c r="C53" s="45">
        <v>25779572000</v>
      </c>
      <c r="D53" s="46">
        <v>2100099000</v>
      </c>
      <c r="E53" s="46">
        <v>1190756133</v>
      </c>
      <c r="F53" s="46">
        <v>1427999793</v>
      </c>
      <c r="G53" s="46">
        <v>1427999793</v>
      </c>
      <c r="H53" s="182">
        <f t="shared" si="0"/>
        <v>1.199237823283166</v>
      </c>
      <c r="I53" s="125">
        <f t="shared" si="1"/>
        <v>0.6</v>
      </c>
      <c r="J53" s="47" t="s">
        <v>639</v>
      </c>
      <c r="K53" s="44"/>
    </row>
    <row r="54" spans="1:11" ht="20.100000000000001" customHeight="1" x14ac:dyDescent="0.3">
      <c r="A54" s="44" t="s">
        <v>69</v>
      </c>
      <c r="B54" s="95" t="str">
        <f>VLOOKUP($A54,'2020년_하반기재정집행'!$B$3:$C$408,2,FALSE)</f>
        <v>인천광역시 상수도사업본부</v>
      </c>
      <c r="C54" s="45">
        <v>524323297980</v>
      </c>
      <c r="D54" s="46">
        <v>150934616360</v>
      </c>
      <c r="E54" s="46">
        <v>85579927476</v>
      </c>
      <c r="F54" s="46">
        <v>76600596308</v>
      </c>
      <c r="G54" s="46">
        <v>76600596308</v>
      </c>
      <c r="H54" s="182">
        <f t="shared" si="0"/>
        <v>0.89507666770904704</v>
      </c>
      <c r="I54" s="125">
        <f t="shared" si="1"/>
        <v>0.3</v>
      </c>
      <c r="J54" s="47" t="s">
        <v>640</v>
      </c>
      <c r="K54" s="44"/>
    </row>
    <row r="55" spans="1:11" ht="20.100000000000001" customHeight="1" x14ac:dyDescent="0.3">
      <c r="A55" s="44" t="s">
        <v>72</v>
      </c>
      <c r="B55" s="95" t="str">
        <f>VLOOKUP($A55,'2020년_하반기재정집행'!$B$3:$C$408,2,FALSE)</f>
        <v>-</v>
      </c>
      <c r="C55" s="45">
        <v>244478612990</v>
      </c>
      <c r="D55" s="46">
        <v>183676796740</v>
      </c>
      <c r="E55" s="46">
        <v>104144743752</v>
      </c>
      <c r="F55" s="46">
        <v>88381975030</v>
      </c>
      <c r="G55" s="46">
        <v>88381975030</v>
      </c>
      <c r="H55" s="182">
        <f t="shared" si="0"/>
        <v>0.84864556621757214</v>
      </c>
      <c r="I55" s="125">
        <f t="shared" si="1"/>
        <v>0.3</v>
      </c>
      <c r="J55" s="47" t="s">
        <v>641</v>
      </c>
      <c r="K55" s="44"/>
    </row>
    <row r="56" spans="1:11" ht="20.100000000000001" customHeight="1" x14ac:dyDescent="0.3">
      <c r="A56" s="44" t="s">
        <v>58</v>
      </c>
      <c r="B56" s="95" t="str">
        <f>VLOOKUP($A56,'2020년_하반기재정집행'!$B$3:$C$408,2,FALSE)</f>
        <v>-</v>
      </c>
      <c r="C56" s="45">
        <v>771094738484</v>
      </c>
      <c r="D56" s="46">
        <v>526905556320</v>
      </c>
      <c r="E56" s="46">
        <v>298755450433</v>
      </c>
      <c r="F56" s="46">
        <v>331077277223</v>
      </c>
      <c r="G56" s="46">
        <v>331077277223</v>
      </c>
      <c r="H56" s="182">
        <f t="shared" si="0"/>
        <v>1.1081882413966155</v>
      </c>
      <c r="I56" s="125">
        <f t="shared" si="1"/>
        <v>0.6</v>
      </c>
      <c r="J56" s="47" t="s">
        <v>642</v>
      </c>
      <c r="K56" s="44"/>
    </row>
    <row r="57" spans="1:11" ht="20.100000000000001" customHeight="1" x14ac:dyDescent="0.3">
      <c r="A57" s="44" t="s">
        <v>66</v>
      </c>
      <c r="B57" s="95" t="str">
        <f>VLOOKUP($A57,'2020년_하반기재정집행'!$B$3:$C$408,2,FALSE)</f>
        <v>인천교통공사</v>
      </c>
      <c r="C57" s="45">
        <v>365668179200</v>
      </c>
      <c r="D57" s="46">
        <v>58689575930</v>
      </c>
      <c r="E57" s="46">
        <v>33276989552</v>
      </c>
      <c r="F57" s="46">
        <v>41209711452</v>
      </c>
      <c r="G57" s="46">
        <v>41367646552</v>
      </c>
      <c r="H57" s="182">
        <f t="shared" si="0"/>
        <v>1.2431306770510957</v>
      </c>
      <c r="I57" s="125">
        <f t="shared" si="1"/>
        <v>0.6</v>
      </c>
      <c r="J57" s="47" t="s">
        <v>643</v>
      </c>
      <c r="K57" s="44"/>
    </row>
    <row r="58" spans="1:11" ht="20.100000000000001" customHeight="1" x14ac:dyDescent="0.3">
      <c r="A58" s="44" t="s">
        <v>68</v>
      </c>
      <c r="B58" s="95" t="str">
        <f>VLOOKUP($A58,'2020년_하반기재정집행'!$B$3:$C$408,2,FALSE)</f>
        <v>인천도시공사</v>
      </c>
      <c r="C58" s="45">
        <v>2734618031000</v>
      </c>
      <c r="D58" s="46">
        <v>551003365900</v>
      </c>
      <c r="E58" s="46">
        <v>312418908465</v>
      </c>
      <c r="F58" s="46">
        <v>359136829814</v>
      </c>
      <c r="G58" s="46">
        <v>359136829814</v>
      </c>
      <c r="H58" s="182">
        <f t="shared" si="0"/>
        <v>1.1495361518883027</v>
      </c>
      <c r="I58" s="125">
        <f t="shared" si="1"/>
        <v>0.6</v>
      </c>
      <c r="J58" s="47" t="s">
        <v>644</v>
      </c>
      <c r="K58" s="44"/>
    </row>
    <row r="59" spans="1:11" ht="20.100000000000001" customHeight="1" x14ac:dyDescent="0.3">
      <c r="A59" s="44" t="s">
        <v>73</v>
      </c>
      <c r="B59" s="95" t="str">
        <f>VLOOKUP($A59,'2020년_하반기재정집행'!$B$3:$C$408,2,FALSE)</f>
        <v>인천관광공사</v>
      </c>
      <c r="C59" s="45">
        <v>68172965281</v>
      </c>
      <c r="D59" s="46">
        <v>1295220000</v>
      </c>
      <c r="E59" s="46">
        <v>734389740</v>
      </c>
      <c r="F59" s="46">
        <v>818906770</v>
      </c>
      <c r="G59" s="46">
        <v>818906770</v>
      </c>
      <c r="H59" s="182">
        <f t="shared" si="0"/>
        <v>1.1150847096529426</v>
      </c>
      <c r="I59" s="125">
        <f t="shared" si="1"/>
        <v>0.6</v>
      </c>
      <c r="J59" s="47" t="s">
        <v>645</v>
      </c>
      <c r="K59" s="44"/>
    </row>
    <row r="60" spans="1:11" ht="20.100000000000001" customHeight="1" x14ac:dyDescent="0.3">
      <c r="A60" s="44" t="s">
        <v>65</v>
      </c>
      <c r="B60" s="95" t="str">
        <f>VLOOKUP($A60,'2020년_하반기재정집행'!$B$3:$C$408,2,FALSE)</f>
        <v>인천시설공단</v>
      </c>
      <c r="C60" s="45">
        <v>133373931000</v>
      </c>
      <c r="D60" s="46">
        <v>13128122000</v>
      </c>
      <c r="E60" s="46">
        <v>7443645174</v>
      </c>
      <c r="F60" s="46">
        <v>9562072810</v>
      </c>
      <c r="G60" s="46">
        <v>10322065340</v>
      </c>
      <c r="H60" s="182">
        <f t="shared" si="0"/>
        <v>1.38669497251885</v>
      </c>
      <c r="I60" s="125">
        <f t="shared" si="1"/>
        <v>0.6</v>
      </c>
      <c r="J60" s="47" t="s">
        <v>646</v>
      </c>
      <c r="K60" s="44"/>
    </row>
    <row r="61" spans="1:11" ht="20.100000000000001" customHeight="1" x14ac:dyDescent="0.3">
      <c r="A61" s="44" t="s">
        <v>60</v>
      </c>
      <c r="B61" s="95" t="str">
        <f>VLOOKUP($A61,'2020년_하반기재정집행'!$B$3:$C$408,2,FALSE)</f>
        <v>인천환경공단</v>
      </c>
      <c r="C61" s="45">
        <v>155298989000</v>
      </c>
      <c r="D61" s="46">
        <v>31340553000</v>
      </c>
      <c r="E61" s="46">
        <v>17770093551</v>
      </c>
      <c r="F61" s="46">
        <v>22679654745</v>
      </c>
      <c r="G61" s="46">
        <v>22679654745</v>
      </c>
      <c r="H61" s="182">
        <f t="shared" si="0"/>
        <v>1.276282236776616</v>
      </c>
      <c r="I61" s="125">
        <f t="shared" si="1"/>
        <v>0.6</v>
      </c>
      <c r="J61" s="47" t="s">
        <v>647</v>
      </c>
      <c r="K61" s="44"/>
    </row>
    <row r="62" spans="1:11" ht="20.100000000000001" customHeight="1" x14ac:dyDescent="0.3">
      <c r="A62" s="44" t="s">
        <v>71</v>
      </c>
      <c r="B62" s="95" t="str">
        <f>VLOOKUP($A62,'2020년_하반기재정집행'!$B$3:$C$408,2,FALSE)</f>
        <v>인천광역시중구시설관리공단</v>
      </c>
      <c r="C62" s="45">
        <v>11919296000</v>
      </c>
      <c r="D62" s="46">
        <v>210484000</v>
      </c>
      <c r="E62" s="46">
        <v>119344428</v>
      </c>
      <c r="F62" s="46">
        <v>173568810</v>
      </c>
      <c r="G62" s="46">
        <v>173568810</v>
      </c>
      <c r="H62" s="182">
        <f t="shared" si="0"/>
        <v>1.4543520205233209</v>
      </c>
      <c r="I62" s="125">
        <f t="shared" si="1"/>
        <v>0.6</v>
      </c>
      <c r="J62" s="47" t="s">
        <v>648</v>
      </c>
      <c r="K62" s="44"/>
    </row>
    <row r="63" spans="1:11" ht="20.100000000000001" customHeight="1" x14ac:dyDescent="0.3">
      <c r="A63" s="44" t="s">
        <v>59</v>
      </c>
      <c r="B63" s="95" t="str">
        <f>VLOOKUP($A63,'2020년_하반기재정집행'!$B$3:$C$408,2,FALSE)</f>
        <v>인천광역시미추홀구시설관리공단</v>
      </c>
      <c r="C63" s="45">
        <v>15033288000</v>
      </c>
      <c r="D63" s="46">
        <v>610189000</v>
      </c>
      <c r="E63" s="46">
        <v>345977163</v>
      </c>
      <c r="F63" s="46">
        <v>407413820</v>
      </c>
      <c r="G63" s="46">
        <v>407413820</v>
      </c>
      <c r="H63" s="182">
        <f t="shared" si="0"/>
        <v>1.1775743129034213</v>
      </c>
      <c r="I63" s="125">
        <f t="shared" si="1"/>
        <v>0.6</v>
      </c>
      <c r="J63" s="47" t="s">
        <v>649</v>
      </c>
      <c r="K63" s="44"/>
    </row>
    <row r="64" spans="1:11" ht="20.100000000000001" customHeight="1" x14ac:dyDescent="0.3">
      <c r="A64" s="44" t="s">
        <v>61</v>
      </c>
      <c r="B64" s="95" t="str">
        <f>VLOOKUP($A64,'2020년_하반기재정집행'!$B$3:$C$408,2,FALSE)</f>
        <v>인천광역시연수구시설안전관리공단</v>
      </c>
      <c r="C64" s="45">
        <v>13439810000</v>
      </c>
      <c r="D64" s="46">
        <v>298493000</v>
      </c>
      <c r="E64" s="46">
        <v>169245531</v>
      </c>
      <c r="F64" s="46">
        <v>269382130</v>
      </c>
      <c r="G64" s="46">
        <v>269382130</v>
      </c>
      <c r="H64" s="182">
        <f t="shared" si="0"/>
        <v>1.5916646567169919</v>
      </c>
      <c r="I64" s="125">
        <f t="shared" si="1"/>
        <v>0.6</v>
      </c>
      <c r="J64" s="47" t="s">
        <v>650</v>
      </c>
      <c r="K64" s="44"/>
    </row>
    <row r="65" spans="1:11" ht="20.100000000000001" customHeight="1" x14ac:dyDescent="0.3">
      <c r="A65" s="44" t="s">
        <v>1007</v>
      </c>
      <c r="B65" s="95" t="str">
        <f>VLOOKUP($A65,'2020년_하반기재정집행'!$B$3:$C$408,2,FALSE)</f>
        <v>인천광역시남동구도시관리공단</v>
      </c>
      <c r="C65" s="45">
        <v>15901277000</v>
      </c>
      <c r="D65" s="46">
        <v>801440000</v>
      </c>
      <c r="E65" s="46">
        <v>454416480</v>
      </c>
      <c r="F65" s="46">
        <v>633559420</v>
      </c>
      <c r="G65" s="46">
        <v>633559420</v>
      </c>
      <c r="H65" s="182">
        <f t="shared" si="0"/>
        <v>1.394226327355029</v>
      </c>
      <c r="I65" s="125">
        <f t="shared" si="1"/>
        <v>0.6</v>
      </c>
      <c r="J65" s="47" t="s">
        <v>651</v>
      </c>
      <c r="K65" s="44"/>
    </row>
    <row r="66" spans="1:11" ht="20.100000000000001" customHeight="1" x14ac:dyDescent="0.3">
      <c r="A66" s="44" t="s">
        <v>64</v>
      </c>
      <c r="B66" s="95" t="str">
        <f>VLOOKUP($A66,'2020년_하반기재정집행'!$B$3:$C$408,2,FALSE)</f>
        <v>인천광역시부평구시설관리공단</v>
      </c>
      <c r="C66" s="45">
        <v>19991121000</v>
      </c>
      <c r="D66" s="46">
        <v>722750000</v>
      </c>
      <c r="E66" s="46">
        <v>409799250</v>
      </c>
      <c r="F66" s="46">
        <v>571981620</v>
      </c>
      <c r="G66" s="46">
        <v>571981620</v>
      </c>
      <c r="H66" s="182">
        <f t="shared" si="0"/>
        <v>1.3957605339687664</v>
      </c>
      <c r="I66" s="125">
        <f t="shared" si="1"/>
        <v>0.6</v>
      </c>
      <c r="J66" s="47" t="s">
        <v>652</v>
      </c>
      <c r="K66" s="44"/>
    </row>
    <row r="67" spans="1:11" ht="20.100000000000001" customHeight="1" x14ac:dyDescent="0.3">
      <c r="A67" s="97" t="s">
        <v>62</v>
      </c>
      <c r="B67" s="172" t="str">
        <f>VLOOKUP($A67,'2020년_하반기재정집행'!$B$3:$C$408,2,FALSE)</f>
        <v>인천광역시계양구시설관리공단</v>
      </c>
      <c r="C67" s="173">
        <v>8897673000</v>
      </c>
      <c r="D67" s="178">
        <v>0</v>
      </c>
      <c r="E67" s="178">
        <v>0</v>
      </c>
      <c r="F67" s="178">
        <v>0</v>
      </c>
      <c r="G67" s="178">
        <v>0</v>
      </c>
      <c r="H67" s="175">
        <v>0</v>
      </c>
      <c r="I67" s="174">
        <f t="shared" si="1"/>
        <v>0</v>
      </c>
      <c r="J67" s="179" t="s">
        <v>617</v>
      </c>
      <c r="K67" s="44"/>
    </row>
    <row r="68" spans="1:11" ht="20.100000000000001" customHeight="1" x14ac:dyDescent="0.3">
      <c r="A68" s="44" t="s">
        <v>70</v>
      </c>
      <c r="B68" s="95" t="str">
        <f>VLOOKUP($A68,'2020년_하반기재정집행'!$B$3:$C$408,2,FALSE)</f>
        <v>인천광역시서구시설관리공단</v>
      </c>
      <c r="C68" s="45">
        <v>36801477000</v>
      </c>
      <c r="D68" s="46">
        <v>2859616000</v>
      </c>
      <c r="E68" s="46">
        <v>1621402272</v>
      </c>
      <c r="F68" s="46">
        <v>1766109540</v>
      </c>
      <c r="G68" s="46">
        <v>1766109540</v>
      </c>
      <c r="H68" s="182">
        <f t="shared" si="0"/>
        <v>1.0892482208141374</v>
      </c>
      <c r="I68" s="125">
        <f t="shared" si="1"/>
        <v>0.5</v>
      </c>
      <c r="J68" s="47" t="s">
        <v>653</v>
      </c>
      <c r="K68" s="44"/>
    </row>
    <row r="69" spans="1:11" ht="20.100000000000001" customHeight="1" x14ac:dyDescent="0.3">
      <c r="A69" s="44" t="s">
        <v>67</v>
      </c>
      <c r="B69" s="95" t="str">
        <f>VLOOKUP($A69,'2020년_하반기재정집행'!$B$3:$C$408,2,FALSE)</f>
        <v>강화군시설관리공단</v>
      </c>
      <c r="C69" s="45">
        <v>12848440000</v>
      </c>
      <c r="D69" s="46">
        <v>1166992000</v>
      </c>
      <c r="E69" s="46">
        <v>661684464</v>
      </c>
      <c r="F69" s="46">
        <v>970749040</v>
      </c>
      <c r="G69" s="46">
        <v>970749040</v>
      </c>
      <c r="H69" s="182">
        <f t="shared" si="0"/>
        <v>1.4670875512652206</v>
      </c>
      <c r="I69" s="125">
        <f t="shared" si="1"/>
        <v>0.6</v>
      </c>
      <c r="J69" s="47" t="s">
        <v>654</v>
      </c>
      <c r="K69" s="44"/>
    </row>
    <row r="70" spans="1:11" ht="20.100000000000001" customHeight="1" x14ac:dyDescent="0.3">
      <c r="A70" s="44" t="s">
        <v>81</v>
      </c>
      <c r="B70" s="95" t="str">
        <f>VLOOKUP($A70,'2020년_하반기재정집행'!$B$3:$C$408,2,FALSE)</f>
        <v>광주광역시 상수도사업본부</v>
      </c>
      <c r="C70" s="45">
        <v>206643956550</v>
      </c>
      <c r="D70" s="46">
        <v>57797739270</v>
      </c>
      <c r="E70" s="46">
        <v>32771318166</v>
      </c>
      <c r="F70" s="46">
        <v>20581119410</v>
      </c>
      <c r="G70" s="46">
        <v>20581119410</v>
      </c>
      <c r="H70" s="182">
        <f t="shared" si="0"/>
        <v>0.62802232445299555</v>
      </c>
      <c r="I70" s="125">
        <f t="shared" si="1"/>
        <v>0</v>
      </c>
      <c r="J70" s="47" t="s">
        <v>655</v>
      </c>
      <c r="K70" s="44"/>
    </row>
    <row r="71" spans="1:11" ht="20.100000000000001" customHeight="1" x14ac:dyDescent="0.3">
      <c r="A71" s="44" t="s">
        <v>78</v>
      </c>
      <c r="B71" s="95" t="str">
        <f>VLOOKUP($A71,'2020년_하반기재정집행'!$B$3:$C$408,2,FALSE)</f>
        <v>-</v>
      </c>
      <c r="C71" s="45">
        <v>201290943180</v>
      </c>
      <c r="D71" s="46">
        <v>135349948130</v>
      </c>
      <c r="E71" s="46">
        <v>76743420589</v>
      </c>
      <c r="F71" s="46">
        <v>86355984260</v>
      </c>
      <c r="G71" s="46">
        <v>86355984260</v>
      </c>
      <c r="H71" s="182">
        <f t="shared" ref="H71:H134" si="2">+G71/E71</f>
        <v>1.1252558668511814</v>
      </c>
      <c r="I71" s="125">
        <f t="shared" ref="I71:I134" si="3">VLOOKUP(H71*100,$M$7:$N$12,2)</f>
        <v>0.6</v>
      </c>
      <c r="J71" s="47" t="s">
        <v>656</v>
      </c>
      <c r="K71" s="44"/>
    </row>
    <row r="72" spans="1:11" ht="20.100000000000001" customHeight="1" x14ac:dyDescent="0.3">
      <c r="A72" s="44" t="s">
        <v>80</v>
      </c>
      <c r="B72" s="95" t="str">
        <f>VLOOKUP($A72,'2020년_하반기재정집행'!$B$3:$C$408,2,FALSE)</f>
        <v>광주광역시도시철도공사</v>
      </c>
      <c r="C72" s="45">
        <v>82315595000</v>
      </c>
      <c r="D72" s="46">
        <v>6245219070</v>
      </c>
      <c r="E72" s="46">
        <v>3541039213</v>
      </c>
      <c r="F72" s="46">
        <v>4560113745</v>
      </c>
      <c r="G72" s="46">
        <v>4560113745</v>
      </c>
      <c r="H72" s="182">
        <f t="shared" si="2"/>
        <v>1.2877896771825441</v>
      </c>
      <c r="I72" s="125">
        <f t="shared" si="3"/>
        <v>0.6</v>
      </c>
      <c r="J72" s="47" t="s">
        <v>657</v>
      </c>
      <c r="K72" s="44"/>
    </row>
    <row r="73" spans="1:11" ht="20.100000000000001" customHeight="1" x14ac:dyDescent="0.3">
      <c r="A73" s="44" t="s">
        <v>77</v>
      </c>
      <c r="B73" s="95" t="str">
        <f>VLOOKUP($A73,'2020년_하반기재정집행'!$B$3:$C$408,2,FALSE)</f>
        <v>광주광역시도시공사</v>
      </c>
      <c r="C73" s="45">
        <v>317556785000</v>
      </c>
      <c r="D73" s="46">
        <v>51639853400</v>
      </c>
      <c r="E73" s="46">
        <v>29279796878</v>
      </c>
      <c r="F73" s="46">
        <v>33874723771</v>
      </c>
      <c r="G73" s="46">
        <v>33874723771</v>
      </c>
      <c r="H73" s="182">
        <f t="shared" si="2"/>
        <v>1.1569316519559771</v>
      </c>
      <c r="I73" s="125">
        <f t="shared" si="3"/>
        <v>0.6</v>
      </c>
      <c r="J73" s="47" t="s">
        <v>658</v>
      </c>
      <c r="K73" s="44"/>
    </row>
    <row r="74" spans="1:11" ht="20.100000000000001" customHeight="1" x14ac:dyDescent="0.3">
      <c r="A74" s="44" t="s">
        <v>79</v>
      </c>
      <c r="B74" s="95" t="str">
        <f>VLOOKUP($A74,'2020년_하반기재정집행'!$B$3:$C$408,2,FALSE)</f>
        <v>김대중컨벤션센터</v>
      </c>
      <c r="C74" s="45">
        <v>27404524000</v>
      </c>
      <c r="D74" s="46">
        <v>1339123000</v>
      </c>
      <c r="E74" s="46">
        <v>759282741</v>
      </c>
      <c r="F74" s="46">
        <v>1030871130</v>
      </c>
      <c r="G74" s="46">
        <v>1030871130</v>
      </c>
      <c r="H74" s="182">
        <f t="shared" si="2"/>
        <v>1.3576907182722331</v>
      </c>
      <c r="I74" s="125">
        <f t="shared" si="3"/>
        <v>0.6</v>
      </c>
      <c r="J74" s="47" t="s">
        <v>659</v>
      </c>
      <c r="K74" s="44"/>
    </row>
    <row r="75" spans="1:11" ht="20.100000000000001" customHeight="1" x14ac:dyDescent="0.3">
      <c r="A75" s="44" t="s">
        <v>75</v>
      </c>
      <c r="B75" s="95" t="str">
        <f>VLOOKUP($A75,'2020년_하반기재정집행'!$B$3:$C$408,2,FALSE)</f>
        <v>광주환경공단</v>
      </c>
      <c r="C75" s="45">
        <v>78243404400</v>
      </c>
      <c r="D75" s="46">
        <v>13912798400</v>
      </c>
      <c r="E75" s="46">
        <v>7888556693</v>
      </c>
      <c r="F75" s="46">
        <v>8919284170</v>
      </c>
      <c r="G75" s="46">
        <v>8919284170</v>
      </c>
      <c r="H75" s="182">
        <f t="shared" si="2"/>
        <v>1.1306610977283877</v>
      </c>
      <c r="I75" s="125">
        <f t="shared" si="3"/>
        <v>0.6</v>
      </c>
      <c r="J75" s="47" t="s">
        <v>660</v>
      </c>
      <c r="K75" s="44"/>
    </row>
    <row r="76" spans="1:11" ht="20.100000000000001" customHeight="1" x14ac:dyDescent="0.3">
      <c r="A76" s="44" t="s">
        <v>76</v>
      </c>
      <c r="B76" s="95" t="str">
        <f>VLOOKUP($A76,'2020년_하반기재정집행'!$B$3:$C$408,2,FALSE)</f>
        <v>광주광역시광산구시설관리공단</v>
      </c>
      <c r="C76" s="45">
        <v>21559369000</v>
      </c>
      <c r="D76" s="46">
        <v>1561066000</v>
      </c>
      <c r="E76" s="46">
        <v>885124422</v>
      </c>
      <c r="F76" s="46">
        <v>955221080</v>
      </c>
      <c r="G76" s="46">
        <v>955221080</v>
      </c>
      <c r="H76" s="182">
        <f t="shared" si="2"/>
        <v>1.0791941293876084</v>
      </c>
      <c r="I76" s="125">
        <f t="shared" si="3"/>
        <v>0.5</v>
      </c>
      <c r="J76" s="47" t="s">
        <v>661</v>
      </c>
      <c r="K76" s="44"/>
    </row>
    <row r="77" spans="1:11" ht="20.100000000000001" customHeight="1" x14ac:dyDescent="0.3">
      <c r="A77" s="44" t="s">
        <v>85</v>
      </c>
      <c r="B77" s="95" t="str">
        <f>VLOOKUP($A77,'2020년_하반기재정집행'!$B$3:$C$408,2,FALSE)</f>
        <v>대전광역시 상수도사업본부</v>
      </c>
      <c r="C77" s="45">
        <v>203806510220</v>
      </c>
      <c r="D77" s="46">
        <v>55270639710</v>
      </c>
      <c r="E77" s="46">
        <v>31338452715</v>
      </c>
      <c r="F77" s="46">
        <v>35575725890</v>
      </c>
      <c r="G77" s="46">
        <v>35575725890</v>
      </c>
      <c r="H77" s="182">
        <f t="shared" si="2"/>
        <v>1.1352100313801341</v>
      </c>
      <c r="I77" s="125">
        <f t="shared" si="3"/>
        <v>0.6</v>
      </c>
      <c r="J77" s="47" t="s">
        <v>662</v>
      </c>
      <c r="K77" s="44"/>
    </row>
    <row r="78" spans="1:11" ht="20.100000000000001" customHeight="1" x14ac:dyDescent="0.3">
      <c r="A78" s="44" t="s">
        <v>87</v>
      </c>
      <c r="B78" s="95" t="str">
        <f>VLOOKUP($A78,'2020년_하반기재정집행'!$B$3:$C$408,2,FALSE)</f>
        <v>-</v>
      </c>
      <c r="C78" s="45">
        <v>230872364110</v>
      </c>
      <c r="D78" s="46">
        <v>132597003260</v>
      </c>
      <c r="E78" s="46">
        <v>75182500848</v>
      </c>
      <c r="F78" s="46">
        <v>80562065570</v>
      </c>
      <c r="G78" s="46">
        <v>80562065570</v>
      </c>
      <c r="H78" s="182">
        <f t="shared" si="2"/>
        <v>1.07155341550657</v>
      </c>
      <c r="I78" s="125">
        <f t="shared" si="3"/>
        <v>0.5</v>
      </c>
      <c r="J78" s="47" t="s">
        <v>663</v>
      </c>
      <c r="K78" s="44"/>
    </row>
    <row r="79" spans="1:11" ht="20.100000000000001" customHeight="1" x14ac:dyDescent="0.3">
      <c r="A79" s="44" t="s">
        <v>83</v>
      </c>
      <c r="B79" s="95" t="str">
        <f>VLOOKUP($A79,'2020년_하반기재정집행'!$B$3:$C$408,2,FALSE)</f>
        <v>대전도시철도공사</v>
      </c>
      <c r="C79" s="45">
        <v>88678381830</v>
      </c>
      <c r="D79" s="46">
        <v>11232550830</v>
      </c>
      <c r="E79" s="46">
        <v>6368856321</v>
      </c>
      <c r="F79" s="46">
        <v>7339362693</v>
      </c>
      <c r="G79" s="46">
        <v>7339362693</v>
      </c>
      <c r="H79" s="182">
        <f t="shared" si="2"/>
        <v>1.1523831474734254</v>
      </c>
      <c r="I79" s="125">
        <f t="shared" si="3"/>
        <v>0.6</v>
      </c>
      <c r="J79" s="47" t="s">
        <v>664</v>
      </c>
      <c r="K79" s="44"/>
    </row>
    <row r="80" spans="1:11" ht="20.100000000000001" customHeight="1" x14ac:dyDescent="0.3">
      <c r="A80" s="44" t="s">
        <v>84</v>
      </c>
      <c r="B80" s="95" t="str">
        <f>VLOOKUP($A80,'2020년_하반기재정집행'!$B$3:$C$408,2,FALSE)</f>
        <v>대전도시공사</v>
      </c>
      <c r="C80" s="45">
        <v>1090005026000</v>
      </c>
      <c r="D80" s="46">
        <v>188029528265</v>
      </c>
      <c r="E80" s="46">
        <v>106612742526</v>
      </c>
      <c r="F80" s="46">
        <v>121623221421</v>
      </c>
      <c r="G80" s="46">
        <v>121623221421</v>
      </c>
      <c r="H80" s="182">
        <f t="shared" si="2"/>
        <v>1.1407944166837218</v>
      </c>
      <c r="I80" s="125">
        <f t="shared" si="3"/>
        <v>0.6</v>
      </c>
      <c r="J80" s="47" t="s">
        <v>665</v>
      </c>
      <c r="K80" s="44"/>
    </row>
    <row r="81" spans="1:11" ht="20.100000000000001" customHeight="1" x14ac:dyDescent="0.3">
      <c r="A81" s="44" t="s">
        <v>88</v>
      </c>
      <c r="B81" s="95" t="str">
        <f>VLOOKUP($A81,'2020년_하반기재정집행'!$B$3:$C$408,2,FALSE)</f>
        <v>대전마케팅공사</v>
      </c>
      <c r="C81" s="45">
        <v>50390021000</v>
      </c>
      <c r="D81" s="46">
        <v>3745097000</v>
      </c>
      <c r="E81" s="46">
        <v>2123469999</v>
      </c>
      <c r="F81" s="46">
        <v>1916211770</v>
      </c>
      <c r="G81" s="46">
        <v>1916211770</v>
      </c>
      <c r="H81" s="182">
        <f t="shared" si="2"/>
        <v>0.90239644115640738</v>
      </c>
      <c r="I81" s="125">
        <f t="shared" si="3"/>
        <v>0.4</v>
      </c>
      <c r="J81" s="47" t="s">
        <v>666</v>
      </c>
      <c r="K81" s="44"/>
    </row>
    <row r="82" spans="1:11" ht="20.100000000000001" customHeight="1" x14ac:dyDescent="0.3">
      <c r="A82" s="44" t="s">
        <v>86</v>
      </c>
      <c r="B82" s="95" t="str">
        <f>VLOOKUP($A82,'2020년_하반기재정집행'!$B$3:$C$408,2,FALSE)</f>
        <v>대전광역시시설관리공단</v>
      </c>
      <c r="C82" s="45">
        <v>101624265200</v>
      </c>
      <c r="D82" s="46">
        <v>16556546200</v>
      </c>
      <c r="E82" s="46">
        <v>9387561695</v>
      </c>
      <c r="F82" s="46">
        <v>11375362920</v>
      </c>
      <c r="G82" s="46">
        <v>11375362920</v>
      </c>
      <c r="H82" s="182">
        <f t="shared" si="2"/>
        <v>1.211748405984777</v>
      </c>
      <c r="I82" s="125">
        <f t="shared" si="3"/>
        <v>0.6</v>
      </c>
      <c r="J82" s="47" t="s">
        <v>667</v>
      </c>
      <c r="K82" s="44"/>
    </row>
    <row r="83" spans="1:11" ht="20.100000000000001" customHeight="1" x14ac:dyDescent="0.3">
      <c r="A83" s="44" t="s">
        <v>92</v>
      </c>
      <c r="B83" s="95" t="str">
        <f>VLOOKUP($A83,'2020년_하반기재정집행'!$B$3:$C$408,2,FALSE)</f>
        <v>울산광역시 상수도사업본부</v>
      </c>
      <c r="C83" s="45">
        <v>165423349810</v>
      </c>
      <c r="D83" s="46">
        <v>47013836810</v>
      </c>
      <c r="E83" s="46">
        <v>26656845471</v>
      </c>
      <c r="F83" s="46">
        <v>23552580048</v>
      </c>
      <c r="G83" s="46">
        <v>23552580048</v>
      </c>
      <c r="H83" s="182">
        <f t="shared" si="2"/>
        <v>0.88354715765685277</v>
      </c>
      <c r="I83" s="125">
        <f t="shared" si="3"/>
        <v>0.3</v>
      </c>
      <c r="J83" s="47" t="s">
        <v>668</v>
      </c>
      <c r="K83" s="44"/>
    </row>
    <row r="84" spans="1:11" ht="20.100000000000001" customHeight="1" x14ac:dyDescent="0.3">
      <c r="A84" s="44" t="s">
        <v>91</v>
      </c>
      <c r="B84" s="95" t="str">
        <f>VLOOKUP($A84,'2020년_하반기재정집행'!$B$3:$C$408,2,FALSE)</f>
        <v>-</v>
      </c>
      <c r="C84" s="45">
        <v>294734452134</v>
      </c>
      <c r="D84" s="46">
        <v>149609540804</v>
      </c>
      <c r="E84" s="46">
        <v>84828609636</v>
      </c>
      <c r="F84" s="46">
        <v>91309284449</v>
      </c>
      <c r="G84" s="46">
        <v>91309284449</v>
      </c>
      <c r="H84" s="182">
        <f t="shared" si="2"/>
        <v>1.0763972772960515</v>
      </c>
      <c r="I84" s="125">
        <f t="shared" si="3"/>
        <v>0.5</v>
      </c>
      <c r="J84" s="47" t="s">
        <v>669</v>
      </c>
      <c r="K84" s="44"/>
    </row>
    <row r="85" spans="1:11" ht="20.100000000000001" customHeight="1" x14ac:dyDescent="0.3">
      <c r="A85" s="44" t="s">
        <v>96</v>
      </c>
      <c r="B85" s="95" t="str">
        <f>VLOOKUP($A85,'2020년_하반기재정집행'!$B$3:$C$408,2,FALSE)</f>
        <v>울산도시공사</v>
      </c>
      <c r="C85" s="45">
        <v>351509973280</v>
      </c>
      <c r="D85" s="46">
        <v>97433952630</v>
      </c>
      <c r="E85" s="46">
        <v>55245051141</v>
      </c>
      <c r="F85" s="46">
        <v>50200318113</v>
      </c>
      <c r="G85" s="46">
        <v>50200318113</v>
      </c>
      <c r="H85" s="182">
        <f t="shared" si="2"/>
        <v>0.90868443555017253</v>
      </c>
      <c r="I85" s="125">
        <f t="shared" si="3"/>
        <v>0.4</v>
      </c>
      <c r="J85" s="47" t="s">
        <v>670</v>
      </c>
      <c r="K85" s="44"/>
    </row>
    <row r="86" spans="1:11" ht="20.100000000000001" customHeight="1" x14ac:dyDescent="0.3">
      <c r="A86" s="44" t="s">
        <v>94</v>
      </c>
      <c r="B86" s="95" t="str">
        <f>VLOOKUP($A86,'2020년_하반기재정집행'!$B$3:$C$408,2,FALSE)</f>
        <v>울산시설공단</v>
      </c>
      <c r="C86" s="45">
        <v>70257886000</v>
      </c>
      <c r="D86" s="46">
        <v>5872114500</v>
      </c>
      <c r="E86" s="46">
        <v>3329488921</v>
      </c>
      <c r="F86" s="46">
        <v>4528363490</v>
      </c>
      <c r="G86" s="46">
        <v>4528363490</v>
      </c>
      <c r="H86" s="182">
        <f t="shared" si="2"/>
        <v>1.3600776567954227</v>
      </c>
      <c r="I86" s="125">
        <f t="shared" si="3"/>
        <v>0.6</v>
      </c>
      <c r="J86" s="47" t="s">
        <v>671</v>
      </c>
      <c r="K86" s="44"/>
    </row>
    <row r="87" spans="1:11" ht="20.100000000000001" customHeight="1" x14ac:dyDescent="0.3">
      <c r="A87" s="44" t="s">
        <v>93</v>
      </c>
      <c r="B87" s="95" t="str">
        <f>VLOOKUP($A87,'2020년_하반기재정집행'!$B$3:$C$408,2,FALSE)</f>
        <v>울산광역시중구도시관리공단</v>
      </c>
      <c r="C87" s="45">
        <v>8330479000</v>
      </c>
      <c r="D87" s="46">
        <v>249592250</v>
      </c>
      <c r="E87" s="46">
        <v>141518806</v>
      </c>
      <c r="F87" s="46">
        <v>290830130</v>
      </c>
      <c r="G87" s="46">
        <v>290830130</v>
      </c>
      <c r="H87" s="182">
        <f t="shared" si="2"/>
        <v>2.0550634803970858</v>
      </c>
      <c r="I87" s="125">
        <f t="shared" si="3"/>
        <v>0.6</v>
      </c>
      <c r="J87" s="47" t="s">
        <v>672</v>
      </c>
      <c r="K87" s="44"/>
    </row>
    <row r="88" spans="1:11" ht="20.100000000000001" customHeight="1" x14ac:dyDescent="0.3">
      <c r="A88" s="44" t="s">
        <v>95</v>
      </c>
      <c r="B88" s="95" t="str">
        <f>VLOOKUP($A88,'2020년_하반기재정집행'!$B$3:$C$408,2,FALSE)</f>
        <v>울산광역시남구도시관리공단</v>
      </c>
      <c r="C88" s="45">
        <v>18542247000</v>
      </c>
      <c r="D88" s="46">
        <v>1374427000</v>
      </c>
      <c r="E88" s="46">
        <v>779300109</v>
      </c>
      <c r="F88" s="46">
        <v>909270570</v>
      </c>
      <c r="G88" s="46">
        <v>909270570</v>
      </c>
      <c r="H88" s="182">
        <f t="shared" si="2"/>
        <v>1.1667784458118176</v>
      </c>
      <c r="I88" s="125">
        <f t="shared" si="3"/>
        <v>0.6</v>
      </c>
      <c r="J88" s="47" t="s">
        <v>673</v>
      </c>
      <c r="K88" s="44"/>
    </row>
    <row r="89" spans="1:11" ht="20.100000000000001" customHeight="1" x14ac:dyDescent="0.3">
      <c r="A89" s="44" t="s">
        <v>97</v>
      </c>
      <c r="B89" s="95" t="str">
        <f>VLOOKUP($A89,'2020년_하반기재정집행'!$B$3:$C$408,2,FALSE)</f>
        <v>울산광역시북구시설관리공단</v>
      </c>
      <c r="C89" s="45">
        <v>8088648000</v>
      </c>
      <c r="D89" s="46">
        <v>168440000</v>
      </c>
      <c r="E89" s="46">
        <v>95505480</v>
      </c>
      <c r="F89" s="46">
        <v>57836480</v>
      </c>
      <c r="G89" s="46">
        <v>57836480</v>
      </c>
      <c r="H89" s="182">
        <f t="shared" si="2"/>
        <v>0.60558284194791756</v>
      </c>
      <c r="I89" s="125">
        <f t="shared" si="3"/>
        <v>0</v>
      </c>
      <c r="J89" s="47" t="s">
        <v>674</v>
      </c>
      <c r="K89" s="44"/>
    </row>
    <row r="90" spans="1:11" ht="20.100000000000001" customHeight="1" x14ac:dyDescent="0.3">
      <c r="A90" s="44" t="s">
        <v>90</v>
      </c>
      <c r="B90" s="95" t="str">
        <f>VLOOKUP($A90,'2020년_하반기재정집행'!$B$3:$C$408,2,FALSE)</f>
        <v>울주군시설관리공단</v>
      </c>
      <c r="C90" s="45">
        <v>21435397000</v>
      </c>
      <c r="D90" s="46">
        <v>2067823000</v>
      </c>
      <c r="E90" s="46">
        <v>1172455641</v>
      </c>
      <c r="F90" s="46">
        <v>1464175420</v>
      </c>
      <c r="G90" s="46">
        <v>1464175420</v>
      </c>
      <c r="H90" s="182">
        <f t="shared" si="2"/>
        <v>1.2488109304938728</v>
      </c>
      <c r="I90" s="125">
        <f t="shared" si="3"/>
        <v>0.6</v>
      </c>
      <c r="J90" s="47" t="s">
        <v>675</v>
      </c>
      <c r="K90" s="44"/>
    </row>
    <row r="91" spans="1:11" ht="20.100000000000001" customHeight="1" x14ac:dyDescent="0.3">
      <c r="A91" s="44" t="s">
        <v>100</v>
      </c>
      <c r="B91" s="95" t="str">
        <f>VLOOKUP($A91,'2020년_하반기재정집행'!$B$3:$C$408,2,FALSE)</f>
        <v>세종특별자치시 시설관리사업소</v>
      </c>
      <c r="C91" s="45">
        <v>128149115510</v>
      </c>
      <c r="D91" s="46">
        <v>30645546510</v>
      </c>
      <c r="E91" s="46">
        <v>17376024871</v>
      </c>
      <c r="F91" s="46">
        <v>17753795060</v>
      </c>
      <c r="G91" s="46">
        <v>17753795060</v>
      </c>
      <c r="H91" s="182">
        <f t="shared" si="2"/>
        <v>1.021740886756584</v>
      </c>
      <c r="I91" s="125">
        <f t="shared" si="3"/>
        <v>0.5</v>
      </c>
      <c r="J91" s="47" t="s">
        <v>676</v>
      </c>
      <c r="K91" s="44"/>
    </row>
    <row r="92" spans="1:11" ht="20.100000000000001" customHeight="1" x14ac:dyDescent="0.3">
      <c r="A92" s="44" t="s">
        <v>101</v>
      </c>
      <c r="B92" s="95" t="str">
        <f>VLOOKUP($A92,'2020년_하반기재정집행'!$B$3:$C$408,2,FALSE)</f>
        <v>-</v>
      </c>
      <c r="C92" s="45">
        <v>63025961560</v>
      </c>
      <c r="D92" s="46">
        <v>37067622690</v>
      </c>
      <c r="E92" s="46">
        <v>21017342065</v>
      </c>
      <c r="F92" s="46">
        <v>24350323039</v>
      </c>
      <c r="G92" s="46">
        <v>24350323039</v>
      </c>
      <c r="H92" s="182">
        <f t="shared" si="2"/>
        <v>1.1585824203504012</v>
      </c>
      <c r="I92" s="125">
        <f t="shared" si="3"/>
        <v>0.6</v>
      </c>
      <c r="J92" s="47" t="s">
        <v>677</v>
      </c>
      <c r="K92" s="44"/>
    </row>
    <row r="93" spans="1:11" ht="20.100000000000001" customHeight="1" x14ac:dyDescent="0.3">
      <c r="A93" s="44" t="s">
        <v>99</v>
      </c>
      <c r="B93" s="95" t="str">
        <f>VLOOKUP($A93,'2020년_하반기재정집행'!$B$3:$C$408,2,FALSE)</f>
        <v>-</v>
      </c>
      <c r="C93" s="45">
        <v>48409394556</v>
      </c>
      <c r="D93" s="46">
        <v>28491124706</v>
      </c>
      <c r="E93" s="46">
        <v>16154467708</v>
      </c>
      <c r="F93" s="46">
        <v>15851097730</v>
      </c>
      <c r="G93" s="46">
        <v>15851097730</v>
      </c>
      <c r="H93" s="182">
        <f t="shared" si="2"/>
        <v>0.98122067631793497</v>
      </c>
      <c r="I93" s="125">
        <f t="shared" si="3"/>
        <v>0.4</v>
      </c>
      <c r="J93" s="47" t="s">
        <v>678</v>
      </c>
      <c r="K93" s="44"/>
    </row>
    <row r="94" spans="1:11" ht="20.100000000000001" customHeight="1" x14ac:dyDescent="0.3">
      <c r="A94" s="44" t="s">
        <v>102</v>
      </c>
      <c r="B94" s="95" t="str">
        <f>VLOOKUP($A94,'2020년_하반기재정집행'!$B$3:$C$408,2,FALSE)</f>
        <v>세종특별자치시 시설관리공단</v>
      </c>
      <c r="C94" s="45">
        <v>24853865000</v>
      </c>
      <c r="D94" s="46">
        <v>1649258000</v>
      </c>
      <c r="E94" s="46">
        <v>935129286</v>
      </c>
      <c r="F94" s="46">
        <v>1308317570</v>
      </c>
      <c r="G94" s="46">
        <v>1385873070</v>
      </c>
      <c r="H94" s="182">
        <f t="shared" si="2"/>
        <v>1.4820122637031816</v>
      </c>
      <c r="I94" s="125">
        <f t="shared" si="3"/>
        <v>0.6</v>
      </c>
      <c r="J94" s="47" t="s">
        <v>679</v>
      </c>
      <c r="K94" s="44"/>
    </row>
    <row r="95" spans="1:11" ht="20.100000000000001" customHeight="1" x14ac:dyDescent="0.3">
      <c r="A95" s="44" t="s">
        <v>103</v>
      </c>
      <c r="B95" s="95" t="str">
        <f>VLOOKUP($A95,'2020년_하반기재정집행'!$B$3:$C$408,2,FALSE)</f>
        <v>세종도시교통공사</v>
      </c>
      <c r="C95" s="45">
        <v>60601310728</v>
      </c>
      <c r="D95" s="46">
        <v>15163635000</v>
      </c>
      <c r="E95" s="46">
        <v>8597781045</v>
      </c>
      <c r="F95" s="46">
        <v>9816439383</v>
      </c>
      <c r="G95" s="46">
        <v>9816439383</v>
      </c>
      <c r="H95" s="182">
        <f t="shared" si="2"/>
        <v>1.1417410296472605</v>
      </c>
      <c r="I95" s="125">
        <f t="shared" si="3"/>
        <v>0.6</v>
      </c>
      <c r="J95" s="47" t="s">
        <v>680</v>
      </c>
      <c r="K95" s="44"/>
    </row>
    <row r="96" spans="1:11" ht="20.100000000000001" customHeight="1" x14ac:dyDescent="0.3">
      <c r="A96" s="44" t="s">
        <v>174</v>
      </c>
      <c r="B96" s="95" t="str">
        <f>VLOOKUP($A96,'2020년_하반기재정집행'!$B$3:$C$408,2,FALSE)</f>
        <v>-</v>
      </c>
      <c r="C96" s="45">
        <v>102835933000</v>
      </c>
      <c r="D96" s="46">
        <v>13422000000</v>
      </c>
      <c r="E96" s="46">
        <v>7610274000</v>
      </c>
      <c r="F96" s="46">
        <v>0</v>
      </c>
      <c r="G96" s="46">
        <v>0</v>
      </c>
      <c r="H96" s="182">
        <f t="shared" si="2"/>
        <v>0</v>
      </c>
      <c r="I96" s="125">
        <f t="shared" si="3"/>
        <v>0</v>
      </c>
      <c r="J96" s="47" t="s">
        <v>617</v>
      </c>
      <c r="K96" s="44"/>
    </row>
    <row r="97" spans="1:11" ht="20.100000000000001" customHeight="1" x14ac:dyDescent="0.3">
      <c r="A97" s="44" t="s">
        <v>130</v>
      </c>
      <c r="B97" s="95" t="str">
        <f>VLOOKUP($A97,'2020년_하반기재정집행'!$B$3:$C$408,2,FALSE)</f>
        <v>-</v>
      </c>
      <c r="C97" s="45">
        <v>173398191000</v>
      </c>
      <c r="D97" s="46">
        <v>17327676000</v>
      </c>
      <c r="E97" s="46">
        <v>9824792292</v>
      </c>
      <c r="F97" s="46">
        <v>8183524900</v>
      </c>
      <c r="G97" s="46">
        <v>8183524900</v>
      </c>
      <c r="H97" s="182">
        <f t="shared" si="2"/>
        <v>0.83294635212426538</v>
      </c>
      <c r="I97" s="125">
        <f t="shared" si="3"/>
        <v>0.3</v>
      </c>
      <c r="J97" s="47" t="s">
        <v>681</v>
      </c>
      <c r="K97" s="44"/>
    </row>
    <row r="98" spans="1:11" ht="20.100000000000001" customHeight="1" x14ac:dyDescent="0.3">
      <c r="A98" s="44" t="s">
        <v>163</v>
      </c>
      <c r="B98" s="95" t="str">
        <f>VLOOKUP($A98,'2020년_하반기재정집행'!$B$3:$C$408,2,FALSE)</f>
        <v>-</v>
      </c>
      <c r="C98" s="45">
        <v>26230712193</v>
      </c>
      <c r="D98" s="46">
        <v>7081105364</v>
      </c>
      <c r="E98" s="46">
        <v>4014986741</v>
      </c>
      <c r="F98" s="46">
        <v>4030712193</v>
      </c>
      <c r="G98" s="46">
        <v>4030712193</v>
      </c>
      <c r="H98" s="182">
        <f t="shared" si="2"/>
        <v>1.003916688401338</v>
      </c>
      <c r="I98" s="125">
        <f t="shared" si="3"/>
        <v>0.5</v>
      </c>
      <c r="J98" s="47" t="s">
        <v>682</v>
      </c>
      <c r="K98" s="44"/>
    </row>
    <row r="99" spans="1:11" ht="20.100000000000001" customHeight="1" x14ac:dyDescent="0.3">
      <c r="A99" s="44" t="s">
        <v>183</v>
      </c>
      <c r="B99" s="95" t="str">
        <f>VLOOKUP($A99,'2020년_하반기재정집행'!$B$3:$C$408,2,FALSE)</f>
        <v>-</v>
      </c>
      <c r="C99" s="45">
        <v>113517035280</v>
      </c>
      <c r="D99" s="46">
        <v>9226875620</v>
      </c>
      <c r="E99" s="46">
        <v>5231638477</v>
      </c>
      <c r="F99" s="46">
        <v>5156527350</v>
      </c>
      <c r="G99" s="46">
        <v>5156527350</v>
      </c>
      <c r="H99" s="182">
        <f t="shared" si="2"/>
        <v>0.98564290569193325</v>
      </c>
      <c r="I99" s="125">
        <f t="shared" si="3"/>
        <v>0.4</v>
      </c>
      <c r="J99" s="47" t="s">
        <v>683</v>
      </c>
      <c r="K99" s="44"/>
    </row>
    <row r="100" spans="1:11" ht="20.100000000000001" customHeight="1" x14ac:dyDescent="0.3">
      <c r="A100" s="44" t="s">
        <v>152</v>
      </c>
      <c r="B100" s="95" t="str">
        <f>VLOOKUP($A100,'2020년_하반기재정집행'!$B$3:$C$408,2,FALSE)</f>
        <v>-</v>
      </c>
      <c r="C100" s="45">
        <v>205330651900</v>
      </c>
      <c r="D100" s="46">
        <v>147123975100</v>
      </c>
      <c r="E100" s="46">
        <v>83419293882</v>
      </c>
      <c r="F100" s="46">
        <v>99472113030</v>
      </c>
      <c r="G100" s="46">
        <v>99472113030</v>
      </c>
      <c r="H100" s="182">
        <f t="shared" si="2"/>
        <v>1.1924353276198594</v>
      </c>
      <c r="I100" s="125">
        <f t="shared" si="3"/>
        <v>0.6</v>
      </c>
      <c r="J100" s="47" t="s">
        <v>684</v>
      </c>
      <c r="K100" s="44"/>
    </row>
    <row r="101" spans="1:11" ht="20.100000000000001" customHeight="1" x14ac:dyDescent="0.3">
      <c r="A101" s="44" t="s">
        <v>118</v>
      </c>
      <c r="B101" s="95" t="str">
        <f>VLOOKUP($A101,'2020년_하반기재정집행'!$B$3:$C$408,2,FALSE)</f>
        <v>-</v>
      </c>
      <c r="C101" s="45">
        <v>177495357570</v>
      </c>
      <c r="D101" s="46">
        <v>43159842910</v>
      </c>
      <c r="E101" s="46">
        <v>24471630930</v>
      </c>
      <c r="F101" s="46">
        <v>10035900880</v>
      </c>
      <c r="G101" s="46">
        <v>10035900880</v>
      </c>
      <c r="H101" s="182">
        <f t="shared" si="2"/>
        <v>0.41010347486472165</v>
      </c>
      <c r="I101" s="125">
        <f t="shared" si="3"/>
        <v>0</v>
      </c>
      <c r="J101" s="47" t="s">
        <v>685</v>
      </c>
      <c r="K101" s="44"/>
    </row>
    <row r="102" spans="1:11" ht="20.100000000000001" customHeight="1" x14ac:dyDescent="0.3">
      <c r="A102" s="44" t="s">
        <v>157</v>
      </c>
      <c r="B102" s="95" t="str">
        <f>VLOOKUP($A102,'2020년_하반기재정집행'!$B$3:$C$408,2,FALSE)</f>
        <v>-</v>
      </c>
      <c r="C102" s="45">
        <v>96098061980</v>
      </c>
      <c r="D102" s="46">
        <v>33127602180</v>
      </c>
      <c r="E102" s="46">
        <v>18783350436</v>
      </c>
      <c r="F102" s="46">
        <v>18389006390</v>
      </c>
      <c r="G102" s="46">
        <v>18389006390</v>
      </c>
      <c r="H102" s="182">
        <f t="shared" si="2"/>
        <v>0.9790056599676592</v>
      </c>
      <c r="I102" s="125">
        <f t="shared" si="3"/>
        <v>0.4</v>
      </c>
      <c r="J102" s="47" t="s">
        <v>687</v>
      </c>
      <c r="K102" s="44"/>
    </row>
    <row r="103" spans="1:11" ht="20.100000000000001" customHeight="1" x14ac:dyDescent="0.3">
      <c r="A103" s="44" t="s">
        <v>207</v>
      </c>
      <c r="B103" s="95" t="str">
        <f>VLOOKUP($A103,'2020년_하반기재정집행'!$B$3:$C$408,2,FALSE)</f>
        <v>-</v>
      </c>
      <c r="C103" s="45">
        <v>99255205820</v>
      </c>
      <c r="D103" s="46">
        <v>8383784820</v>
      </c>
      <c r="E103" s="46">
        <v>4753605993</v>
      </c>
      <c r="F103" s="46">
        <v>1770991790</v>
      </c>
      <c r="G103" s="46">
        <v>1770991790</v>
      </c>
      <c r="H103" s="182">
        <f t="shared" si="2"/>
        <v>0.37255754738779417</v>
      </c>
      <c r="I103" s="125">
        <f t="shared" si="3"/>
        <v>0</v>
      </c>
      <c r="J103" s="47" t="s">
        <v>688</v>
      </c>
      <c r="K103" s="44"/>
    </row>
    <row r="104" spans="1:11" ht="20.100000000000001" customHeight="1" x14ac:dyDescent="0.3">
      <c r="A104" s="44" t="s">
        <v>173</v>
      </c>
      <c r="B104" s="95" t="str">
        <f>VLOOKUP($A104,'2020년_하반기재정집행'!$B$3:$C$408,2,FALSE)</f>
        <v>-</v>
      </c>
      <c r="C104" s="45">
        <v>166737511180</v>
      </c>
      <c r="D104" s="46">
        <v>24079566180</v>
      </c>
      <c r="E104" s="46">
        <v>13653114024</v>
      </c>
      <c r="F104" s="46">
        <v>13842300120</v>
      </c>
      <c r="G104" s="46">
        <v>13842300120</v>
      </c>
      <c r="H104" s="182">
        <f t="shared" si="2"/>
        <v>1.0138566260903878</v>
      </c>
      <c r="I104" s="125">
        <f t="shared" si="3"/>
        <v>0.5</v>
      </c>
      <c r="J104" s="47" t="s">
        <v>689</v>
      </c>
      <c r="K104" s="44"/>
    </row>
    <row r="105" spans="1:11" ht="20.100000000000001" customHeight="1" x14ac:dyDescent="0.3">
      <c r="A105" s="44" t="s">
        <v>194</v>
      </c>
      <c r="B105" s="95" t="str">
        <f>VLOOKUP($A105,'2020년_하반기재정집행'!$B$3:$C$408,2,FALSE)</f>
        <v>-</v>
      </c>
      <c r="C105" s="45">
        <v>174363911790</v>
      </c>
      <c r="D105" s="46">
        <v>103755517790</v>
      </c>
      <c r="E105" s="46">
        <v>58829378587</v>
      </c>
      <c r="F105" s="46">
        <v>51329540960</v>
      </c>
      <c r="G105" s="46">
        <v>51329540960</v>
      </c>
      <c r="H105" s="182">
        <f t="shared" si="2"/>
        <v>0.87251543689333988</v>
      </c>
      <c r="I105" s="125">
        <f t="shared" si="3"/>
        <v>0.3</v>
      </c>
      <c r="J105" s="47" t="s">
        <v>690</v>
      </c>
      <c r="K105" s="44"/>
    </row>
    <row r="106" spans="1:11" ht="20.100000000000001" customHeight="1" x14ac:dyDescent="0.3">
      <c r="A106" s="44" t="s">
        <v>115</v>
      </c>
      <c r="B106" s="95" t="str">
        <f>VLOOKUP($A106,'2020년_하반기재정집행'!$B$3:$C$408,2,FALSE)</f>
        <v>-</v>
      </c>
      <c r="C106" s="45">
        <v>100958741120</v>
      </c>
      <c r="D106" s="46">
        <v>9861250000</v>
      </c>
      <c r="E106" s="46">
        <v>5591328750</v>
      </c>
      <c r="F106" s="46">
        <v>5269077500</v>
      </c>
      <c r="G106" s="46">
        <v>5269077500</v>
      </c>
      <c r="H106" s="182">
        <f t="shared" si="2"/>
        <v>0.94236589111309188</v>
      </c>
      <c r="I106" s="125">
        <f t="shared" si="3"/>
        <v>0.4</v>
      </c>
      <c r="J106" s="47" t="s">
        <v>691</v>
      </c>
      <c r="K106" s="44"/>
    </row>
    <row r="107" spans="1:11" ht="20.100000000000001" customHeight="1" x14ac:dyDescent="0.3">
      <c r="A107" s="44" t="s">
        <v>123</v>
      </c>
      <c r="B107" s="95" t="str">
        <f>VLOOKUP($A107,'2020년_하반기재정집행'!$B$3:$C$408,2,FALSE)</f>
        <v>-</v>
      </c>
      <c r="C107" s="45">
        <v>260450683110</v>
      </c>
      <c r="D107" s="46">
        <v>106300253510</v>
      </c>
      <c r="E107" s="46">
        <v>60272243739</v>
      </c>
      <c r="F107" s="46">
        <v>42802203170</v>
      </c>
      <c r="G107" s="46">
        <v>42802203170</v>
      </c>
      <c r="H107" s="182">
        <f t="shared" si="2"/>
        <v>0.71014783115340097</v>
      </c>
      <c r="I107" s="125">
        <f t="shared" si="3"/>
        <v>0.2</v>
      </c>
      <c r="J107" s="47" t="s">
        <v>692</v>
      </c>
      <c r="K107" s="44"/>
    </row>
    <row r="108" spans="1:11" ht="20.100000000000001" customHeight="1" x14ac:dyDescent="0.3">
      <c r="A108" s="44" t="s">
        <v>141</v>
      </c>
      <c r="B108" s="95" t="str">
        <f>VLOOKUP($A108,'2020년_하반기재정집행'!$B$3:$C$408,2,FALSE)</f>
        <v>-</v>
      </c>
      <c r="C108" s="45">
        <v>108088068750</v>
      </c>
      <c r="D108" s="46">
        <v>35265082550</v>
      </c>
      <c r="E108" s="46">
        <v>19995301806</v>
      </c>
      <c r="F108" s="46">
        <v>16879438440</v>
      </c>
      <c r="G108" s="46">
        <v>16945988440</v>
      </c>
      <c r="H108" s="182">
        <f t="shared" si="2"/>
        <v>0.84749850762017553</v>
      </c>
      <c r="I108" s="125">
        <f t="shared" si="3"/>
        <v>0.3</v>
      </c>
      <c r="J108" s="47" t="s">
        <v>693</v>
      </c>
      <c r="K108" s="44"/>
    </row>
    <row r="109" spans="1:11" ht="20.100000000000001" customHeight="1" x14ac:dyDescent="0.3">
      <c r="A109" s="44" t="s">
        <v>165</v>
      </c>
      <c r="B109" s="95" t="str">
        <f>VLOOKUP($A109,'2020년_하반기재정집행'!$B$3:$C$408,2,FALSE)</f>
        <v>-</v>
      </c>
      <c r="C109" s="45">
        <v>159406012580</v>
      </c>
      <c r="D109" s="46">
        <v>115569089680</v>
      </c>
      <c r="E109" s="46">
        <v>65527673849</v>
      </c>
      <c r="F109" s="46">
        <v>60006338460</v>
      </c>
      <c r="G109" s="46">
        <v>60006338460</v>
      </c>
      <c r="H109" s="182">
        <f t="shared" si="2"/>
        <v>0.91574040302844872</v>
      </c>
      <c r="I109" s="125">
        <f t="shared" si="3"/>
        <v>0.4</v>
      </c>
      <c r="J109" s="47" t="s">
        <v>694</v>
      </c>
      <c r="K109" s="44"/>
    </row>
    <row r="110" spans="1:11" ht="20.100000000000001" customHeight="1" x14ac:dyDescent="0.3">
      <c r="A110" s="44" t="s">
        <v>144</v>
      </c>
      <c r="B110" s="95" t="str">
        <f>VLOOKUP($A110,'2020년_하반기재정집행'!$B$3:$C$408,2,FALSE)</f>
        <v>-</v>
      </c>
      <c r="C110" s="45">
        <v>204775477900</v>
      </c>
      <c r="D110" s="46">
        <v>43300162260</v>
      </c>
      <c r="E110" s="46">
        <v>24551192001</v>
      </c>
      <c r="F110" s="46">
        <v>21961141975</v>
      </c>
      <c r="G110" s="46">
        <v>21961141975</v>
      </c>
      <c r="H110" s="182">
        <f t="shared" si="2"/>
        <v>0.89450410286007687</v>
      </c>
      <c r="I110" s="125">
        <f t="shared" si="3"/>
        <v>0.3</v>
      </c>
      <c r="J110" s="47" t="s">
        <v>695</v>
      </c>
      <c r="K110" s="44"/>
    </row>
    <row r="111" spans="1:11" ht="20.100000000000001" customHeight="1" x14ac:dyDescent="0.3">
      <c r="A111" s="44" t="s">
        <v>203</v>
      </c>
      <c r="B111" s="95" t="str">
        <f>VLOOKUP($A111,'2020년_하반기재정집행'!$B$3:$C$408,2,FALSE)</f>
        <v>-</v>
      </c>
      <c r="C111" s="45">
        <v>151528988892</v>
      </c>
      <c r="D111" s="46">
        <v>62680600892</v>
      </c>
      <c r="E111" s="46">
        <v>35539900706</v>
      </c>
      <c r="F111" s="46">
        <v>19793131040</v>
      </c>
      <c r="G111" s="46">
        <v>19793131040</v>
      </c>
      <c r="H111" s="182">
        <f t="shared" si="2"/>
        <v>0.55692702137061512</v>
      </c>
      <c r="I111" s="125">
        <f t="shared" si="3"/>
        <v>0</v>
      </c>
      <c r="J111" s="47" t="s">
        <v>696</v>
      </c>
      <c r="K111" s="44"/>
    </row>
    <row r="112" spans="1:11" ht="20.100000000000001" customHeight="1" x14ac:dyDescent="0.3">
      <c r="A112" s="44" t="s">
        <v>186</v>
      </c>
      <c r="B112" s="95" t="str">
        <f>VLOOKUP($A112,'2020년_하반기재정집행'!$B$3:$C$408,2,FALSE)</f>
        <v>-</v>
      </c>
      <c r="C112" s="45">
        <v>149546426000</v>
      </c>
      <c r="D112" s="46">
        <v>27485237000</v>
      </c>
      <c r="E112" s="46">
        <v>15584129379</v>
      </c>
      <c r="F112" s="46">
        <v>9815732720</v>
      </c>
      <c r="G112" s="46">
        <v>9815732720</v>
      </c>
      <c r="H112" s="182">
        <f t="shared" si="2"/>
        <v>0.62985441671364351</v>
      </c>
      <c r="I112" s="125">
        <f t="shared" si="3"/>
        <v>0</v>
      </c>
      <c r="J112" s="47" t="s">
        <v>697</v>
      </c>
      <c r="K112" s="44"/>
    </row>
    <row r="113" spans="1:11" ht="20.100000000000001" customHeight="1" x14ac:dyDescent="0.3">
      <c r="A113" s="44" t="s">
        <v>147</v>
      </c>
      <c r="B113" s="95" t="str">
        <f>VLOOKUP($A113,'2020년_하반기재정집행'!$B$3:$C$408,2,FALSE)</f>
        <v>-</v>
      </c>
      <c r="C113" s="45">
        <v>140862769000</v>
      </c>
      <c r="D113" s="46">
        <v>35814712250</v>
      </c>
      <c r="E113" s="46">
        <v>20306941846</v>
      </c>
      <c r="F113" s="46">
        <v>18895228780</v>
      </c>
      <c r="G113" s="46">
        <v>19723276970</v>
      </c>
      <c r="H113" s="182">
        <f t="shared" si="2"/>
        <v>0.97125786440783213</v>
      </c>
      <c r="I113" s="125">
        <f t="shared" si="3"/>
        <v>0.4</v>
      </c>
      <c r="J113" s="47" t="s">
        <v>698</v>
      </c>
      <c r="K113" s="44"/>
    </row>
    <row r="114" spans="1:11" ht="20.100000000000001" customHeight="1" x14ac:dyDescent="0.3">
      <c r="A114" s="44" t="s">
        <v>172</v>
      </c>
      <c r="B114" s="95" t="str">
        <f>VLOOKUP($A114,'2020년_하반기재정집행'!$B$3:$C$408,2,FALSE)</f>
        <v>-</v>
      </c>
      <c r="C114" s="45">
        <v>76064423490</v>
      </c>
      <c r="D114" s="46">
        <v>16625977490</v>
      </c>
      <c r="E114" s="46">
        <v>9426929237</v>
      </c>
      <c r="F114" s="46">
        <v>9706836110</v>
      </c>
      <c r="G114" s="46">
        <v>9746985760</v>
      </c>
      <c r="H114" s="182">
        <f t="shared" si="2"/>
        <v>1.0339513021635722</v>
      </c>
      <c r="I114" s="125">
        <f t="shared" si="3"/>
        <v>0.5</v>
      </c>
      <c r="J114" s="47" t="s">
        <v>699</v>
      </c>
      <c r="K114" s="44"/>
    </row>
    <row r="115" spans="1:11" ht="20.100000000000001" customHeight="1" x14ac:dyDescent="0.3">
      <c r="A115" s="44" t="s">
        <v>204</v>
      </c>
      <c r="B115" s="95" t="str">
        <f>VLOOKUP($A115,'2020년_하반기재정집행'!$B$3:$C$408,2,FALSE)</f>
        <v>-</v>
      </c>
      <c r="C115" s="45">
        <v>90840434760</v>
      </c>
      <c r="D115" s="46">
        <v>56869573160</v>
      </c>
      <c r="E115" s="46">
        <v>32245047982</v>
      </c>
      <c r="F115" s="46">
        <v>41376910560</v>
      </c>
      <c r="G115" s="46">
        <v>42528678100</v>
      </c>
      <c r="H115" s="182">
        <f t="shared" si="2"/>
        <v>1.3189212223762414</v>
      </c>
      <c r="I115" s="125">
        <f t="shared" si="3"/>
        <v>0.6</v>
      </c>
      <c r="J115" s="47" t="s">
        <v>700</v>
      </c>
      <c r="K115" s="44"/>
    </row>
    <row r="116" spans="1:11" ht="20.100000000000001" customHeight="1" x14ac:dyDescent="0.3">
      <c r="A116" s="44" t="s">
        <v>148</v>
      </c>
      <c r="B116" s="95" t="str">
        <f>VLOOKUP($A116,'2020년_하반기재정집행'!$B$3:$C$408,2,FALSE)</f>
        <v>-</v>
      </c>
      <c r="C116" s="45">
        <v>61761834680</v>
      </c>
      <c r="D116" s="46">
        <v>9652604120</v>
      </c>
      <c r="E116" s="46">
        <v>5473026536</v>
      </c>
      <c r="F116" s="46">
        <v>4416366110</v>
      </c>
      <c r="G116" s="46">
        <v>4416366110</v>
      </c>
      <c r="H116" s="182">
        <f t="shared" si="2"/>
        <v>0.80693307093441069</v>
      </c>
      <c r="I116" s="125">
        <f t="shared" si="3"/>
        <v>0.3</v>
      </c>
      <c r="J116" s="47" t="s">
        <v>701</v>
      </c>
      <c r="K116" s="44"/>
    </row>
    <row r="117" spans="1:11" ht="20.100000000000001" customHeight="1" x14ac:dyDescent="0.3">
      <c r="A117" s="44" t="s">
        <v>109</v>
      </c>
      <c r="B117" s="95" t="str">
        <f>VLOOKUP($A117,'2020년_하반기재정집행'!$B$3:$C$408,2,FALSE)</f>
        <v>-</v>
      </c>
      <c r="C117" s="45">
        <v>68063454960</v>
      </c>
      <c r="D117" s="46">
        <v>43744682490</v>
      </c>
      <c r="E117" s="46">
        <v>24803234972</v>
      </c>
      <c r="F117" s="46">
        <v>16323971590</v>
      </c>
      <c r="G117" s="46">
        <v>16323971590</v>
      </c>
      <c r="H117" s="182">
        <f t="shared" si="2"/>
        <v>0.6581388116682314</v>
      </c>
      <c r="I117" s="125">
        <f t="shared" si="3"/>
        <v>0</v>
      </c>
      <c r="J117" s="47" t="s">
        <v>702</v>
      </c>
      <c r="K117" s="44"/>
    </row>
    <row r="118" spans="1:11" ht="20.100000000000001" customHeight="1" x14ac:dyDescent="0.3">
      <c r="A118" s="44" t="s">
        <v>112</v>
      </c>
      <c r="B118" s="95" t="str">
        <f>VLOOKUP($A118,'2020년_하반기재정집행'!$B$3:$C$408,2,FALSE)</f>
        <v>-</v>
      </c>
      <c r="C118" s="45">
        <v>76254371220</v>
      </c>
      <c r="D118" s="46">
        <v>3744009220</v>
      </c>
      <c r="E118" s="46">
        <v>2122853228</v>
      </c>
      <c r="F118" s="46">
        <v>2025983850</v>
      </c>
      <c r="G118" s="46">
        <v>2025983850</v>
      </c>
      <c r="H118" s="182">
        <f t="shared" si="2"/>
        <v>0.95436831113790033</v>
      </c>
      <c r="I118" s="125">
        <f t="shared" si="3"/>
        <v>0.4</v>
      </c>
      <c r="J118" s="47" t="s">
        <v>703</v>
      </c>
      <c r="K118" s="44"/>
    </row>
    <row r="119" spans="1:11" ht="20.100000000000001" customHeight="1" x14ac:dyDescent="0.3">
      <c r="A119" s="44" t="s">
        <v>167</v>
      </c>
      <c r="B119" s="95" t="str">
        <f>VLOOKUP($A119,'2020년_하반기재정집행'!$B$3:$C$408,2,FALSE)</f>
        <v>-</v>
      </c>
      <c r="C119" s="45">
        <v>197936830310</v>
      </c>
      <c r="D119" s="46">
        <v>99260605070</v>
      </c>
      <c r="E119" s="46">
        <v>56280763075</v>
      </c>
      <c r="F119" s="46">
        <v>60976304370</v>
      </c>
      <c r="G119" s="46">
        <v>60996752840</v>
      </c>
      <c r="H119" s="182">
        <f t="shared" si="2"/>
        <v>1.0837939911851489</v>
      </c>
      <c r="I119" s="125">
        <f t="shared" si="3"/>
        <v>0.5</v>
      </c>
      <c r="J119" s="47" t="s">
        <v>704</v>
      </c>
      <c r="K119" s="44"/>
    </row>
    <row r="120" spans="1:11" ht="20.100000000000001" customHeight="1" x14ac:dyDescent="0.3">
      <c r="A120" s="44" t="s">
        <v>110</v>
      </c>
      <c r="B120" s="95" t="str">
        <f>VLOOKUP($A120,'2020년_하반기재정집행'!$B$3:$C$408,2,FALSE)</f>
        <v>-</v>
      </c>
      <c r="C120" s="45">
        <v>158669366490</v>
      </c>
      <c r="D120" s="46">
        <v>121484009960</v>
      </c>
      <c r="E120" s="46">
        <v>68881433647</v>
      </c>
      <c r="F120" s="46">
        <v>66377586340</v>
      </c>
      <c r="G120" s="46">
        <v>66526850710</v>
      </c>
      <c r="H120" s="182">
        <f t="shared" si="2"/>
        <v>0.9658168709282875</v>
      </c>
      <c r="I120" s="125">
        <f t="shared" si="3"/>
        <v>0.4</v>
      </c>
      <c r="J120" s="47" t="s">
        <v>705</v>
      </c>
      <c r="K120" s="44"/>
    </row>
    <row r="121" spans="1:11" ht="20.100000000000001" customHeight="1" x14ac:dyDescent="0.3">
      <c r="A121" s="44" t="s">
        <v>191</v>
      </c>
      <c r="B121" s="95" t="str">
        <f>VLOOKUP($A121,'2020년_하반기재정집행'!$B$3:$C$408,2,FALSE)</f>
        <v>-</v>
      </c>
      <c r="C121" s="45">
        <v>103674107080</v>
      </c>
      <c r="D121" s="46">
        <v>19329897630</v>
      </c>
      <c r="E121" s="46">
        <v>10960051956</v>
      </c>
      <c r="F121" s="46">
        <v>11847089720</v>
      </c>
      <c r="G121" s="46">
        <v>11847089720</v>
      </c>
      <c r="H121" s="182">
        <f t="shared" si="2"/>
        <v>1.0809337188875641</v>
      </c>
      <c r="I121" s="125">
        <f t="shared" si="3"/>
        <v>0.5</v>
      </c>
      <c r="J121" s="47" t="s">
        <v>706</v>
      </c>
      <c r="K121" s="44"/>
    </row>
    <row r="122" spans="1:11" ht="20.100000000000001" customHeight="1" x14ac:dyDescent="0.3">
      <c r="A122" s="44" t="s">
        <v>111</v>
      </c>
      <c r="B122" s="95" t="str">
        <f>VLOOKUP($A122,'2020년_하반기재정집행'!$B$3:$C$408,2,FALSE)</f>
        <v>-</v>
      </c>
      <c r="C122" s="45">
        <v>80729491230</v>
      </c>
      <c r="D122" s="46">
        <v>7919300560</v>
      </c>
      <c r="E122" s="46">
        <v>4490243418</v>
      </c>
      <c r="F122" s="46">
        <v>21036673830</v>
      </c>
      <c r="G122" s="46">
        <v>21036673830</v>
      </c>
      <c r="H122" s="182">
        <f t="shared" si="2"/>
        <v>4.6849740363006749</v>
      </c>
      <c r="I122" s="125">
        <f t="shared" si="3"/>
        <v>0.6</v>
      </c>
      <c r="J122" s="47" t="s">
        <v>707</v>
      </c>
      <c r="K122" s="44"/>
    </row>
    <row r="123" spans="1:11" ht="20.100000000000001" customHeight="1" x14ac:dyDescent="0.3">
      <c r="A123" s="44" t="s">
        <v>132</v>
      </c>
      <c r="B123" s="95" t="str">
        <f>VLOOKUP($A123,'2020년_하반기재정집행'!$B$3:$C$408,2,FALSE)</f>
        <v>-</v>
      </c>
      <c r="C123" s="45">
        <v>424821490534</v>
      </c>
      <c r="D123" s="46">
        <v>116140982534</v>
      </c>
      <c r="E123" s="46">
        <v>65851937097</v>
      </c>
      <c r="F123" s="46">
        <v>68365516909</v>
      </c>
      <c r="G123" s="46">
        <v>68365516909</v>
      </c>
      <c r="H123" s="182">
        <f t="shared" si="2"/>
        <v>1.0381701727057397</v>
      </c>
      <c r="I123" s="125">
        <f t="shared" si="3"/>
        <v>0.5</v>
      </c>
      <c r="J123" s="47" t="s">
        <v>708</v>
      </c>
      <c r="K123" s="44"/>
    </row>
    <row r="124" spans="1:11" ht="20.100000000000001" customHeight="1" x14ac:dyDescent="0.3">
      <c r="A124" s="44" t="s">
        <v>107</v>
      </c>
      <c r="B124" s="95" t="str">
        <f>VLOOKUP($A124,'2020년_하반기재정집행'!$B$3:$C$408,2,FALSE)</f>
        <v>-</v>
      </c>
      <c r="C124" s="45">
        <v>184536306210</v>
      </c>
      <c r="D124" s="46">
        <v>60452017170</v>
      </c>
      <c r="E124" s="46">
        <v>34276293735</v>
      </c>
      <c r="F124" s="46">
        <v>12260340140</v>
      </c>
      <c r="G124" s="46">
        <v>12260340140</v>
      </c>
      <c r="H124" s="182">
        <f t="shared" si="2"/>
        <v>0.3576915355781537</v>
      </c>
      <c r="I124" s="125">
        <f t="shared" si="3"/>
        <v>0</v>
      </c>
      <c r="J124" s="47" t="s">
        <v>709</v>
      </c>
      <c r="K124" s="44"/>
    </row>
    <row r="125" spans="1:11" ht="20.100000000000001" customHeight="1" x14ac:dyDescent="0.3">
      <c r="A125" s="44" t="s">
        <v>127</v>
      </c>
      <c r="B125" s="95" t="str">
        <f>VLOOKUP($A125,'2020년_하반기재정집행'!$B$3:$C$408,2,FALSE)</f>
        <v>-</v>
      </c>
      <c r="C125" s="45">
        <v>103148135230</v>
      </c>
      <c r="D125" s="46">
        <v>64040396270</v>
      </c>
      <c r="E125" s="46">
        <v>36310904685</v>
      </c>
      <c r="F125" s="46">
        <v>47060022890</v>
      </c>
      <c r="G125" s="46">
        <v>47060022890</v>
      </c>
      <c r="H125" s="182">
        <f t="shared" si="2"/>
        <v>1.2960300300488092</v>
      </c>
      <c r="I125" s="125">
        <f t="shared" si="3"/>
        <v>0.6</v>
      </c>
      <c r="J125" s="47" t="s">
        <v>710</v>
      </c>
      <c r="K125" s="44"/>
    </row>
    <row r="126" spans="1:11" ht="20.100000000000001" customHeight="1" x14ac:dyDescent="0.3">
      <c r="A126" s="44" t="s">
        <v>185</v>
      </c>
      <c r="B126" s="95" t="str">
        <f>VLOOKUP($A126,'2020년_하반기재정집행'!$B$3:$C$408,2,FALSE)</f>
        <v>-</v>
      </c>
      <c r="C126" s="45">
        <v>67654988000</v>
      </c>
      <c r="D126" s="46">
        <v>13221513000</v>
      </c>
      <c r="E126" s="46">
        <v>7496597871</v>
      </c>
      <c r="F126" s="46">
        <v>7978562120</v>
      </c>
      <c r="G126" s="46">
        <v>7978562120</v>
      </c>
      <c r="H126" s="182">
        <f t="shared" si="2"/>
        <v>1.0642910633988307</v>
      </c>
      <c r="I126" s="125">
        <f t="shared" si="3"/>
        <v>0.5</v>
      </c>
      <c r="J126" s="47" t="s">
        <v>711</v>
      </c>
      <c r="K126" s="44"/>
    </row>
    <row r="127" spans="1:11" ht="20.100000000000001" customHeight="1" x14ac:dyDescent="0.3">
      <c r="A127" s="44" t="s">
        <v>190</v>
      </c>
      <c r="B127" s="95" t="str">
        <f>VLOOKUP($A127,'2020년_하반기재정집행'!$B$3:$C$408,2,FALSE)</f>
        <v>-</v>
      </c>
      <c r="C127" s="45">
        <v>29680393000</v>
      </c>
      <c r="D127" s="46">
        <v>19757202000</v>
      </c>
      <c r="E127" s="46">
        <v>11202333534</v>
      </c>
      <c r="F127" s="46">
        <v>6978026470</v>
      </c>
      <c r="G127" s="46">
        <v>6978026470</v>
      </c>
      <c r="H127" s="182">
        <f t="shared" si="2"/>
        <v>0.62290829395689018</v>
      </c>
      <c r="I127" s="125">
        <f t="shared" si="3"/>
        <v>0</v>
      </c>
      <c r="J127" s="47" t="s">
        <v>712</v>
      </c>
      <c r="K127" s="44"/>
    </row>
    <row r="128" spans="1:11" ht="20.100000000000001" customHeight="1" x14ac:dyDescent="0.3">
      <c r="A128" s="44" t="s">
        <v>106</v>
      </c>
      <c r="B128" s="95" t="str">
        <f>VLOOKUP($A128,'2020년_하반기재정집행'!$B$3:$C$408,2,FALSE)</f>
        <v>-</v>
      </c>
      <c r="C128" s="45">
        <v>139206351430</v>
      </c>
      <c r="D128" s="46">
        <v>36949797430</v>
      </c>
      <c r="E128" s="46">
        <v>20950535143</v>
      </c>
      <c r="F128" s="46">
        <v>29467767760</v>
      </c>
      <c r="G128" s="46">
        <v>29467767760</v>
      </c>
      <c r="H128" s="182">
        <f t="shared" si="2"/>
        <v>1.4065400983251628</v>
      </c>
      <c r="I128" s="125">
        <f t="shared" si="3"/>
        <v>0.6</v>
      </c>
      <c r="J128" s="47" t="s">
        <v>713</v>
      </c>
      <c r="K128" s="44"/>
    </row>
    <row r="129" spans="1:11" ht="20.100000000000001" customHeight="1" x14ac:dyDescent="0.3">
      <c r="A129" s="44" t="s">
        <v>116</v>
      </c>
      <c r="B129" s="95" t="str">
        <f>VLOOKUP($A129,'2020년_하반기재정집행'!$B$3:$C$408,2,FALSE)</f>
        <v>-</v>
      </c>
      <c r="C129" s="45">
        <v>109697608630</v>
      </c>
      <c r="D129" s="46">
        <v>66356384280</v>
      </c>
      <c r="E129" s="46">
        <v>37624069887</v>
      </c>
      <c r="F129" s="46">
        <v>50837853700</v>
      </c>
      <c r="G129" s="46">
        <v>50837853700</v>
      </c>
      <c r="H129" s="182">
        <f t="shared" si="2"/>
        <v>1.3512055939903957</v>
      </c>
      <c r="I129" s="125">
        <f t="shared" si="3"/>
        <v>0.6</v>
      </c>
      <c r="J129" s="47" t="s">
        <v>714</v>
      </c>
      <c r="K129" s="44"/>
    </row>
    <row r="130" spans="1:11" ht="20.100000000000001" customHeight="1" x14ac:dyDescent="0.3">
      <c r="A130" s="44" t="s">
        <v>192</v>
      </c>
      <c r="B130" s="95" t="str">
        <f>VLOOKUP($A130,'2020년_하반기재정집행'!$B$3:$C$408,2,FALSE)</f>
        <v>-</v>
      </c>
      <c r="C130" s="45">
        <v>72901552820</v>
      </c>
      <c r="D130" s="46">
        <v>37922070820</v>
      </c>
      <c r="E130" s="46">
        <v>21501814155</v>
      </c>
      <c r="F130" s="46">
        <v>3793543890</v>
      </c>
      <c r="G130" s="46">
        <v>3793543890</v>
      </c>
      <c r="H130" s="182">
        <f t="shared" si="2"/>
        <v>0.17642901490327759</v>
      </c>
      <c r="I130" s="125">
        <f t="shared" si="3"/>
        <v>0</v>
      </c>
      <c r="J130" s="47" t="s">
        <v>715</v>
      </c>
      <c r="K130" s="44"/>
    </row>
    <row r="131" spans="1:11" ht="20.100000000000001" customHeight="1" x14ac:dyDescent="0.3">
      <c r="A131" s="44" t="s">
        <v>155</v>
      </c>
      <c r="B131" s="95" t="str">
        <f>VLOOKUP($A131,'2020년_하반기재정집행'!$B$3:$C$408,2,FALSE)</f>
        <v>-</v>
      </c>
      <c r="C131" s="45">
        <v>55400218350</v>
      </c>
      <c r="D131" s="46">
        <v>19364313100</v>
      </c>
      <c r="E131" s="46">
        <v>10979565528</v>
      </c>
      <c r="F131" s="46">
        <v>12507438680</v>
      </c>
      <c r="G131" s="46">
        <v>12507438680</v>
      </c>
      <c r="H131" s="182">
        <f t="shared" si="2"/>
        <v>1.1391560666133491</v>
      </c>
      <c r="I131" s="125">
        <f t="shared" si="3"/>
        <v>0.6</v>
      </c>
      <c r="J131" s="47" t="s">
        <v>716</v>
      </c>
      <c r="K131" s="44"/>
    </row>
    <row r="132" spans="1:11" ht="20.100000000000001" customHeight="1" x14ac:dyDescent="0.3">
      <c r="A132" s="44" t="s">
        <v>122</v>
      </c>
      <c r="B132" s="95" t="str">
        <f>VLOOKUP($A132,'2020년_하반기재정집행'!$B$3:$C$408,2,FALSE)</f>
        <v>-</v>
      </c>
      <c r="C132" s="45">
        <v>95796373430</v>
      </c>
      <c r="D132" s="46">
        <v>37068081880</v>
      </c>
      <c r="E132" s="46">
        <v>21017602426</v>
      </c>
      <c r="F132" s="46">
        <v>29719703960</v>
      </c>
      <c r="G132" s="46">
        <v>29719703960</v>
      </c>
      <c r="H132" s="182">
        <f t="shared" si="2"/>
        <v>1.4140387356093003</v>
      </c>
      <c r="I132" s="125">
        <f t="shared" si="3"/>
        <v>0.6</v>
      </c>
      <c r="J132" s="47" t="s">
        <v>717</v>
      </c>
      <c r="K132" s="44"/>
    </row>
    <row r="133" spans="1:11" ht="20.100000000000001" customHeight="1" x14ac:dyDescent="0.3">
      <c r="A133" s="44" t="s">
        <v>114</v>
      </c>
      <c r="B133" s="95" t="str">
        <f>VLOOKUP($A133,'2020년_하반기재정집행'!$B$3:$C$408,2,FALSE)</f>
        <v>-</v>
      </c>
      <c r="C133" s="45">
        <v>157866384130</v>
      </c>
      <c r="D133" s="46">
        <v>74521192960</v>
      </c>
      <c r="E133" s="46">
        <v>42253516408</v>
      </c>
      <c r="F133" s="46">
        <v>69307112060</v>
      </c>
      <c r="G133" s="46">
        <v>69307112060</v>
      </c>
      <c r="H133" s="182">
        <f t="shared" si="2"/>
        <v>1.6402685019341456</v>
      </c>
      <c r="I133" s="125">
        <f t="shared" si="3"/>
        <v>0.6</v>
      </c>
      <c r="J133" s="47" t="s">
        <v>718</v>
      </c>
      <c r="K133" s="44"/>
    </row>
    <row r="134" spans="1:11" ht="20.100000000000001" customHeight="1" x14ac:dyDescent="0.3">
      <c r="A134" s="44" t="s">
        <v>176</v>
      </c>
      <c r="B134" s="95" t="str">
        <f>VLOOKUP($A134,'2020년_하반기재정집행'!$B$3:$C$408,2,FALSE)</f>
        <v>-</v>
      </c>
      <c r="C134" s="45">
        <v>210367185020</v>
      </c>
      <c r="D134" s="46">
        <v>59004541440</v>
      </c>
      <c r="E134" s="46">
        <v>33455574996</v>
      </c>
      <c r="F134" s="46">
        <v>16168023680</v>
      </c>
      <c r="G134" s="46">
        <v>16168023680</v>
      </c>
      <c r="H134" s="182">
        <f t="shared" si="2"/>
        <v>0.48326844425579513</v>
      </c>
      <c r="I134" s="125">
        <f t="shared" si="3"/>
        <v>0</v>
      </c>
      <c r="J134" s="47" t="s">
        <v>719</v>
      </c>
      <c r="K134" s="44"/>
    </row>
    <row r="135" spans="1:11" ht="20.100000000000001" customHeight="1" x14ac:dyDescent="0.3">
      <c r="A135" s="44" t="s">
        <v>158</v>
      </c>
      <c r="B135" s="95" t="str">
        <f>VLOOKUP($A135,'2020년_하반기재정집행'!$B$3:$C$408,2,FALSE)</f>
        <v>-</v>
      </c>
      <c r="C135" s="45">
        <v>49552008790</v>
      </c>
      <c r="D135" s="46">
        <v>33079269190</v>
      </c>
      <c r="E135" s="46">
        <v>18755945631</v>
      </c>
      <c r="F135" s="46">
        <v>16194821430</v>
      </c>
      <c r="G135" s="46">
        <v>16194821430</v>
      </c>
      <c r="H135" s="182">
        <f t="shared" ref="H135:H198" si="4">+G135/E135</f>
        <v>0.86345000932573879</v>
      </c>
      <c r="I135" s="125">
        <f t="shared" ref="I135:I199" si="5">VLOOKUP(H135*100,$M$7:$N$12,2)</f>
        <v>0.3</v>
      </c>
      <c r="J135" s="47" t="s">
        <v>720</v>
      </c>
      <c r="K135" s="44"/>
    </row>
    <row r="136" spans="1:11" ht="20.100000000000001" customHeight="1" x14ac:dyDescent="0.3">
      <c r="A136" s="44" t="s">
        <v>200</v>
      </c>
      <c r="B136" s="95" t="str">
        <f>VLOOKUP($A136,'2020년_하반기재정집행'!$B$3:$C$408,2,FALSE)</f>
        <v>-</v>
      </c>
      <c r="C136" s="45">
        <v>79298203700</v>
      </c>
      <c r="D136" s="46">
        <v>28251938700</v>
      </c>
      <c r="E136" s="46">
        <v>16018849243</v>
      </c>
      <c r="F136" s="46">
        <v>9033644990</v>
      </c>
      <c r="G136" s="46">
        <v>9033644990</v>
      </c>
      <c r="H136" s="182">
        <f t="shared" si="4"/>
        <v>0.56393844857161446</v>
      </c>
      <c r="I136" s="125">
        <f t="shared" si="5"/>
        <v>0</v>
      </c>
      <c r="J136" s="47" t="s">
        <v>721</v>
      </c>
      <c r="K136" s="44"/>
    </row>
    <row r="137" spans="1:11" ht="20.100000000000001" customHeight="1" x14ac:dyDescent="0.3">
      <c r="A137" s="44" t="s">
        <v>199</v>
      </c>
      <c r="B137" s="95" t="str">
        <f>VLOOKUP($A137,'2020년_하반기재정집행'!$B$3:$C$408,2,FALSE)</f>
        <v>-</v>
      </c>
      <c r="C137" s="45">
        <v>63539674000</v>
      </c>
      <c r="D137" s="46">
        <v>360800000</v>
      </c>
      <c r="E137" s="46">
        <v>204573600</v>
      </c>
      <c r="F137" s="46">
        <v>276979040</v>
      </c>
      <c r="G137" s="46">
        <v>276979040</v>
      </c>
      <c r="H137" s="182">
        <f t="shared" si="4"/>
        <v>1.3539334498684092</v>
      </c>
      <c r="I137" s="125">
        <f t="shared" si="5"/>
        <v>0.6</v>
      </c>
      <c r="J137" s="47" t="s">
        <v>722</v>
      </c>
      <c r="K137" s="44"/>
    </row>
    <row r="138" spans="1:11" ht="20.100000000000001" customHeight="1" x14ac:dyDescent="0.3">
      <c r="A138" s="44" t="s">
        <v>160</v>
      </c>
      <c r="B138" s="95" t="str">
        <f>VLOOKUP($A138,'2020년_하반기재정집행'!$B$3:$C$408,2,FALSE)</f>
        <v>-</v>
      </c>
      <c r="C138" s="45">
        <v>59178645530</v>
      </c>
      <c r="D138" s="46">
        <v>2487368000</v>
      </c>
      <c r="E138" s="46">
        <v>1410337656</v>
      </c>
      <c r="F138" s="46">
        <v>629714590</v>
      </c>
      <c r="G138" s="46">
        <v>629714590</v>
      </c>
      <c r="H138" s="182">
        <f t="shared" si="4"/>
        <v>0.44649916799782308</v>
      </c>
      <c r="I138" s="125">
        <f t="shared" si="5"/>
        <v>0</v>
      </c>
      <c r="J138" s="47" t="s">
        <v>724</v>
      </c>
      <c r="K138" s="44"/>
    </row>
    <row r="139" spans="1:11" ht="20.100000000000001" customHeight="1" x14ac:dyDescent="0.3">
      <c r="A139" s="44" t="s">
        <v>113</v>
      </c>
      <c r="B139" s="95" t="str">
        <f>VLOOKUP($A139,'2020년_하반기재정집행'!$B$3:$C$408,2,FALSE)</f>
        <v>-</v>
      </c>
      <c r="C139" s="45">
        <v>110796417070</v>
      </c>
      <c r="D139" s="46">
        <v>33413438760</v>
      </c>
      <c r="E139" s="46">
        <v>18945419776</v>
      </c>
      <c r="F139" s="46">
        <v>10941492420</v>
      </c>
      <c r="G139" s="46">
        <v>10941492420</v>
      </c>
      <c r="H139" s="182">
        <f t="shared" si="4"/>
        <v>0.57752705135943461</v>
      </c>
      <c r="I139" s="125">
        <f t="shared" si="5"/>
        <v>0</v>
      </c>
      <c r="J139" s="47" t="s">
        <v>725</v>
      </c>
      <c r="K139" s="44"/>
    </row>
    <row r="140" spans="1:11" ht="20.100000000000001" customHeight="1" x14ac:dyDescent="0.3">
      <c r="A140" s="44" t="s">
        <v>197</v>
      </c>
      <c r="B140" s="95" t="str">
        <f>VLOOKUP($A140,'2020년_하반기재정집행'!$B$3:$C$408,2,FALSE)</f>
        <v>-</v>
      </c>
      <c r="C140" s="45">
        <v>37447889820</v>
      </c>
      <c r="D140" s="46">
        <v>16192766070</v>
      </c>
      <c r="E140" s="46">
        <v>9181298362</v>
      </c>
      <c r="F140" s="46">
        <v>10333608180</v>
      </c>
      <c r="G140" s="46">
        <v>10333608180</v>
      </c>
      <c r="H140" s="182">
        <f t="shared" si="4"/>
        <v>1.125506194501775</v>
      </c>
      <c r="I140" s="125">
        <f t="shared" si="5"/>
        <v>0.6</v>
      </c>
      <c r="J140" s="47" t="s">
        <v>726</v>
      </c>
      <c r="K140" s="44"/>
    </row>
    <row r="141" spans="1:11" ht="20.100000000000001" customHeight="1" x14ac:dyDescent="0.3">
      <c r="A141" s="44" t="s">
        <v>166</v>
      </c>
      <c r="B141" s="95" t="str">
        <f>VLOOKUP($A141,'2020년_하반기재정집행'!$B$3:$C$408,2,FALSE)</f>
        <v>-</v>
      </c>
      <c r="C141" s="45">
        <v>109592443952</v>
      </c>
      <c r="D141" s="46">
        <v>104203393964</v>
      </c>
      <c r="E141" s="46">
        <v>59083324377</v>
      </c>
      <c r="F141" s="46">
        <v>46095641704</v>
      </c>
      <c r="G141" s="46">
        <v>46095641704</v>
      </c>
      <c r="H141" s="182">
        <f t="shared" si="4"/>
        <v>0.78018023173293449</v>
      </c>
      <c r="I141" s="125">
        <f t="shared" si="5"/>
        <v>0.2</v>
      </c>
      <c r="J141" s="47" t="s">
        <v>727</v>
      </c>
      <c r="K141" s="44"/>
    </row>
    <row r="142" spans="1:11" ht="20.100000000000001" customHeight="1" x14ac:dyDescent="0.3">
      <c r="A142" s="44" t="s">
        <v>150</v>
      </c>
      <c r="B142" s="95" t="str">
        <f>VLOOKUP($A142,'2020년_하반기재정집행'!$B$3:$C$408,2,FALSE)</f>
        <v>-</v>
      </c>
      <c r="C142" s="45">
        <v>48510591800</v>
      </c>
      <c r="D142" s="46">
        <v>13525746800</v>
      </c>
      <c r="E142" s="46">
        <v>7669098436</v>
      </c>
      <c r="F142" s="46">
        <v>6833519560</v>
      </c>
      <c r="G142" s="46">
        <v>6833519560</v>
      </c>
      <c r="H142" s="182">
        <f t="shared" si="4"/>
        <v>0.89104600977897785</v>
      </c>
      <c r="I142" s="125">
        <f t="shared" si="5"/>
        <v>0.3</v>
      </c>
      <c r="J142" s="47" t="s">
        <v>728</v>
      </c>
      <c r="K142" s="44"/>
    </row>
    <row r="143" spans="1:11" ht="20.100000000000001" customHeight="1" x14ac:dyDescent="0.3">
      <c r="A143" s="44" t="s">
        <v>143</v>
      </c>
      <c r="B143" s="95" t="str">
        <f>VLOOKUP($A143,'2020년_하반기재정집행'!$B$3:$C$408,2,FALSE)</f>
        <v>-</v>
      </c>
      <c r="C143" s="45">
        <v>29523428270</v>
      </c>
      <c r="D143" s="46">
        <v>22185507020</v>
      </c>
      <c r="E143" s="46">
        <v>12579182480</v>
      </c>
      <c r="F143" s="46">
        <v>10200118450</v>
      </c>
      <c r="G143" s="46">
        <v>10200118450</v>
      </c>
      <c r="H143" s="182">
        <f t="shared" si="4"/>
        <v>0.81087292168767389</v>
      </c>
      <c r="I143" s="125">
        <f t="shared" si="5"/>
        <v>0.3</v>
      </c>
      <c r="J143" s="47" t="s">
        <v>729</v>
      </c>
      <c r="K143" s="44"/>
    </row>
    <row r="144" spans="1:11" ht="20.100000000000001" customHeight="1" x14ac:dyDescent="0.3">
      <c r="A144" s="44" t="s">
        <v>169</v>
      </c>
      <c r="B144" s="95" t="str">
        <f>VLOOKUP($A144,'2020년_하반기재정집행'!$B$3:$C$408,2,FALSE)</f>
        <v>-</v>
      </c>
      <c r="C144" s="45">
        <v>61006965640</v>
      </c>
      <c r="D144" s="46">
        <v>1060714640</v>
      </c>
      <c r="E144" s="46">
        <v>601425201</v>
      </c>
      <c r="F144" s="46">
        <v>275730000</v>
      </c>
      <c r="G144" s="46">
        <v>275730000</v>
      </c>
      <c r="H144" s="182">
        <f t="shared" si="4"/>
        <v>0.45846100153691433</v>
      </c>
      <c r="I144" s="125">
        <f t="shared" si="5"/>
        <v>0</v>
      </c>
      <c r="J144" s="47" t="s">
        <v>730</v>
      </c>
      <c r="K144" s="44"/>
    </row>
    <row r="145" spans="1:11" ht="20.100000000000001" customHeight="1" x14ac:dyDescent="0.3">
      <c r="A145" s="44" t="s">
        <v>202</v>
      </c>
      <c r="B145" s="95" t="str">
        <f>VLOOKUP($A145,'2020년_하반기재정집행'!$B$3:$C$408,2,FALSE)</f>
        <v>-</v>
      </c>
      <c r="C145" s="45">
        <v>45366238320</v>
      </c>
      <c r="D145" s="46">
        <v>23611854140</v>
      </c>
      <c r="E145" s="46">
        <v>13387921297</v>
      </c>
      <c r="F145" s="46">
        <v>11349912850</v>
      </c>
      <c r="G145" s="46">
        <v>11349912850</v>
      </c>
      <c r="H145" s="182">
        <f t="shared" si="4"/>
        <v>0.84777260025746626</v>
      </c>
      <c r="I145" s="125">
        <f t="shared" si="5"/>
        <v>0.3</v>
      </c>
      <c r="J145" s="47" t="s">
        <v>731</v>
      </c>
      <c r="K145" s="44"/>
    </row>
    <row r="146" spans="1:11" ht="20.100000000000001" customHeight="1" x14ac:dyDescent="0.3">
      <c r="A146" s="44" t="s">
        <v>188</v>
      </c>
      <c r="B146" s="95" t="str">
        <f>VLOOKUP($A146,'2020년_하반기재정집행'!$B$3:$C$408,2,FALSE)</f>
        <v>-</v>
      </c>
      <c r="C146" s="45">
        <v>78624335060</v>
      </c>
      <c r="D146" s="46">
        <v>63562400560</v>
      </c>
      <c r="E146" s="46">
        <v>36039881118</v>
      </c>
      <c r="F146" s="46">
        <v>40415035770</v>
      </c>
      <c r="G146" s="46">
        <v>40415035770</v>
      </c>
      <c r="H146" s="182">
        <f t="shared" si="4"/>
        <v>1.1213975883459517</v>
      </c>
      <c r="I146" s="125">
        <f t="shared" si="5"/>
        <v>0.6</v>
      </c>
      <c r="J146" s="47" t="s">
        <v>732</v>
      </c>
      <c r="K146" s="44"/>
    </row>
    <row r="147" spans="1:11" ht="20.100000000000001" customHeight="1" x14ac:dyDescent="0.3">
      <c r="A147" s="44" t="s">
        <v>138</v>
      </c>
      <c r="B147" s="95" t="str">
        <f>VLOOKUP($A147,'2020년_하반기재정집행'!$B$3:$C$408,2,FALSE)</f>
        <v>-</v>
      </c>
      <c r="C147" s="45">
        <v>38799561980</v>
      </c>
      <c r="D147" s="46">
        <v>11916943980</v>
      </c>
      <c r="E147" s="46">
        <v>6756907237</v>
      </c>
      <c r="F147" s="46">
        <v>5635208500</v>
      </c>
      <c r="G147" s="46">
        <v>5635208500</v>
      </c>
      <c r="H147" s="182">
        <f t="shared" si="4"/>
        <v>0.83399228409445747</v>
      </c>
      <c r="I147" s="125">
        <f t="shared" si="5"/>
        <v>0.3</v>
      </c>
      <c r="J147" s="47" t="s">
        <v>733</v>
      </c>
      <c r="K147" s="44"/>
    </row>
    <row r="148" spans="1:11" ht="20.100000000000001" customHeight="1" x14ac:dyDescent="0.3">
      <c r="A148" s="44" t="s">
        <v>193</v>
      </c>
      <c r="B148" s="95" t="str">
        <f>VLOOKUP($A148,'2020년_하반기재정집행'!$B$3:$C$408,2,FALSE)</f>
        <v>-</v>
      </c>
      <c r="C148" s="45">
        <v>91614047960</v>
      </c>
      <c r="D148" s="46">
        <v>33552490910</v>
      </c>
      <c r="E148" s="46">
        <v>19024262346</v>
      </c>
      <c r="F148" s="46">
        <v>11217069100</v>
      </c>
      <c r="G148" s="46">
        <v>11217069100</v>
      </c>
      <c r="H148" s="182">
        <f t="shared" si="4"/>
        <v>0.58961913455522108</v>
      </c>
      <c r="I148" s="125">
        <f t="shared" si="5"/>
        <v>0</v>
      </c>
      <c r="J148" s="47" t="s">
        <v>734</v>
      </c>
      <c r="K148" s="44"/>
    </row>
    <row r="149" spans="1:11" ht="20.100000000000001" customHeight="1" x14ac:dyDescent="0.3">
      <c r="A149" s="44" t="s">
        <v>205</v>
      </c>
      <c r="B149" s="95" t="str">
        <f>VLOOKUP($A149,'2020년_하반기재정집행'!$B$3:$C$408,2,FALSE)</f>
        <v>-</v>
      </c>
      <c r="C149" s="45">
        <v>117765980850</v>
      </c>
      <c r="D149" s="46">
        <v>21646791600</v>
      </c>
      <c r="E149" s="46">
        <v>12273730837</v>
      </c>
      <c r="F149" s="46">
        <v>4096902350</v>
      </c>
      <c r="G149" s="46">
        <v>4096902350</v>
      </c>
      <c r="H149" s="182">
        <f t="shared" si="4"/>
        <v>0.33379437796123146</v>
      </c>
      <c r="I149" s="125">
        <f t="shared" si="5"/>
        <v>0</v>
      </c>
      <c r="J149" s="47" t="s">
        <v>735</v>
      </c>
      <c r="K149" s="44"/>
    </row>
    <row r="150" spans="1:11" ht="20.100000000000001" customHeight="1" x14ac:dyDescent="0.3">
      <c r="A150" s="44" t="s">
        <v>140</v>
      </c>
      <c r="B150" s="95" t="str">
        <f>VLOOKUP($A150,'2020년_하반기재정집행'!$B$3:$C$408,2,FALSE)</f>
        <v>-</v>
      </c>
      <c r="C150" s="45">
        <v>72572774000</v>
      </c>
      <c r="D150" s="46">
        <v>24038550550</v>
      </c>
      <c r="E150" s="46">
        <v>13629858162</v>
      </c>
      <c r="F150" s="46">
        <v>14986367130</v>
      </c>
      <c r="G150" s="46">
        <v>14986367130</v>
      </c>
      <c r="H150" s="182">
        <f t="shared" si="4"/>
        <v>1.0995248044313435</v>
      </c>
      <c r="I150" s="125">
        <f t="shared" si="5"/>
        <v>0.5</v>
      </c>
      <c r="J150" s="47" t="s">
        <v>736</v>
      </c>
      <c r="K150" s="44"/>
    </row>
    <row r="151" spans="1:11" ht="20.100000000000001" customHeight="1" x14ac:dyDescent="0.3">
      <c r="A151" s="44" t="s">
        <v>159</v>
      </c>
      <c r="B151" s="95" t="str">
        <f>VLOOKUP($A151,'2020년_하반기재정집행'!$B$3:$C$408,2,FALSE)</f>
        <v>-</v>
      </c>
      <c r="C151" s="45">
        <v>43600759750</v>
      </c>
      <c r="D151" s="46">
        <v>9861291000</v>
      </c>
      <c r="E151" s="46">
        <v>5591351997</v>
      </c>
      <c r="F151" s="46">
        <v>3748710780</v>
      </c>
      <c r="G151" s="46">
        <v>3748710780</v>
      </c>
      <c r="H151" s="182">
        <f t="shared" si="4"/>
        <v>0.67044800291796047</v>
      </c>
      <c r="I151" s="125">
        <f t="shared" si="5"/>
        <v>0</v>
      </c>
      <c r="J151" s="47" t="s">
        <v>737</v>
      </c>
      <c r="K151" s="44"/>
    </row>
    <row r="152" spans="1:11" ht="20.100000000000001" customHeight="1" x14ac:dyDescent="0.3">
      <c r="A152" s="44" t="s">
        <v>175</v>
      </c>
      <c r="B152" s="95" t="str">
        <f>VLOOKUP($A152,'2020년_하반기재정집행'!$B$3:$C$408,2,FALSE)</f>
        <v>-</v>
      </c>
      <c r="C152" s="45">
        <v>41656029200</v>
      </c>
      <c r="D152" s="46">
        <v>21890811000</v>
      </c>
      <c r="E152" s="46">
        <v>12412089837</v>
      </c>
      <c r="F152" s="46">
        <v>13670740173</v>
      </c>
      <c r="G152" s="46">
        <v>13670740173</v>
      </c>
      <c r="H152" s="182">
        <f t="shared" si="4"/>
        <v>1.1014051906269651</v>
      </c>
      <c r="I152" s="125">
        <f t="shared" si="5"/>
        <v>0.6</v>
      </c>
      <c r="J152" s="47" t="s">
        <v>738</v>
      </c>
      <c r="K152" s="44"/>
    </row>
    <row r="153" spans="1:11" ht="20.100000000000001" customHeight="1" x14ac:dyDescent="0.3">
      <c r="A153" s="44" t="s">
        <v>206</v>
      </c>
      <c r="B153" s="95" t="str">
        <f>VLOOKUP($A153,'2020년_하반기재정집행'!$B$3:$C$408,2,FALSE)</f>
        <v>-</v>
      </c>
      <c r="C153" s="45">
        <v>9923231000</v>
      </c>
      <c r="D153" s="46">
        <v>681276000</v>
      </c>
      <c r="E153" s="46">
        <v>386283492</v>
      </c>
      <c r="F153" s="46">
        <v>112152290</v>
      </c>
      <c r="G153" s="46">
        <v>112152290</v>
      </c>
      <c r="H153" s="182">
        <f t="shared" si="4"/>
        <v>0.29033674056151487</v>
      </c>
      <c r="I153" s="125">
        <f t="shared" si="5"/>
        <v>0</v>
      </c>
      <c r="J153" s="47" t="s">
        <v>739</v>
      </c>
      <c r="K153" s="44"/>
    </row>
    <row r="154" spans="1:11" ht="20.100000000000001" customHeight="1" x14ac:dyDescent="0.3">
      <c r="A154" s="44" t="s">
        <v>119</v>
      </c>
      <c r="B154" s="95" t="str">
        <f>VLOOKUP($A154,'2020년_하반기재정집행'!$B$3:$C$408,2,FALSE)</f>
        <v>-</v>
      </c>
      <c r="C154" s="45">
        <v>63553385000</v>
      </c>
      <c r="D154" s="46">
        <v>10921745000</v>
      </c>
      <c r="E154" s="46">
        <v>6192629415</v>
      </c>
      <c r="F154" s="46">
        <v>12290875000</v>
      </c>
      <c r="G154" s="46">
        <v>12290875000</v>
      </c>
      <c r="H154" s="182">
        <f t="shared" si="4"/>
        <v>1.9847586826734085</v>
      </c>
      <c r="I154" s="125">
        <f t="shared" si="5"/>
        <v>0.6</v>
      </c>
      <c r="J154" s="47" t="s">
        <v>740</v>
      </c>
      <c r="K154" s="44"/>
    </row>
    <row r="155" spans="1:11" ht="20.100000000000001" customHeight="1" x14ac:dyDescent="0.3">
      <c r="A155" s="44" t="s">
        <v>124</v>
      </c>
      <c r="B155" s="95" t="str">
        <f>VLOOKUP($A155,'2020년_하반기재정집행'!$B$3:$C$408,2,FALSE)</f>
        <v>-</v>
      </c>
      <c r="C155" s="45">
        <v>41582586470</v>
      </c>
      <c r="D155" s="46">
        <v>20260465970</v>
      </c>
      <c r="E155" s="46">
        <v>11487684205</v>
      </c>
      <c r="F155" s="46">
        <v>7475763770</v>
      </c>
      <c r="G155" s="46">
        <v>7475763770</v>
      </c>
      <c r="H155" s="182">
        <f t="shared" si="4"/>
        <v>0.65076334242772649</v>
      </c>
      <c r="I155" s="125">
        <f t="shared" si="5"/>
        <v>0</v>
      </c>
      <c r="J155" s="47" t="s">
        <v>741</v>
      </c>
      <c r="K155" s="44"/>
    </row>
    <row r="156" spans="1:11" ht="20.100000000000001" customHeight="1" x14ac:dyDescent="0.3">
      <c r="A156" s="44" t="s">
        <v>179</v>
      </c>
      <c r="B156" s="95" t="str">
        <f>VLOOKUP($A156,'2020년_하반기재정집행'!$B$3:$C$408,2,FALSE)</f>
        <v>-</v>
      </c>
      <c r="C156" s="45">
        <v>17902049480</v>
      </c>
      <c r="D156" s="46">
        <v>6873961480</v>
      </c>
      <c r="E156" s="46">
        <v>3897536159</v>
      </c>
      <c r="F156" s="46">
        <v>935767410</v>
      </c>
      <c r="G156" s="46">
        <v>935767410</v>
      </c>
      <c r="H156" s="182">
        <f t="shared" si="4"/>
        <v>0.24009204067014789</v>
      </c>
      <c r="I156" s="125">
        <f t="shared" si="5"/>
        <v>0</v>
      </c>
      <c r="J156" s="47" t="s">
        <v>742</v>
      </c>
      <c r="K156" s="44"/>
    </row>
    <row r="157" spans="1:11" ht="20.100000000000001" customHeight="1" x14ac:dyDescent="0.3">
      <c r="A157" s="44" t="s">
        <v>178</v>
      </c>
      <c r="B157" s="95" t="str">
        <f>VLOOKUP($A157,'2020년_하반기재정집행'!$B$3:$C$408,2,FALSE)</f>
        <v>-</v>
      </c>
      <c r="C157" s="45">
        <v>15120642000</v>
      </c>
      <c r="D157" s="46">
        <v>5849364000</v>
      </c>
      <c r="E157" s="46">
        <v>3316589388</v>
      </c>
      <c r="F157" s="46">
        <v>1302668280</v>
      </c>
      <c r="G157" s="46">
        <v>1302668280</v>
      </c>
      <c r="H157" s="182">
        <f t="shared" si="4"/>
        <v>0.39277345718866541</v>
      </c>
      <c r="I157" s="125">
        <f t="shared" si="5"/>
        <v>0</v>
      </c>
      <c r="J157" s="47" t="s">
        <v>743</v>
      </c>
      <c r="K157" s="44"/>
    </row>
    <row r="158" spans="1:11" ht="20.100000000000001" customHeight="1" x14ac:dyDescent="0.3">
      <c r="A158" s="44" t="s">
        <v>209</v>
      </c>
      <c r="B158" s="95" t="str">
        <f>VLOOKUP($A158,'2020년_하반기재정집행'!$B$3:$C$408,2,FALSE)</f>
        <v>-</v>
      </c>
      <c r="C158" s="45">
        <v>649250727000</v>
      </c>
      <c r="D158" s="46">
        <v>25654435000</v>
      </c>
      <c r="E158" s="46">
        <v>14546064645</v>
      </c>
      <c r="F158" s="46">
        <v>21884596600</v>
      </c>
      <c r="G158" s="46">
        <v>21884596600</v>
      </c>
      <c r="H158" s="182">
        <f t="shared" si="4"/>
        <v>1.5045029108627339</v>
      </c>
      <c r="I158" s="125">
        <f t="shared" si="5"/>
        <v>0.6</v>
      </c>
      <c r="J158" s="47" t="s">
        <v>744</v>
      </c>
      <c r="K158" s="44"/>
    </row>
    <row r="159" spans="1:11" ht="20.100000000000001" customHeight="1" x14ac:dyDescent="0.3">
      <c r="A159" s="44" t="s">
        <v>181</v>
      </c>
      <c r="B159" s="95" t="str">
        <f>VLOOKUP($A159,'2020년_하반기재정집행'!$B$3:$C$408,2,FALSE)</f>
        <v>-</v>
      </c>
      <c r="C159" s="45">
        <v>39811794350</v>
      </c>
      <c r="D159" s="46">
        <v>22922130390</v>
      </c>
      <c r="E159" s="46">
        <v>12996847932</v>
      </c>
      <c r="F159" s="46">
        <v>7436480320</v>
      </c>
      <c r="G159" s="46">
        <v>7436480320</v>
      </c>
      <c r="H159" s="182">
        <f t="shared" si="4"/>
        <v>0.57217568128118035</v>
      </c>
      <c r="I159" s="125">
        <f t="shared" si="5"/>
        <v>0</v>
      </c>
      <c r="J159" s="47" t="s">
        <v>745</v>
      </c>
      <c r="K159" s="44"/>
    </row>
    <row r="160" spans="1:11" ht="20.100000000000001" customHeight="1" x14ac:dyDescent="0.3">
      <c r="A160" s="44" t="s">
        <v>201</v>
      </c>
      <c r="B160" s="95" t="str">
        <f>VLOOKUP($A160,'2020년_하반기재정집행'!$B$3:$C$408,2,FALSE)</f>
        <v>-</v>
      </c>
      <c r="C160" s="45">
        <v>27148152870</v>
      </c>
      <c r="D160" s="46">
        <v>13527249870</v>
      </c>
      <c r="E160" s="46">
        <v>7669950676</v>
      </c>
      <c r="F160" s="46">
        <v>8210423740</v>
      </c>
      <c r="G160" s="46">
        <v>8210423740</v>
      </c>
      <c r="H160" s="182">
        <f t="shared" si="4"/>
        <v>1.0704663024354499</v>
      </c>
      <c r="I160" s="125">
        <f t="shared" si="5"/>
        <v>0.5</v>
      </c>
      <c r="J160" s="47" t="s">
        <v>746</v>
      </c>
      <c r="K160" s="44"/>
    </row>
    <row r="161" spans="1:11" ht="20.100000000000001" customHeight="1" x14ac:dyDescent="0.3">
      <c r="A161" s="44" t="s">
        <v>108</v>
      </c>
      <c r="B161" s="95" t="str">
        <f>VLOOKUP($A161,'2020년_하반기재정집행'!$B$3:$C$408,2,FALSE)</f>
        <v>-</v>
      </c>
      <c r="C161" s="45">
        <v>37689345750</v>
      </c>
      <c r="D161" s="46">
        <v>13497377120</v>
      </c>
      <c r="E161" s="46">
        <v>7653012827</v>
      </c>
      <c r="F161" s="46">
        <v>8316580600</v>
      </c>
      <c r="G161" s="46">
        <v>8316580600</v>
      </c>
      <c r="H161" s="182">
        <f t="shared" si="4"/>
        <v>1.0867067373334223</v>
      </c>
      <c r="I161" s="125">
        <f t="shared" si="5"/>
        <v>0.5</v>
      </c>
      <c r="J161" s="47" t="s">
        <v>747</v>
      </c>
      <c r="K161" s="44"/>
    </row>
    <row r="162" spans="1:11" ht="20.100000000000001" customHeight="1" x14ac:dyDescent="0.3">
      <c r="A162" s="44" t="s">
        <v>177</v>
      </c>
      <c r="B162" s="95" t="str">
        <f>VLOOKUP($A162,'2020년_하반기재정집행'!$B$3:$C$408,2,FALSE)</f>
        <v>-</v>
      </c>
      <c r="C162" s="45">
        <v>81858438170</v>
      </c>
      <c r="D162" s="46">
        <v>55022988430</v>
      </c>
      <c r="E162" s="46">
        <v>31198034440</v>
      </c>
      <c r="F162" s="46">
        <v>17397590770</v>
      </c>
      <c r="G162" s="46">
        <v>17397590770</v>
      </c>
      <c r="H162" s="182">
        <f t="shared" si="4"/>
        <v>0.55765022003097708</v>
      </c>
      <c r="I162" s="125">
        <f t="shared" si="5"/>
        <v>0</v>
      </c>
      <c r="J162" s="47" t="s">
        <v>748</v>
      </c>
      <c r="K162" s="44"/>
    </row>
    <row r="163" spans="1:11" ht="20.100000000000001" customHeight="1" x14ac:dyDescent="0.3">
      <c r="A163" s="44" t="s">
        <v>208</v>
      </c>
      <c r="B163" s="95" t="str">
        <f>VLOOKUP($A163,'2020년_하반기재정집행'!$B$3:$C$408,2,FALSE)</f>
        <v>-</v>
      </c>
      <c r="C163" s="45">
        <v>29932443300</v>
      </c>
      <c r="D163" s="46">
        <v>20230288300</v>
      </c>
      <c r="E163" s="46">
        <v>11470573466</v>
      </c>
      <c r="F163" s="46">
        <v>7977673170</v>
      </c>
      <c r="G163" s="46">
        <v>7977673170</v>
      </c>
      <c r="H163" s="182">
        <f t="shared" si="4"/>
        <v>0.69549035134526382</v>
      </c>
      <c r="I163" s="125">
        <f t="shared" si="5"/>
        <v>0</v>
      </c>
      <c r="J163" s="47" t="s">
        <v>749</v>
      </c>
      <c r="K163" s="44"/>
    </row>
    <row r="164" spans="1:11" ht="20.100000000000001" customHeight="1" x14ac:dyDescent="0.3">
      <c r="A164" s="44" t="s">
        <v>184</v>
      </c>
      <c r="B164" s="95" t="str">
        <f>VLOOKUP($A164,'2020년_하반기재정집행'!$B$3:$C$408,2,FALSE)</f>
        <v>-</v>
      </c>
      <c r="C164" s="45">
        <v>40844645390</v>
      </c>
      <c r="D164" s="46">
        <v>29688718440</v>
      </c>
      <c r="E164" s="46">
        <v>16833503355</v>
      </c>
      <c r="F164" s="46">
        <v>14054864490</v>
      </c>
      <c r="G164" s="46">
        <v>14054864490</v>
      </c>
      <c r="H164" s="182">
        <f t="shared" si="4"/>
        <v>0.83493401186897498</v>
      </c>
      <c r="I164" s="125">
        <f t="shared" si="5"/>
        <v>0.3</v>
      </c>
      <c r="J164" s="47" t="s">
        <v>750</v>
      </c>
      <c r="K164" s="44"/>
    </row>
    <row r="165" spans="1:11" ht="20.100000000000001" customHeight="1" x14ac:dyDescent="0.3">
      <c r="A165" s="44" t="s">
        <v>196</v>
      </c>
      <c r="B165" s="95" t="str">
        <f>VLOOKUP($A165,'2020년_하반기재정집행'!$B$3:$C$408,2,FALSE)</f>
        <v>-</v>
      </c>
      <c r="C165" s="45">
        <v>53812926230</v>
      </c>
      <c r="D165" s="46">
        <v>44815575610</v>
      </c>
      <c r="E165" s="46">
        <v>25410431371</v>
      </c>
      <c r="F165" s="46">
        <v>13345592890</v>
      </c>
      <c r="G165" s="46">
        <v>13345592890</v>
      </c>
      <c r="H165" s="182">
        <f t="shared" si="4"/>
        <v>0.52520135117544042</v>
      </c>
      <c r="I165" s="125">
        <f t="shared" si="5"/>
        <v>0</v>
      </c>
      <c r="J165" s="47" t="s">
        <v>751</v>
      </c>
      <c r="K165" s="44"/>
    </row>
    <row r="166" spans="1:11" ht="20.100000000000001" customHeight="1" x14ac:dyDescent="0.3">
      <c r="A166" s="44" t="s">
        <v>189</v>
      </c>
      <c r="B166" s="95" t="str">
        <f>VLOOKUP($A166,'2020년_하반기재정집행'!$B$3:$C$408,2,FALSE)</f>
        <v>-</v>
      </c>
      <c r="C166" s="45">
        <v>78283624880</v>
      </c>
      <c r="D166" s="46">
        <v>70421111842</v>
      </c>
      <c r="E166" s="46">
        <v>39928770415</v>
      </c>
      <c r="F166" s="46">
        <v>26410153750</v>
      </c>
      <c r="G166" s="46">
        <v>26410153750</v>
      </c>
      <c r="H166" s="182">
        <f t="shared" si="4"/>
        <v>0.66143168135421782</v>
      </c>
      <c r="I166" s="125">
        <f t="shared" si="5"/>
        <v>0</v>
      </c>
      <c r="J166" s="47" t="s">
        <v>752</v>
      </c>
      <c r="K166" s="44"/>
    </row>
    <row r="167" spans="1:11" ht="20.100000000000001" customHeight="1" x14ac:dyDescent="0.3">
      <c r="A167" s="44" t="s">
        <v>753</v>
      </c>
      <c r="B167" s="95" t="s">
        <v>1008</v>
      </c>
      <c r="C167" s="45">
        <v>2417948057000</v>
      </c>
      <c r="D167" s="46">
        <v>1394869577750</v>
      </c>
      <c r="E167" s="46">
        <v>790891050584</v>
      </c>
      <c r="F167" s="46">
        <v>967503438670</v>
      </c>
      <c r="G167" s="46">
        <v>967503438670</v>
      </c>
      <c r="H167" s="182">
        <f t="shared" si="4"/>
        <v>1.2233081129892518</v>
      </c>
      <c r="I167" s="125">
        <f t="shared" si="5"/>
        <v>0.6</v>
      </c>
      <c r="J167" s="47" t="s">
        <v>754</v>
      </c>
      <c r="K167" s="44"/>
    </row>
    <row r="168" spans="1:11" ht="20.100000000000001" customHeight="1" x14ac:dyDescent="0.3">
      <c r="A168" s="44" t="s">
        <v>125</v>
      </c>
      <c r="B168" s="95" t="str">
        <f>VLOOKUP($A168,'2020년_하반기재정집행'!$B$3:$C$408,2,FALSE)</f>
        <v>경기관광공사</v>
      </c>
      <c r="C168" s="45">
        <v>49801918150</v>
      </c>
      <c r="D168" s="46">
        <v>326000000</v>
      </c>
      <c r="E168" s="46">
        <v>184842000</v>
      </c>
      <c r="F168" s="46">
        <v>207733170</v>
      </c>
      <c r="G168" s="46">
        <v>207733170</v>
      </c>
      <c r="H168" s="182">
        <f t="shared" si="4"/>
        <v>1.1238418216639074</v>
      </c>
      <c r="I168" s="125">
        <f t="shared" si="5"/>
        <v>0.6</v>
      </c>
      <c r="J168" s="47" t="s">
        <v>755</v>
      </c>
      <c r="K168" s="44"/>
    </row>
    <row r="169" spans="1:11" ht="20.100000000000001" customHeight="1" x14ac:dyDescent="0.3">
      <c r="A169" s="44" t="s">
        <v>180</v>
      </c>
      <c r="B169" s="95" t="str">
        <f>VLOOKUP($A169,'2020년_하반기재정집행'!$B$3:$C$408,2,FALSE)</f>
        <v>경기평택항만공사</v>
      </c>
      <c r="C169" s="45">
        <v>32782197680</v>
      </c>
      <c r="D169" s="46">
        <v>419000000</v>
      </c>
      <c r="E169" s="46">
        <v>237573000</v>
      </c>
      <c r="F169" s="46">
        <v>220312580</v>
      </c>
      <c r="G169" s="46">
        <v>220312580</v>
      </c>
      <c r="H169" s="182">
        <f t="shared" si="4"/>
        <v>0.92734687864361687</v>
      </c>
      <c r="I169" s="125">
        <f t="shared" si="5"/>
        <v>0.4</v>
      </c>
      <c r="J169" s="47" t="s">
        <v>756</v>
      </c>
      <c r="K169" s="44"/>
    </row>
    <row r="170" spans="1:11" ht="20.100000000000001" customHeight="1" x14ac:dyDescent="0.3">
      <c r="A170" s="44" t="s">
        <v>134</v>
      </c>
      <c r="B170" s="95" t="str">
        <f>VLOOKUP($A170,'2020년_하반기재정집행'!$B$3:$C$408,2,FALSE)</f>
        <v>수원도시공사</v>
      </c>
      <c r="C170" s="45">
        <v>89169725000</v>
      </c>
      <c r="D170" s="46">
        <v>2585022000</v>
      </c>
      <c r="E170" s="46">
        <v>1465707474</v>
      </c>
      <c r="F170" s="46">
        <v>1531937100</v>
      </c>
      <c r="G170" s="46">
        <v>1531937100</v>
      </c>
      <c r="H170" s="182">
        <f t="shared" si="4"/>
        <v>1.0451861146748851</v>
      </c>
      <c r="I170" s="125">
        <f t="shared" si="5"/>
        <v>0.5</v>
      </c>
      <c r="J170" s="47" t="s">
        <v>757</v>
      </c>
      <c r="K170" s="44"/>
    </row>
    <row r="171" spans="1:11" ht="20.100000000000001" customHeight="1" x14ac:dyDescent="0.3">
      <c r="A171" s="44" t="s">
        <v>164</v>
      </c>
      <c r="B171" s="95" t="str">
        <f>VLOOKUP($A171,'2020년_하반기재정집행'!$B$3:$C$408,2,FALSE)</f>
        <v>성남도시개발공사</v>
      </c>
      <c r="C171" s="45">
        <v>145430892340</v>
      </c>
      <c r="D171" s="46">
        <v>16025256289</v>
      </c>
      <c r="E171" s="46">
        <v>9086320316</v>
      </c>
      <c r="F171" s="46">
        <v>10487607620</v>
      </c>
      <c r="G171" s="46">
        <v>10487607620</v>
      </c>
      <c r="H171" s="182">
        <f t="shared" si="4"/>
        <v>1.154219448056711</v>
      </c>
      <c r="I171" s="125">
        <f t="shared" si="5"/>
        <v>0.6</v>
      </c>
      <c r="J171" s="47" t="s">
        <v>758</v>
      </c>
      <c r="K171" s="44"/>
    </row>
    <row r="172" spans="1:11" ht="20.100000000000001" customHeight="1" x14ac:dyDescent="0.3">
      <c r="A172" s="44" t="s">
        <v>126</v>
      </c>
      <c r="B172" s="95" t="str">
        <f>VLOOKUP($A172,'2020년_하반기재정집행'!$B$3:$C$408,2,FALSE)</f>
        <v>고양도시관리공사</v>
      </c>
      <c r="C172" s="45">
        <v>129429301803</v>
      </c>
      <c r="D172" s="46">
        <v>27274819548</v>
      </c>
      <c r="E172" s="46">
        <v>15464822684</v>
      </c>
      <c r="F172" s="46">
        <v>12745807130</v>
      </c>
      <c r="G172" s="46">
        <v>12745807130</v>
      </c>
      <c r="H172" s="182">
        <f t="shared" si="4"/>
        <v>0.82418061884323379</v>
      </c>
      <c r="I172" s="125">
        <f t="shared" si="5"/>
        <v>0.3</v>
      </c>
      <c r="J172" s="47" t="s">
        <v>759</v>
      </c>
      <c r="K172" s="44"/>
    </row>
    <row r="173" spans="1:11" ht="20.100000000000001" customHeight="1" x14ac:dyDescent="0.3">
      <c r="A173" s="44" t="s">
        <v>154</v>
      </c>
      <c r="B173" s="95" t="str">
        <f>VLOOKUP($A173,'2020년_하반기재정집행'!$B$3:$C$408,2,FALSE)</f>
        <v>부천도시공사</v>
      </c>
      <c r="C173" s="45">
        <v>126539934000</v>
      </c>
      <c r="D173" s="46">
        <v>6560014650</v>
      </c>
      <c r="E173" s="46">
        <v>3719528307</v>
      </c>
      <c r="F173" s="46">
        <v>4838470380</v>
      </c>
      <c r="G173" s="46">
        <v>4838470380</v>
      </c>
      <c r="H173" s="182">
        <f t="shared" si="4"/>
        <v>1.3008290247164396</v>
      </c>
      <c r="I173" s="125">
        <f t="shared" si="5"/>
        <v>0.6</v>
      </c>
      <c r="J173" s="47" t="s">
        <v>760</v>
      </c>
      <c r="K173" s="44"/>
    </row>
    <row r="174" spans="1:11" ht="20.100000000000001" customHeight="1" x14ac:dyDescent="0.3">
      <c r="A174" s="44" t="s">
        <v>133</v>
      </c>
      <c r="B174" s="95" t="str">
        <f>VLOOKUP($A174,'2020년_하반기재정집행'!$B$3:$C$408,2,FALSE)</f>
        <v>용인도시공사</v>
      </c>
      <c r="C174" s="45">
        <v>493587037420</v>
      </c>
      <c r="D174" s="46">
        <v>77290342759</v>
      </c>
      <c r="E174" s="46">
        <v>43823624345</v>
      </c>
      <c r="F174" s="46">
        <v>69390244870</v>
      </c>
      <c r="G174" s="46">
        <v>69390244870</v>
      </c>
      <c r="H174" s="182">
        <f t="shared" si="4"/>
        <v>1.5833981307371487</v>
      </c>
      <c r="I174" s="125">
        <f t="shared" si="5"/>
        <v>0.6</v>
      </c>
      <c r="J174" s="47" t="s">
        <v>761</v>
      </c>
      <c r="K174" s="44"/>
    </row>
    <row r="175" spans="1:11" ht="20.100000000000001" customHeight="1" x14ac:dyDescent="0.3">
      <c r="A175" s="44" t="s">
        <v>117</v>
      </c>
      <c r="B175" s="95" t="str">
        <f>VLOOKUP($A175,'2020년_하반기재정집행'!$B$3:$C$408,2,FALSE)</f>
        <v>안산도시공사</v>
      </c>
      <c r="C175" s="45">
        <v>124568766000</v>
      </c>
      <c r="D175" s="46">
        <v>21203275080</v>
      </c>
      <c r="E175" s="46">
        <v>12022256970</v>
      </c>
      <c r="F175" s="46">
        <v>13309913962</v>
      </c>
      <c r="G175" s="46">
        <v>13309913962</v>
      </c>
      <c r="H175" s="182">
        <f t="shared" si="4"/>
        <v>1.1071060945721909</v>
      </c>
      <c r="I175" s="125">
        <f t="shared" si="5"/>
        <v>0.6</v>
      </c>
      <c r="J175" s="47" t="s">
        <v>762</v>
      </c>
      <c r="K175" s="44"/>
    </row>
    <row r="176" spans="1:11" ht="20.100000000000001" customHeight="1" x14ac:dyDescent="0.3">
      <c r="A176" s="44" t="s">
        <v>182</v>
      </c>
      <c r="B176" s="95" t="str">
        <f>VLOOKUP($A176,'2020년_하반기재정집행'!$B$3:$C$408,2,FALSE)</f>
        <v>안양도시공사</v>
      </c>
      <c r="C176" s="45">
        <v>31617610000</v>
      </c>
      <c r="D176" s="46">
        <v>1054071000</v>
      </c>
      <c r="E176" s="46">
        <v>597658257</v>
      </c>
      <c r="F176" s="46">
        <v>442590960</v>
      </c>
      <c r="G176" s="46">
        <v>506405060</v>
      </c>
      <c r="H176" s="182">
        <f t="shared" si="4"/>
        <v>0.84731542494191625</v>
      </c>
      <c r="I176" s="125">
        <f t="shared" si="5"/>
        <v>0.3</v>
      </c>
      <c r="J176" s="47" t="s">
        <v>763</v>
      </c>
      <c r="K176" s="44"/>
    </row>
    <row r="177" spans="1:11" ht="20.100000000000001" customHeight="1" x14ac:dyDescent="0.3">
      <c r="A177" s="44" t="s">
        <v>162</v>
      </c>
      <c r="B177" s="95" t="str">
        <f>VLOOKUP($A177,'2020년_하반기재정집행'!$B$3:$C$408,2,FALSE)</f>
        <v>남양주도시공사</v>
      </c>
      <c r="C177" s="45">
        <v>202968460000</v>
      </c>
      <c r="D177" s="46">
        <v>96533166150</v>
      </c>
      <c r="E177" s="46">
        <v>54734305207</v>
      </c>
      <c r="F177" s="46">
        <v>66845699842</v>
      </c>
      <c r="G177" s="46">
        <v>69304863872</v>
      </c>
      <c r="H177" s="182">
        <f t="shared" si="4"/>
        <v>1.266205236549464</v>
      </c>
      <c r="I177" s="125">
        <f t="shared" si="5"/>
        <v>0.6</v>
      </c>
      <c r="J177" s="47" t="s">
        <v>764</v>
      </c>
      <c r="K177" s="44"/>
    </row>
    <row r="178" spans="1:11" ht="20.100000000000001" customHeight="1" x14ac:dyDescent="0.3">
      <c r="A178" s="44" t="s">
        <v>168</v>
      </c>
      <c r="B178" s="95" t="str">
        <f>VLOOKUP($A178,'2020년_하반기재정집행'!$B$3:$C$408,2,FALSE)</f>
        <v>의정부시시설관리공단</v>
      </c>
      <c r="C178" s="45">
        <v>34370497000</v>
      </c>
      <c r="D178" s="46">
        <v>683234000</v>
      </c>
      <c r="E178" s="46">
        <v>387393678</v>
      </c>
      <c r="F178" s="46">
        <v>545588790</v>
      </c>
      <c r="G178" s="46">
        <v>545588790</v>
      </c>
      <c r="H178" s="182">
        <f t="shared" si="4"/>
        <v>1.4083574951886542</v>
      </c>
      <c r="I178" s="125">
        <f t="shared" si="5"/>
        <v>0.6</v>
      </c>
      <c r="J178" s="47" t="s">
        <v>765</v>
      </c>
      <c r="K178" s="44"/>
    </row>
    <row r="179" spans="1:11" ht="20.100000000000001" customHeight="1" x14ac:dyDescent="0.3">
      <c r="A179" s="44" t="s">
        <v>105</v>
      </c>
      <c r="B179" s="95" t="str">
        <f>VLOOKUP($A179,'2020년_하반기재정집행'!$B$3:$C$408,2,FALSE)</f>
        <v>평택도시공사</v>
      </c>
      <c r="C179" s="45">
        <v>281903100292</v>
      </c>
      <c r="D179" s="46">
        <v>105829045605</v>
      </c>
      <c r="E179" s="46">
        <v>60005068858</v>
      </c>
      <c r="F179" s="46">
        <v>46564271840</v>
      </c>
      <c r="G179" s="46">
        <v>55601134387</v>
      </c>
      <c r="H179" s="182">
        <f t="shared" si="4"/>
        <v>0.92660729243688122</v>
      </c>
      <c r="I179" s="125">
        <f t="shared" si="5"/>
        <v>0.4</v>
      </c>
      <c r="J179" s="47" t="s">
        <v>766</v>
      </c>
      <c r="K179" s="44"/>
    </row>
    <row r="180" spans="1:11" ht="20.100000000000001" customHeight="1" x14ac:dyDescent="0.3">
      <c r="A180" s="44" t="s">
        <v>149</v>
      </c>
      <c r="B180" s="95" t="str">
        <f>VLOOKUP($A180,'2020년_하반기재정집행'!$B$3:$C$408,2,FALSE)</f>
        <v>시흥도시공사</v>
      </c>
      <c r="C180" s="45">
        <v>55449794000</v>
      </c>
      <c r="D180" s="46">
        <v>1305189000</v>
      </c>
      <c r="E180" s="46">
        <v>740042163</v>
      </c>
      <c r="F180" s="46">
        <v>1632225420</v>
      </c>
      <c r="G180" s="46">
        <v>1632225420</v>
      </c>
      <c r="H180" s="182">
        <f t="shared" si="4"/>
        <v>2.2055843593873719</v>
      </c>
      <c r="I180" s="125">
        <f t="shared" si="5"/>
        <v>0.6</v>
      </c>
      <c r="J180" s="47" t="s">
        <v>767</v>
      </c>
      <c r="K180" s="44"/>
    </row>
    <row r="181" spans="1:11" ht="20.100000000000001" customHeight="1" x14ac:dyDescent="0.3">
      <c r="A181" s="44" t="s">
        <v>195</v>
      </c>
      <c r="B181" s="95" t="str">
        <f>VLOOKUP($A181,'2020년_하반기재정집행'!$B$3:$C$408,2,FALSE)</f>
        <v>화성도시공사</v>
      </c>
      <c r="C181" s="45">
        <v>123041844711</v>
      </c>
      <c r="D181" s="46">
        <v>48367758130</v>
      </c>
      <c r="E181" s="46">
        <v>27424518860</v>
      </c>
      <c r="F181" s="46">
        <v>30571543025</v>
      </c>
      <c r="G181" s="46">
        <v>30631088025</v>
      </c>
      <c r="H181" s="182">
        <f t="shared" si="4"/>
        <v>1.1169234429004673</v>
      </c>
      <c r="I181" s="125">
        <f t="shared" si="5"/>
        <v>0.6</v>
      </c>
      <c r="J181" s="47" t="s">
        <v>768</v>
      </c>
      <c r="K181" s="44"/>
    </row>
    <row r="182" spans="1:11" ht="20.100000000000001" customHeight="1" x14ac:dyDescent="0.3">
      <c r="A182" s="44" t="s">
        <v>170</v>
      </c>
      <c r="B182" s="95" t="str">
        <f>VLOOKUP($A182,'2020년_하반기재정집행'!$B$3:$C$408,2,FALSE)</f>
        <v>광명도시공사</v>
      </c>
      <c r="C182" s="45">
        <v>53918032000</v>
      </c>
      <c r="D182" s="46">
        <v>2349326000</v>
      </c>
      <c r="E182" s="46">
        <v>1332067842</v>
      </c>
      <c r="F182" s="46">
        <v>733272765</v>
      </c>
      <c r="G182" s="46">
        <v>751873765</v>
      </c>
      <c r="H182" s="182">
        <f t="shared" si="4"/>
        <v>0.56444104518814742</v>
      </c>
      <c r="I182" s="125">
        <f t="shared" si="5"/>
        <v>0</v>
      </c>
      <c r="J182" s="47" t="s">
        <v>769</v>
      </c>
      <c r="K182" s="44"/>
    </row>
    <row r="183" spans="1:11" ht="20.100000000000001" customHeight="1" x14ac:dyDescent="0.3">
      <c r="A183" s="44" t="s">
        <v>1006</v>
      </c>
      <c r="B183" s="95" t="str">
        <f>VLOOKUP($A183,'2020년_하반기재정집행'!$B$3:$C$408,2,FALSE)</f>
        <v>파주도시관광공사</v>
      </c>
      <c r="C183" s="45">
        <v>27220830000</v>
      </c>
      <c r="D183" s="46">
        <v>588530000</v>
      </c>
      <c r="E183" s="46">
        <v>333696510</v>
      </c>
      <c r="F183" s="46">
        <v>440561220</v>
      </c>
      <c r="G183" s="46">
        <v>440561220</v>
      </c>
      <c r="H183" s="182">
        <f t="shared" si="4"/>
        <v>1.3202452132328264</v>
      </c>
      <c r="I183" s="125">
        <f t="shared" si="5"/>
        <v>0.6</v>
      </c>
      <c r="J183" s="47" t="s">
        <v>770</v>
      </c>
      <c r="K183" s="44"/>
    </row>
    <row r="184" spans="1:11" ht="20.100000000000001" customHeight="1" x14ac:dyDescent="0.3">
      <c r="A184" s="44" t="s">
        <v>128</v>
      </c>
      <c r="B184" s="95" t="str">
        <f>VLOOKUP($A184,'2020년_하반기재정집행'!$B$3:$C$408,2,FALSE)</f>
        <v>군포도시공사</v>
      </c>
      <c r="C184" s="45">
        <v>61481237000</v>
      </c>
      <c r="D184" s="46">
        <v>1754827000</v>
      </c>
      <c r="E184" s="46">
        <v>994986909</v>
      </c>
      <c r="F184" s="46">
        <v>1389747818</v>
      </c>
      <c r="G184" s="46">
        <v>1389747818</v>
      </c>
      <c r="H184" s="182">
        <f t="shared" si="4"/>
        <v>1.3967498521128785</v>
      </c>
      <c r="I184" s="125">
        <f t="shared" si="5"/>
        <v>0.6</v>
      </c>
      <c r="J184" s="47" t="s">
        <v>771</v>
      </c>
      <c r="K184" s="44"/>
    </row>
    <row r="185" spans="1:11" ht="20.100000000000001" customHeight="1" x14ac:dyDescent="0.3">
      <c r="A185" s="44" t="s">
        <v>145</v>
      </c>
      <c r="B185" s="95" t="str">
        <f>VLOOKUP($A185,'2020년_하반기재정집행'!$B$3:$C$408,2,FALSE)</f>
        <v>광주도시관리공사</v>
      </c>
      <c r="C185" s="45">
        <v>89554198000</v>
      </c>
      <c r="D185" s="46">
        <v>3500192000</v>
      </c>
      <c r="E185" s="46">
        <v>1984608864</v>
      </c>
      <c r="F185" s="46">
        <v>2086778380</v>
      </c>
      <c r="G185" s="46">
        <v>2135854420</v>
      </c>
      <c r="H185" s="182">
        <f t="shared" si="4"/>
        <v>1.0762092514769701</v>
      </c>
      <c r="I185" s="125">
        <f t="shared" si="5"/>
        <v>0.5</v>
      </c>
      <c r="J185" s="47" t="s">
        <v>772</v>
      </c>
      <c r="K185" s="44"/>
    </row>
    <row r="186" spans="1:11" ht="20.100000000000001" customHeight="1" x14ac:dyDescent="0.3">
      <c r="A186" s="44" t="s">
        <v>773</v>
      </c>
      <c r="B186" s="95" t="e">
        <f>VLOOKUP($A186,'2020년_하반기재정집행'!$B$3:$C$408,2,FALSE)</f>
        <v>#N/A</v>
      </c>
      <c r="C186" s="45">
        <v>60894816000</v>
      </c>
      <c r="D186" s="46">
        <v>20751198000</v>
      </c>
      <c r="E186" s="46">
        <v>11765929266</v>
      </c>
      <c r="F186" s="46">
        <v>7978152990</v>
      </c>
      <c r="G186" s="46">
        <v>7978152990</v>
      </c>
      <c r="H186" s="182">
        <f t="shared" si="4"/>
        <v>0.67807249301204497</v>
      </c>
      <c r="I186" s="125">
        <f t="shared" si="5"/>
        <v>0</v>
      </c>
      <c r="J186" s="47" t="s">
        <v>774</v>
      </c>
      <c r="K186" s="44"/>
    </row>
    <row r="187" spans="1:11" ht="20.100000000000001" customHeight="1" x14ac:dyDescent="0.3">
      <c r="A187" s="44" t="s">
        <v>775</v>
      </c>
      <c r="B187" s="95" t="e">
        <f>VLOOKUP($A187,'2020년_하반기재정집행'!$B$3:$C$408,2,FALSE)</f>
        <v>#N/A</v>
      </c>
      <c r="C187" s="45">
        <v>40924753000</v>
      </c>
      <c r="D187" s="46">
        <v>1891191000</v>
      </c>
      <c r="E187" s="46">
        <v>1072305297</v>
      </c>
      <c r="F187" s="46">
        <v>1324692390</v>
      </c>
      <c r="G187" s="46">
        <v>1324692390</v>
      </c>
      <c r="H187" s="182">
        <f t="shared" si="4"/>
        <v>1.2353686899674059</v>
      </c>
      <c r="I187" s="125">
        <f t="shared" si="5"/>
        <v>0.6</v>
      </c>
      <c r="J187" s="47" t="s">
        <v>776</v>
      </c>
      <c r="K187" s="44"/>
    </row>
    <row r="188" spans="1:11" ht="20.100000000000001" customHeight="1" x14ac:dyDescent="0.3">
      <c r="A188" s="97" t="s">
        <v>1055</v>
      </c>
      <c r="B188" s="172" t="s">
        <v>1055</v>
      </c>
      <c r="C188" s="173">
        <f>SUM(C186:C187)</f>
        <v>101819569000</v>
      </c>
      <c r="D188" s="173">
        <f t="shared" ref="D188:G188" si="6">SUM(D186:D187)</f>
        <v>22642389000</v>
      </c>
      <c r="E188" s="173">
        <f t="shared" si="6"/>
        <v>12838234563</v>
      </c>
      <c r="F188" s="173">
        <f t="shared" si="6"/>
        <v>9302845380</v>
      </c>
      <c r="G188" s="173">
        <f t="shared" si="6"/>
        <v>9302845380</v>
      </c>
      <c r="H188" s="175">
        <f t="shared" si="4"/>
        <v>0.72462029996016364</v>
      </c>
      <c r="I188" s="174">
        <f t="shared" ref="I188" si="7">VLOOKUP(H188*100,$M$7:$N$12,2)</f>
        <v>0.2</v>
      </c>
      <c r="J188" s="175">
        <f>+G188/D188</f>
        <v>0.41085971007741279</v>
      </c>
      <c r="K188" s="44"/>
    </row>
    <row r="189" spans="1:11" ht="20.100000000000001" customHeight="1" x14ac:dyDescent="0.3">
      <c r="A189" s="44" t="s">
        <v>136</v>
      </c>
      <c r="B189" s="95" t="str">
        <f>VLOOKUP($A189,'2020년_하반기재정집행'!$B$3:$C$408,2,FALSE)</f>
        <v>이천시시설관리공단</v>
      </c>
      <c r="C189" s="45">
        <v>6354184000</v>
      </c>
      <c r="D189" s="46">
        <v>209740000</v>
      </c>
      <c r="E189" s="46">
        <v>118922580</v>
      </c>
      <c r="F189" s="46">
        <v>175294460</v>
      </c>
      <c r="G189" s="46">
        <v>175294460</v>
      </c>
      <c r="H189" s="182">
        <f t="shared" si="4"/>
        <v>1.4740216702328524</v>
      </c>
      <c r="I189" s="125">
        <f t="shared" si="5"/>
        <v>0.6</v>
      </c>
      <c r="J189" s="47" t="s">
        <v>777</v>
      </c>
      <c r="K189" s="44"/>
    </row>
    <row r="190" spans="1:11" ht="20.100000000000001" customHeight="1" x14ac:dyDescent="0.3">
      <c r="A190" s="44" t="s">
        <v>171</v>
      </c>
      <c r="B190" s="95" t="str">
        <f>VLOOKUP($A190,'2020년_하반기재정집행'!$B$3:$C$408,2,FALSE)</f>
        <v>구리도시공사</v>
      </c>
      <c r="C190" s="45">
        <v>13785005200</v>
      </c>
      <c r="D190" s="46">
        <v>226968000</v>
      </c>
      <c r="E190" s="46">
        <v>128690856</v>
      </c>
      <c r="F190" s="46">
        <v>100211000</v>
      </c>
      <c r="G190" s="46">
        <v>100211000</v>
      </c>
      <c r="H190" s="182">
        <f t="shared" si="4"/>
        <v>0.77869557414397805</v>
      </c>
      <c r="I190" s="125">
        <f t="shared" si="5"/>
        <v>0.2</v>
      </c>
      <c r="J190" s="47" t="s">
        <v>778</v>
      </c>
      <c r="K190" s="44"/>
    </row>
    <row r="191" spans="1:11" ht="20.100000000000001" customHeight="1" x14ac:dyDescent="0.3">
      <c r="A191" s="44" t="s">
        <v>131</v>
      </c>
      <c r="B191" s="95" t="str">
        <f>VLOOKUP($A191,'2020년_하반기재정집행'!$B$3:$C$408,2,FALSE)</f>
        <v>구리농수산물공사</v>
      </c>
      <c r="C191" s="45">
        <v>29724166000</v>
      </c>
      <c r="D191" s="46">
        <v>854467000</v>
      </c>
      <c r="E191" s="46">
        <v>484482789</v>
      </c>
      <c r="F191" s="46">
        <v>569742920</v>
      </c>
      <c r="G191" s="46">
        <v>569742920</v>
      </c>
      <c r="H191" s="182">
        <f t="shared" si="4"/>
        <v>1.1759817540185107</v>
      </c>
      <c r="I191" s="125">
        <f t="shared" si="5"/>
        <v>0.6</v>
      </c>
      <c r="J191" s="47" t="s">
        <v>779</v>
      </c>
      <c r="K191" s="44"/>
    </row>
    <row r="192" spans="1:11" ht="20.100000000000001" customHeight="1" x14ac:dyDescent="0.3">
      <c r="A192" s="44" t="s">
        <v>121</v>
      </c>
      <c r="B192" s="95" t="str">
        <f>VLOOKUP($A192,'2020년_하반기재정집행'!$B$3:$C$408,2,FALSE)</f>
        <v>양주시시설관리공단</v>
      </c>
      <c r="C192" s="45">
        <v>19339591000</v>
      </c>
      <c r="D192" s="46">
        <v>198500000</v>
      </c>
      <c r="E192" s="46">
        <v>112549500</v>
      </c>
      <c r="F192" s="46">
        <v>187677540</v>
      </c>
      <c r="G192" s="46">
        <v>187677540</v>
      </c>
      <c r="H192" s="182">
        <f t="shared" si="4"/>
        <v>1.667511095118148</v>
      </c>
      <c r="I192" s="125">
        <f t="shared" si="5"/>
        <v>0.6</v>
      </c>
      <c r="J192" s="47" t="s">
        <v>780</v>
      </c>
      <c r="K192" s="44"/>
    </row>
    <row r="193" spans="1:11" ht="20.100000000000001" customHeight="1" x14ac:dyDescent="0.3">
      <c r="A193" s="44" t="s">
        <v>120</v>
      </c>
      <c r="B193" s="95" t="str">
        <f>VLOOKUP($A193,'2020년_하반기재정집행'!$B$3:$C$408,2,FALSE)</f>
        <v>안성시시설관리공단</v>
      </c>
      <c r="C193" s="45">
        <v>22300813000</v>
      </c>
      <c r="D193" s="46">
        <v>304900000</v>
      </c>
      <c r="E193" s="46">
        <v>172878300</v>
      </c>
      <c r="F193" s="46">
        <v>226581170</v>
      </c>
      <c r="G193" s="46">
        <v>226581170</v>
      </c>
      <c r="H193" s="182">
        <f t="shared" si="4"/>
        <v>1.3106397390534266</v>
      </c>
      <c r="I193" s="125">
        <f t="shared" si="5"/>
        <v>0.6</v>
      </c>
      <c r="J193" s="47" t="s">
        <v>781</v>
      </c>
      <c r="K193" s="44"/>
    </row>
    <row r="194" spans="1:11" ht="20.100000000000001" customHeight="1" x14ac:dyDescent="0.3">
      <c r="A194" s="44" t="s">
        <v>129</v>
      </c>
      <c r="B194" s="95" t="str">
        <f>VLOOKUP($A194,'2020년_하반기재정집행'!$B$3:$C$408,2,FALSE)</f>
        <v>포천도시공사</v>
      </c>
      <c r="C194" s="45">
        <v>11548347000</v>
      </c>
      <c r="D194" s="46">
        <v>638922000</v>
      </c>
      <c r="E194" s="46">
        <v>362268774</v>
      </c>
      <c r="F194" s="46">
        <v>464400110</v>
      </c>
      <c r="G194" s="46">
        <v>464400110</v>
      </c>
      <c r="H194" s="182">
        <f t="shared" si="4"/>
        <v>1.2819214443252014</v>
      </c>
      <c r="I194" s="125">
        <f t="shared" si="5"/>
        <v>0.6</v>
      </c>
      <c r="J194" s="47" t="s">
        <v>782</v>
      </c>
      <c r="K194" s="44"/>
    </row>
    <row r="195" spans="1:11" ht="20.100000000000001" customHeight="1" x14ac:dyDescent="0.3">
      <c r="A195" s="44" t="s">
        <v>151</v>
      </c>
      <c r="B195" s="95" t="str">
        <f>VLOOKUP($A195,'2020년_하반기재정집행'!$B$3:$C$408,2,FALSE)</f>
        <v>오산시시설관리공단</v>
      </c>
      <c r="C195" s="45">
        <v>16041942000</v>
      </c>
      <c r="D195" s="46">
        <v>525393000</v>
      </c>
      <c r="E195" s="46">
        <v>297897831</v>
      </c>
      <c r="F195" s="46">
        <v>390505310</v>
      </c>
      <c r="G195" s="46">
        <v>390505310</v>
      </c>
      <c r="H195" s="182">
        <f t="shared" si="4"/>
        <v>1.3108699337928378</v>
      </c>
      <c r="I195" s="125">
        <f t="shared" si="5"/>
        <v>0.6</v>
      </c>
      <c r="J195" s="47" t="s">
        <v>783</v>
      </c>
      <c r="K195" s="44"/>
    </row>
    <row r="196" spans="1:11" ht="20.100000000000001" customHeight="1" x14ac:dyDescent="0.3">
      <c r="A196" s="44" t="s">
        <v>137</v>
      </c>
      <c r="B196" s="95" t="str">
        <f>VLOOKUP($A196,'2020년_하반기재정집행'!$B$3:$C$408,2,FALSE)</f>
        <v>하남도시공사</v>
      </c>
      <c r="C196" s="45">
        <v>240010099927</v>
      </c>
      <c r="D196" s="46">
        <v>70229210576</v>
      </c>
      <c r="E196" s="46">
        <v>39819962397</v>
      </c>
      <c r="F196" s="46">
        <v>54838328829</v>
      </c>
      <c r="G196" s="46">
        <v>54838328829</v>
      </c>
      <c r="H196" s="182">
        <f t="shared" si="4"/>
        <v>1.3771567205982964</v>
      </c>
      <c r="I196" s="125">
        <f t="shared" si="5"/>
        <v>0.6</v>
      </c>
      <c r="J196" s="47" t="s">
        <v>784</v>
      </c>
      <c r="K196" s="44"/>
    </row>
    <row r="197" spans="1:11" ht="20.100000000000001" customHeight="1" x14ac:dyDescent="0.3">
      <c r="A197" s="44" t="s">
        <v>153</v>
      </c>
      <c r="B197" s="95" t="str">
        <f>VLOOKUP($A197,'2020년_하반기재정집행'!$B$3:$C$408,2,FALSE)</f>
        <v>의왕도시공사</v>
      </c>
      <c r="C197" s="45">
        <v>41361122000</v>
      </c>
      <c r="D197" s="46">
        <v>483634000</v>
      </c>
      <c r="E197" s="46">
        <v>274220478</v>
      </c>
      <c r="F197" s="46">
        <v>416113520</v>
      </c>
      <c r="G197" s="46">
        <v>416113520</v>
      </c>
      <c r="H197" s="182">
        <f t="shared" si="4"/>
        <v>1.5174414508897471</v>
      </c>
      <c r="I197" s="125">
        <f t="shared" si="5"/>
        <v>0.6</v>
      </c>
      <c r="J197" s="47" t="s">
        <v>785</v>
      </c>
      <c r="K197" s="44"/>
    </row>
    <row r="198" spans="1:11" ht="20.100000000000001" customHeight="1" x14ac:dyDescent="0.3">
      <c r="A198" s="44" t="s">
        <v>139</v>
      </c>
      <c r="B198" s="95" t="str">
        <f>VLOOKUP($A198,'2020년_하반기재정집행'!$B$3:$C$408,2,FALSE)</f>
        <v>과천도시공사</v>
      </c>
      <c r="C198" s="45">
        <v>26979998600</v>
      </c>
      <c r="D198" s="46">
        <v>1775828600</v>
      </c>
      <c r="E198" s="46">
        <v>1006894816</v>
      </c>
      <c r="F198" s="46">
        <v>1279293860</v>
      </c>
      <c r="G198" s="46">
        <v>1279293860</v>
      </c>
      <c r="H198" s="182">
        <f t="shared" si="4"/>
        <v>1.2705337634790246</v>
      </c>
      <c r="I198" s="125">
        <f t="shared" si="5"/>
        <v>0.6</v>
      </c>
      <c r="J198" s="47" t="s">
        <v>786</v>
      </c>
      <c r="K198" s="44"/>
    </row>
    <row r="199" spans="1:11" ht="20.100000000000001" customHeight="1" x14ac:dyDescent="0.3">
      <c r="A199" s="44" t="s">
        <v>198</v>
      </c>
      <c r="B199" s="95" t="str">
        <f>VLOOKUP($A199,'2020년_하반기재정집행'!$B$3:$C$408,2,FALSE)</f>
        <v>여주도시관리공단</v>
      </c>
      <c r="C199" s="45">
        <v>11850944000</v>
      </c>
      <c r="D199" s="46">
        <v>358955550</v>
      </c>
      <c r="E199" s="46">
        <v>203527797</v>
      </c>
      <c r="F199" s="46">
        <v>224455270</v>
      </c>
      <c r="G199" s="46">
        <v>224455270</v>
      </c>
      <c r="H199" s="182">
        <f t="shared" ref="H199:H262" si="8">+G199/E199</f>
        <v>1.1028236600035521</v>
      </c>
      <c r="I199" s="125">
        <f t="shared" si="5"/>
        <v>0.6</v>
      </c>
      <c r="J199" s="47" t="s">
        <v>787</v>
      </c>
      <c r="K199" s="44"/>
    </row>
    <row r="200" spans="1:11" ht="20.100000000000001" customHeight="1" x14ac:dyDescent="0.3">
      <c r="A200" s="44" t="s">
        <v>187</v>
      </c>
      <c r="B200" s="95" t="str">
        <f>VLOOKUP($A200,'2020년_하반기재정집행'!$B$3:$C$408,2,FALSE)</f>
        <v>양평공사</v>
      </c>
      <c r="C200" s="45">
        <v>40294061081</v>
      </c>
      <c r="D200" s="46">
        <v>4426279390</v>
      </c>
      <c r="E200" s="46">
        <v>2509700414</v>
      </c>
      <c r="F200" s="46">
        <v>3037605058</v>
      </c>
      <c r="G200" s="46">
        <v>3037605058</v>
      </c>
      <c r="H200" s="182">
        <f t="shared" si="8"/>
        <v>1.210345681522448</v>
      </c>
      <c r="I200" s="125">
        <f t="shared" ref="I200:I263" si="9">VLOOKUP(H200*100,$M$7:$N$12,2)</f>
        <v>0.6</v>
      </c>
      <c r="J200" s="47" t="s">
        <v>626</v>
      </c>
      <c r="K200" s="44"/>
    </row>
    <row r="201" spans="1:11" ht="20.100000000000001" customHeight="1" x14ac:dyDescent="0.3">
      <c r="A201" s="44" t="s">
        <v>156</v>
      </c>
      <c r="B201" s="95" t="str">
        <f>VLOOKUP($A201,'2020년_하반기재정집행'!$B$3:$C$408,2,FALSE)</f>
        <v>가평군시설관리공단</v>
      </c>
      <c r="C201" s="45">
        <v>13613385000</v>
      </c>
      <c r="D201" s="46">
        <v>510236000</v>
      </c>
      <c r="E201" s="46">
        <v>289303812</v>
      </c>
      <c r="F201" s="46">
        <v>370643540</v>
      </c>
      <c r="G201" s="46">
        <v>370643540</v>
      </c>
      <c r="H201" s="182">
        <f t="shared" si="8"/>
        <v>1.2811567792269534</v>
      </c>
      <c r="I201" s="125">
        <f t="shared" si="9"/>
        <v>0.6</v>
      </c>
      <c r="J201" s="47" t="s">
        <v>788</v>
      </c>
      <c r="K201" s="44"/>
    </row>
    <row r="202" spans="1:11" ht="20.100000000000001" customHeight="1" x14ac:dyDescent="0.3">
      <c r="A202" s="44" t="s">
        <v>135</v>
      </c>
      <c r="B202" s="95" t="str">
        <f>VLOOKUP($A202,'2020년_하반기재정집행'!$B$3:$C$408,2,FALSE)</f>
        <v>연천군시설관리공단</v>
      </c>
      <c r="C202" s="45">
        <v>10500600000</v>
      </c>
      <c r="D202" s="46">
        <v>382800000</v>
      </c>
      <c r="E202" s="46">
        <v>217047600</v>
      </c>
      <c r="F202" s="46">
        <v>257555860</v>
      </c>
      <c r="G202" s="46">
        <v>257555860</v>
      </c>
      <c r="H202" s="182">
        <f t="shared" si="8"/>
        <v>1.1866330703495453</v>
      </c>
      <c r="I202" s="125">
        <f t="shared" si="9"/>
        <v>0.6</v>
      </c>
      <c r="J202" s="47" t="s">
        <v>789</v>
      </c>
      <c r="K202" s="44"/>
    </row>
    <row r="203" spans="1:11" ht="20.100000000000001" customHeight="1" x14ac:dyDescent="0.3">
      <c r="A203" s="44" t="s">
        <v>218</v>
      </c>
      <c r="B203" s="95" t="str">
        <f>VLOOKUP($A203,'2020년_하반기재정집행'!$B$3:$C$408,2,FALSE)</f>
        <v>-</v>
      </c>
      <c r="C203" s="45">
        <v>68230845750</v>
      </c>
      <c r="D203" s="46">
        <v>37042416300</v>
      </c>
      <c r="E203" s="46">
        <v>21003050042</v>
      </c>
      <c r="F203" s="46">
        <v>21129293449</v>
      </c>
      <c r="G203" s="46">
        <v>21129293449</v>
      </c>
      <c r="H203" s="182">
        <f t="shared" si="8"/>
        <v>1.0060107178122963</v>
      </c>
      <c r="I203" s="125">
        <f t="shared" si="9"/>
        <v>0.5</v>
      </c>
      <c r="J203" s="47" t="s">
        <v>790</v>
      </c>
      <c r="K203" s="44"/>
    </row>
    <row r="204" spans="1:11" ht="20.100000000000001" customHeight="1" x14ac:dyDescent="0.3">
      <c r="A204" s="44" t="s">
        <v>215</v>
      </c>
      <c r="B204" s="95" t="str">
        <f>VLOOKUP($A204,'2020년_하반기재정집행'!$B$3:$C$408,2,FALSE)</f>
        <v>-</v>
      </c>
      <c r="C204" s="45">
        <v>76449490640</v>
      </c>
      <c r="D204" s="46">
        <v>29294831690</v>
      </c>
      <c r="E204" s="46">
        <v>16610169568</v>
      </c>
      <c r="F204" s="46">
        <v>16656986660</v>
      </c>
      <c r="G204" s="46">
        <v>16656986660</v>
      </c>
      <c r="H204" s="182">
        <f t="shared" si="8"/>
        <v>1.0028185800155944</v>
      </c>
      <c r="I204" s="125">
        <f t="shared" si="9"/>
        <v>0.5</v>
      </c>
      <c r="J204" s="47" t="s">
        <v>791</v>
      </c>
      <c r="K204" s="44"/>
    </row>
    <row r="205" spans="1:11" ht="20.100000000000001" customHeight="1" x14ac:dyDescent="0.3">
      <c r="A205" s="44" t="s">
        <v>216</v>
      </c>
      <c r="B205" s="95" t="str">
        <f>VLOOKUP($A205,'2020년_하반기재정집행'!$B$3:$C$408,2,FALSE)</f>
        <v>-</v>
      </c>
      <c r="C205" s="45">
        <v>89994124770</v>
      </c>
      <c r="D205" s="46">
        <v>9325404770</v>
      </c>
      <c r="E205" s="46">
        <v>5287504505</v>
      </c>
      <c r="F205" s="46">
        <v>5581019700</v>
      </c>
      <c r="G205" s="46">
        <v>5581019700</v>
      </c>
      <c r="H205" s="182">
        <f t="shared" si="8"/>
        <v>1.055511100694561</v>
      </c>
      <c r="I205" s="125">
        <f t="shared" si="9"/>
        <v>0.5</v>
      </c>
      <c r="J205" s="47" t="s">
        <v>792</v>
      </c>
      <c r="K205" s="44"/>
    </row>
    <row r="206" spans="1:11" ht="20.100000000000001" customHeight="1" x14ac:dyDescent="0.3">
      <c r="A206" s="44" t="s">
        <v>230</v>
      </c>
      <c r="B206" s="95" t="str">
        <f>VLOOKUP($A206,'2020년_하반기재정집행'!$B$3:$C$408,2,FALSE)</f>
        <v>-</v>
      </c>
      <c r="C206" s="45">
        <v>88605745130</v>
      </c>
      <c r="D206" s="46">
        <v>20306604110</v>
      </c>
      <c r="E206" s="46">
        <v>11513844530</v>
      </c>
      <c r="F206" s="46">
        <v>14626009010</v>
      </c>
      <c r="G206" s="46">
        <v>14626009010</v>
      </c>
      <c r="H206" s="182">
        <f t="shared" si="8"/>
        <v>1.2702975945081656</v>
      </c>
      <c r="I206" s="125">
        <f t="shared" si="9"/>
        <v>0.6</v>
      </c>
      <c r="J206" s="47" t="s">
        <v>793</v>
      </c>
      <c r="K206" s="44"/>
    </row>
    <row r="207" spans="1:11" ht="20.100000000000001" customHeight="1" x14ac:dyDescent="0.3">
      <c r="A207" s="44" t="s">
        <v>236</v>
      </c>
      <c r="B207" s="95" t="str">
        <f>VLOOKUP($A207,'2020년_하반기재정집행'!$B$3:$C$408,2,FALSE)</f>
        <v>-</v>
      </c>
      <c r="C207" s="45">
        <v>104735579840</v>
      </c>
      <c r="D207" s="46">
        <v>34886872460</v>
      </c>
      <c r="E207" s="46">
        <v>19780856685</v>
      </c>
      <c r="F207" s="46">
        <v>13521029820</v>
      </c>
      <c r="G207" s="46">
        <v>13521029820</v>
      </c>
      <c r="H207" s="182">
        <f t="shared" si="8"/>
        <v>0.68354116484010108</v>
      </c>
      <c r="I207" s="125">
        <f t="shared" si="9"/>
        <v>0</v>
      </c>
      <c r="J207" s="47" t="s">
        <v>794</v>
      </c>
      <c r="K207" s="44"/>
    </row>
    <row r="208" spans="1:11" ht="20.100000000000001" customHeight="1" x14ac:dyDescent="0.3">
      <c r="A208" s="44" t="s">
        <v>241</v>
      </c>
      <c r="B208" s="95" t="str">
        <f>VLOOKUP($A208,'2020년_하반기재정집행'!$B$3:$C$408,2,FALSE)</f>
        <v>-</v>
      </c>
      <c r="C208" s="45">
        <v>81725609860</v>
      </c>
      <c r="D208" s="46">
        <v>2381457860</v>
      </c>
      <c r="E208" s="46">
        <v>1350286607</v>
      </c>
      <c r="F208" s="46">
        <v>794598018</v>
      </c>
      <c r="G208" s="46">
        <v>794598018</v>
      </c>
      <c r="H208" s="182">
        <f t="shared" si="8"/>
        <v>0.5884661922000386</v>
      </c>
      <c r="I208" s="125">
        <f t="shared" si="9"/>
        <v>0</v>
      </c>
      <c r="J208" s="47" t="s">
        <v>795</v>
      </c>
      <c r="K208" s="44"/>
    </row>
    <row r="209" spans="1:11" ht="20.100000000000001" customHeight="1" x14ac:dyDescent="0.3">
      <c r="A209" s="44" t="s">
        <v>234</v>
      </c>
      <c r="B209" s="95" t="str">
        <f>VLOOKUP($A209,'2020년_하반기재정집행'!$B$3:$C$408,2,FALSE)</f>
        <v/>
      </c>
      <c r="C209" s="45">
        <v>65362086930</v>
      </c>
      <c r="D209" s="46">
        <v>37944219850</v>
      </c>
      <c r="E209" s="46">
        <v>21514372655</v>
      </c>
      <c r="F209" s="46">
        <v>21539210520</v>
      </c>
      <c r="G209" s="46">
        <v>21539210520</v>
      </c>
      <c r="H209" s="182">
        <f t="shared" si="8"/>
        <v>1.0011544777715946</v>
      </c>
      <c r="I209" s="125">
        <f t="shared" si="9"/>
        <v>0.5</v>
      </c>
      <c r="J209" s="47" t="s">
        <v>796</v>
      </c>
      <c r="K209" s="44"/>
    </row>
    <row r="210" spans="1:11" ht="20.100000000000001" customHeight="1" x14ac:dyDescent="0.3">
      <c r="A210" s="44" t="s">
        <v>231</v>
      </c>
      <c r="B210" s="95" t="str">
        <f>VLOOKUP($A210,'2020년_하반기재정집행'!$B$3:$C$408,2,FALSE)</f>
        <v>-</v>
      </c>
      <c r="C210" s="45">
        <v>69203341950</v>
      </c>
      <c r="D210" s="46">
        <v>48119071850</v>
      </c>
      <c r="E210" s="46">
        <v>27283513739</v>
      </c>
      <c r="F210" s="46">
        <v>22457746980</v>
      </c>
      <c r="G210" s="46">
        <v>22457746980</v>
      </c>
      <c r="H210" s="182">
        <f t="shared" si="8"/>
        <v>0.82312517349618786</v>
      </c>
      <c r="I210" s="125">
        <f t="shared" si="9"/>
        <v>0.3</v>
      </c>
      <c r="J210" s="47" t="s">
        <v>797</v>
      </c>
      <c r="K210" s="44"/>
    </row>
    <row r="211" spans="1:11" ht="20.100000000000001" customHeight="1" x14ac:dyDescent="0.3">
      <c r="A211" s="44" t="s">
        <v>235</v>
      </c>
      <c r="B211" s="95" t="str">
        <f>VLOOKUP($A211,'2020년_하반기재정집행'!$B$3:$C$408,2,FALSE)</f>
        <v>-</v>
      </c>
      <c r="C211" s="45">
        <v>10569922000</v>
      </c>
      <c r="D211" s="46">
        <v>167000000</v>
      </c>
      <c r="E211" s="46">
        <v>94689000</v>
      </c>
      <c r="F211" s="46">
        <v>97013120</v>
      </c>
      <c r="G211" s="46">
        <v>97013120</v>
      </c>
      <c r="H211" s="182">
        <f t="shared" si="8"/>
        <v>1.0245447728880863</v>
      </c>
      <c r="I211" s="125">
        <f t="shared" si="9"/>
        <v>0.5</v>
      </c>
      <c r="J211" s="47" t="s">
        <v>798</v>
      </c>
      <c r="K211" s="44"/>
    </row>
    <row r="212" spans="1:11" ht="20.100000000000001" customHeight="1" x14ac:dyDescent="0.3">
      <c r="A212" s="44" t="s">
        <v>227</v>
      </c>
      <c r="B212" s="95" t="str">
        <f>VLOOKUP($A212,'2020년_하반기재정집행'!$B$3:$C$408,2,FALSE)</f>
        <v>-</v>
      </c>
      <c r="C212" s="45">
        <v>20380505940</v>
      </c>
      <c r="D212" s="46">
        <v>7798839940</v>
      </c>
      <c r="E212" s="46">
        <v>4421942246</v>
      </c>
      <c r="F212" s="46">
        <v>6607911930</v>
      </c>
      <c r="G212" s="46">
        <v>6607911930</v>
      </c>
      <c r="H212" s="182">
        <f t="shared" si="8"/>
        <v>1.4943460503079578</v>
      </c>
      <c r="I212" s="125">
        <f t="shared" si="9"/>
        <v>0.6</v>
      </c>
      <c r="J212" s="47" t="s">
        <v>799</v>
      </c>
      <c r="K212" s="44"/>
    </row>
    <row r="213" spans="1:11" ht="20.100000000000001" customHeight="1" x14ac:dyDescent="0.3">
      <c r="A213" s="44" t="s">
        <v>222</v>
      </c>
      <c r="B213" s="95" t="str">
        <f>VLOOKUP($A213,'2020년_하반기재정집행'!$B$3:$C$408,2,FALSE)</f>
        <v>-</v>
      </c>
      <c r="C213" s="45">
        <v>19892516208</v>
      </c>
      <c r="D213" s="46">
        <v>16317328208</v>
      </c>
      <c r="E213" s="46">
        <v>9251925094</v>
      </c>
      <c r="F213" s="46">
        <v>7094990006</v>
      </c>
      <c r="G213" s="46">
        <v>7094990006</v>
      </c>
      <c r="H213" s="182">
        <f t="shared" si="8"/>
        <v>0.76686634769678341</v>
      </c>
      <c r="I213" s="125">
        <f t="shared" si="9"/>
        <v>0.2</v>
      </c>
      <c r="J213" s="47" t="s">
        <v>800</v>
      </c>
      <c r="K213" s="44"/>
    </row>
    <row r="214" spans="1:11" ht="20.100000000000001" customHeight="1" x14ac:dyDescent="0.3">
      <c r="A214" s="44" t="s">
        <v>238</v>
      </c>
      <c r="B214" s="95" t="str">
        <f>VLOOKUP($A214,'2020년_하반기재정집행'!$B$3:$C$408,2,FALSE)</f>
        <v>-</v>
      </c>
      <c r="C214" s="45">
        <v>12264116600</v>
      </c>
      <c r="D214" s="46">
        <v>7964076100</v>
      </c>
      <c r="E214" s="46">
        <v>4515631149</v>
      </c>
      <c r="F214" s="46">
        <v>4010129030</v>
      </c>
      <c r="G214" s="46">
        <v>4010129030</v>
      </c>
      <c r="H214" s="182">
        <f t="shared" si="8"/>
        <v>0.88805504649954747</v>
      </c>
      <c r="I214" s="125">
        <f t="shared" si="9"/>
        <v>0.3</v>
      </c>
      <c r="J214" s="47" t="s">
        <v>801</v>
      </c>
      <c r="K214" s="44"/>
    </row>
    <row r="215" spans="1:11" ht="20.100000000000001" customHeight="1" x14ac:dyDescent="0.3">
      <c r="A215" s="44" t="s">
        <v>221</v>
      </c>
      <c r="B215" s="95" t="str">
        <f>VLOOKUP($A215,'2020년_하반기재정집행'!$B$3:$C$408,2,FALSE)</f>
        <v>-</v>
      </c>
      <c r="C215" s="45">
        <v>35393446000</v>
      </c>
      <c r="D215" s="46">
        <v>20667073350</v>
      </c>
      <c r="E215" s="46">
        <v>11718230589</v>
      </c>
      <c r="F215" s="46">
        <v>19117696190</v>
      </c>
      <c r="G215" s="46">
        <v>19117696190</v>
      </c>
      <c r="H215" s="182">
        <f t="shared" si="8"/>
        <v>1.6314490523804797</v>
      </c>
      <c r="I215" s="125">
        <f t="shared" si="9"/>
        <v>0.6</v>
      </c>
      <c r="J215" s="47" t="s">
        <v>802</v>
      </c>
      <c r="K215" s="44"/>
    </row>
    <row r="216" spans="1:11" ht="20.100000000000001" customHeight="1" x14ac:dyDescent="0.3">
      <c r="A216" s="44" t="s">
        <v>233</v>
      </c>
      <c r="B216" s="95" t="str">
        <f>VLOOKUP($A216,'2020년_하반기재정집행'!$B$3:$C$408,2,FALSE)</f>
        <v>-</v>
      </c>
      <c r="C216" s="45">
        <v>30377048120</v>
      </c>
      <c r="D216" s="46">
        <v>16053238070</v>
      </c>
      <c r="E216" s="46">
        <v>9102185986</v>
      </c>
      <c r="F216" s="46">
        <v>9868960210</v>
      </c>
      <c r="G216" s="46">
        <v>9868960210</v>
      </c>
      <c r="H216" s="182">
        <f t="shared" si="8"/>
        <v>1.0842406675912104</v>
      </c>
      <c r="I216" s="125">
        <f t="shared" si="9"/>
        <v>0.5</v>
      </c>
      <c r="J216" s="47" t="s">
        <v>803</v>
      </c>
      <c r="K216" s="44"/>
    </row>
    <row r="217" spans="1:11" ht="20.100000000000001" customHeight="1" x14ac:dyDescent="0.3">
      <c r="A217" s="44" t="s">
        <v>224</v>
      </c>
      <c r="B217" s="95" t="str">
        <f>VLOOKUP($A217,'2020년_하반기재정집행'!$B$3:$C$408,2,FALSE)</f>
        <v>-</v>
      </c>
      <c r="C217" s="45">
        <v>33704763000</v>
      </c>
      <c r="D217" s="46">
        <v>25127608000</v>
      </c>
      <c r="E217" s="46">
        <v>14247353736</v>
      </c>
      <c r="F217" s="46">
        <v>14401071900</v>
      </c>
      <c r="G217" s="46">
        <v>14401071900</v>
      </c>
      <c r="H217" s="182">
        <f t="shared" si="8"/>
        <v>1.0107892431709327</v>
      </c>
      <c r="I217" s="125">
        <f t="shared" si="9"/>
        <v>0.5</v>
      </c>
      <c r="J217" s="47" t="s">
        <v>804</v>
      </c>
      <c r="K217" s="44"/>
    </row>
    <row r="218" spans="1:11" ht="20.100000000000001" customHeight="1" x14ac:dyDescent="0.3">
      <c r="A218" s="44" t="s">
        <v>229</v>
      </c>
      <c r="B218" s="95" t="str">
        <f>VLOOKUP($A218,'2020년_하반기재정집행'!$B$3:$C$408,2,FALSE)</f>
        <v>-</v>
      </c>
      <c r="C218" s="45">
        <v>41528416000</v>
      </c>
      <c r="D218" s="46">
        <v>27274399000</v>
      </c>
      <c r="E218" s="46">
        <v>15464584233</v>
      </c>
      <c r="F218" s="46">
        <v>14695389480</v>
      </c>
      <c r="G218" s="46">
        <v>14695389480</v>
      </c>
      <c r="H218" s="182">
        <f t="shared" si="8"/>
        <v>0.9502608837450276</v>
      </c>
      <c r="I218" s="125">
        <f t="shared" si="9"/>
        <v>0.4</v>
      </c>
      <c r="J218" s="47" t="s">
        <v>805</v>
      </c>
      <c r="K218" s="44"/>
    </row>
    <row r="219" spans="1:11" ht="20.100000000000001" customHeight="1" x14ac:dyDescent="0.3">
      <c r="A219" s="44" t="s">
        <v>240</v>
      </c>
      <c r="B219" s="95" t="str">
        <f>VLOOKUP($A219,'2020년_하반기재정집행'!$B$3:$C$408,2,FALSE)</f>
        <v>-</v>
      </c>
      <c r="C219" s="45">
        <v>28308820760</v>
      </c>
      <c r="D219" s="46">
        <v>24834934760</v>
      </c>
      <c r="E219" s="46">
        <v>14081408009</v>
      </c>
      <c r="F219" s="46">
        <v>10747259910</v>
      </c>
      <c r="G219" s="46">
        <v>10747259910</v>
      </c>
      <c r="H219" s="182">
        <f t="shared" si="8"/>
        <v>0.76322338669052059</v>
      </c>
      <c r="I219" s="125">
        <f t="shared" si="9"/>
        <v>0.2</v>
      </c>
      <c r="J219" s="47" t="s">
        <v>806</v>
      </c>
      <c r="K219" s="44"/>
    </row>
    <row r="220" spans="1:11" ht="20.100000000000001" customHeight="1" x14ac:dyDescent="0.3">
      <c r="A220" s="44" t="s">
        <v>220</v>
      </c>
      <c r="B220" s="95" t="str">
        <f>VLOOKUP($A220,'2020년_하반기재정집행'!$B$3:$C$408,2,FALSE)</f>
        <v>-</v>
      </c>
      <c r="C220" s="45">
        <v>34528109240</v>
      </c>
      <c r="D220" s="46">
        <v>30360245390</v>
      </c>
      <c r="E220" s="46">
        <v>17214259136</v>
      </c>
      <c r="F220" s="46">
        <v>15963374336</v>
      </c>
      <c r="G220" s="46">
        <v>15963374336</v>
      </c>
      <c r="H220" s="182">
        <f t="shared" si="8"/>
        <v>0.92733438075275409</v>
      </c>
      <c r="I220" s="125">
        <f t="shared" si="9"/>
        <v>0.4</v>
      </c>
      <c r="J220" s="47" t="s">
        <v>756</v>
      </c>
      <c r="K220" s="44"/>
    </row>
    <row r="221" spans="1:11" ht="20.100000000000001" customHeight="1" x14ac:dyDescent="0.3">
      <c r="A221" s="44" t="s">
        <v>217</v>
      </c>
      <c r="B221" s="95" t="str">
        <f>VLOOKUP($A221,'2020년_하반기재정집행'!$B$3:$C$408,2,FALSE)</f>
        <v>-</v>
      </c>
      <c r="C221" s="45">
        <v>11329180000</v>
      </c>
      <c r="D221" s="46">
        <v>7573978850</v>
      </c>
      <c r="E221" s="46">
        <v>4294446008</v>
      </c>
      <c r="F221" s="46">
        <v>7685252000</v>
      </c>
      <c r="G221" s="46">
        <v>7685252000</v>
      </c>
      <c r="H221" s="182">
        <f t="shared" si="8"/>
        <v>1.7895793743089015</v>
      </c>
      <c r="I221" s="125">
        <f t="shared" si="9"/>
        <v>0.6</v>
      </c>
      <c r="J221" s="47" t="s">
        <v>807</v>
      </c>
      <c r="K221" s="44"/>
    </row>
    <row r="222" spans="1:11" ht="20.100000000000001" customHeight="1" x14ac:dyDescent="0.3">
      <c r="A222" s="44" t="s">
        <v>213</v>
      </c>
      <c r="B222" s="95" t="str">
        <f>VLOOKUP($A222,'2020년_하반기재정집행'!$B$3:$C$408,2,FALSE)</f>
        <v>-</v>
      </c>
      <c r="C222" s="45">
        <v>26889259750</v>
      </c>
      <c r="D222" s="46">
        <v>21199607750</v>
      </c>
      <c r="E222" s="46">
        <v>12020177594</v>
      </c>
      <c r="F222" s="46">
        <v>12434573040</v>
      </c>
      <c r="G222" s="46">
        <v>12434573040</v>
      </c>
      <c r="H222" s="182">
        <f t="shared" si="8"/>
        <v>1.034474985311935</v>
      </c>
      <c r="I222" s="125">
        <f t="shared" si="9"/>
        <v>0.5</v>
      </c>
      <c r="J222" s="47" t="s">
        <v>808</v>
      </c>
      <c r="K222" s="44"/>
    </row>
    <row r="223" spans="1:11" ht="20.100000000000001" customHeight="1" x14ac:dyDescent="0.3">
      <c r="A223" s="44" t="s">
        <v>223</v>
      </c>
      <c r="B223" s="95" t="str">
        <f>VLOOKUP($A223,'2020년_하반기재정집행'!$B$3:$C$408,2,FALSE)</f>
        <v>-</v>
      </c>
      <c r="C223" s="45">
        <v>40220150860</v>
      </c>
      <c r="D223" s="46">
        <v>33045072860</v>
      </c>
      <c r="E223" s="46">
        <v>18736556312</v>
      </c>
      <c r="F223" s="46">
        <v>15836639390</v>
      </c>
      <c r="G223" s="46">
        <v>15836639390</v>
      </c>
      <c r="H223" s="182">
        <f t="shared" si="8"/>
        <v>0.84522679228184949</v>
      </c>
      <c r="I223" s="125">
        <f t="shared" si="9"/>
        <v>0.3</v>
      </c>
      <c r="J223" s="47" t="s">
        <v>809</v>
      </c>
      <c r="K223" s="44"/>
    </row>
    <row r="224" spans="1:11" ht="20.100000000000001" customHeight="1" x14ac:dyDescent="0.3">
      <c r="A224" s="44" t="s">
        <v>226</v>
      </c>
      <c r="B224" s="95" t="str">
        <f>VLOOKUP($A224,'2020년_하반기재정집행'!$B$3:$C$408,2,FALSE)</f>
        <v>-</v>
      </c>
      <c r="C224" s="45">
        <v>24325430280</v>
      </c>
      <c r="D224" s="46">
        <v>4995716200</v>
      </c>
      <c r="E224" s="46">
        <v>2832571085</v>
      </c>
      <c r="F224" s="46">
        <v>2135902590</v>
      </c>
      <c r="G224" s="46">
        <v>2135902590</v>
      </c>
      <c r="H224" s="182">
        <f t="shared" si="8"/>
        <v>0.75405083435002307</v>
      </c>
      <c r="I224" s="125">
        <f t="shared" si="9"/>
        <v>0.2</v>
      </c>
      <c r="J224" s="47" t="s">
        <v>810</v>
      </c>
      <c r="K224" s="44"/>
    </row>
    <row r="225" spans="1:11" ht="20.100000000000001" customHeight="1" x14ac:dyDescent="0.3">
      <c r="A225" s="44" t="s">
        <v>228</v>
      </c>
      <c r="B225" s="95" t="str">
        <f>VLOOKUP($A225,'2020년_하반기재정집행'!$B$3:$C$408,2,FALSE)</f>
        <v>-</v>
      </c>
      <c r="C225" s="45">
        <v>16603730430</v>
      </c>
      <c r="D225" s="46">
        <v>8899989430</v>
      </c>
      <c r="E225" s="46">
        <v>5046294007</v>
      </c>
      <c r="F225" s="46">
        <v>4977492240</v>
      </c>
      <c r="G225" s="46">
        <v>4977492240</v>
      </c>
      <c r="H225" s="182">
        <f t="shared" si="8"/>
        <v>0.9863658821890755</v>
      </c>
      <c r="I225" s="125">
        <f t="shared" si="9"/>
        <v>0.4</v>
      </c>
      <c r="J225" s="47" t="s">
        <v>811</v>
      </c>
      <c r="K225" s="44"/>
    </row>
    <row r="226" spans="1:11" ht="20.100000000000001" customHeight="1" x14ac:dyDescent="0.3">
      <c r="A226" s="44" t="s">
        <v>214</v>
      </c>
      <c r="B226" s="95" t="str">
        <f>VLOOKUP($A226,'2020년_하반기재정집행'!$B$3:$C$408,2,FALSE)</f>
        <v>강원도개발공사</v>
      </c>
      <c r="C226" s="45">
        <v>530238901000</v>
      </c>
      <c r="D226" s="46">
        <v>80127675450</v>
      </c>
      <c r="E226" s="46">
        <v>45432391980</v>
      </c>
      <c r="F226" s="46">
        <v>58265430717</v>
      </c>
      <c r="G226" s="46">
        <v>58265430717</v>
      </c>
      <c r="H226" s="182">
        <f t="shared" si="8"/>
        <v>1.2824645187655823</v>
      </c>
      <c r="I226" s="125">
        <f t="shared" si="9"/>
        <v>0.6</v>
      </c>
      <c r="J226" s="47" t="s">
        <v>812</v>
      </c>
      <c r="K226" s="44"/>
    </row>
    <row r="227" spans="1:11" ht="20.100000000000001" customHeight="1" x14ac:dyDescent="0.3">
      <c r="A227" s="44" t="s">
        <v>225</v>
      </c>
      <c r="B227" s="95" t="str">
        <f>VLOOKUP($A227,'2020년_하반기재정집행'!$B$3:$C$408,2,FALSE)</f>
        <v>춘천도시공사</v>
      </c>
      <c r="C227" s="45">
        <v>44949287000</v>
      </c>
      <c r="D227" s="46">
        <v>3502242000</v>
      </c>
      <c r="E227" s="46">
        <v>1985771214</v>
      </c>
      <c r="F227" s="46">
        <v>2448676070</v>
      </c>
      <c r="G227" s="46">
        <v>2448676070</v>
      </c>
      <c r="H227" s="182">
        <f t="shared" si="8"/>
        <v>1.2331108703442006</v>
      </c>
      <c r="I227" s="125">
        <f t="shared" si="9"/>
        <v>0.6</v>
      </c>
      <c r="J227" s="47" t="s">
        <v>813</v>
      </c>
      <c r="K227" s="44"/>
    </row>
    <row r="228" spans="1:11" ht="20.100000000000001" customHeight="1" x14ac:dyDescent="0.3">
      <c r="A228" s="44" t="s">
        <v>232</v>
      </c>
      <c r="B228" s="95" t="str">
        <f>VLOOKUP($A228,'2020년_하반기재정집행'!$B$3:$C$408,2,FALSE)</f>
        <v>강릉관광개발공사</v>
      </c>
      <c r="C228" s="45">
        <v>12096628000</v>
      </c>
      <c r="D228" s="46">
        <v>299592000</v>
      </c>
      <c r="E228" s="46">
        <v>169868664</v>
      </c>
      <c r="F228" s="46">
        <v>224395780</v>
      </c>
      <c r="G228" s="46">
        <v>224395780</v>
      </c>
      <c r="H228" s="182">
        <f t="shared" si="8"/>
        <v>1.3209957311490952</v>
      </c>
      <c r="I228" s="125">
        <f t="shared" si="9"/>
        <v>0.6</v>
      </c>
      <c r="J228" s="47" t="s">
        <v>814</v>
      </c>
      <c r="K228" s="44"/>
    </row>
    <row r="229" spans="1:11" ht="20.100000000000001" customHeight="1" x14ac:dyDescent="0.3">
      <c r="A229" s="44" t="s">
        <v>211</v>
      </c>
      <c r="B229" s="95" t="str">
        <f>VLOOKUP($A229,'2020년_하반기재정집행'!$B$3:$C$408,2,FALSE)</f>
        <v>동해시시설관리공단</v>
      </c>
      <c r="C229" s="45">
        <v>9291500000</v>
      </c>
      <c r="D229" s="46">
        <v>248610000</v>
      </c>
      <c r="E229" s="46">
        <v>140961870</v>
      </c>
      <c r="F229" s="46">
        <v>144551260</v>
      </c>
      <c r="G229" s="46">
        <v>144551260</v>
      </c>
      <c r="H229" s="182">
        <f t="shared" si="8"/>
        <v>1.0254635526614395</v>
      </c>
      <c r="I229" s="125">
        <f t="shared" si="9"/>
        <v>0.5</v>
      </c>
      <c r="J229" s="47" t="s">
        <v>815</v>
      </c>
      <c r="K229" s="44"/>
    </row>
    <row r="230" spans="1:11" ht="20.100000000000001" customHeight="1" x14ac:dyDescent="0.3">
      <c r="A230" s="44" t="s">
        <v>212</v>
      </c>
      <c r="B230" s="95" t="str">
        <f>VLOOKUP($A230,'2020년_하반기재정집행'!$B$3:$C$408,2,FALSE)</f>
        <v>속초시시설관리공단</v>
      </c>
      <c r="C230" s="45">
        <v>16938984000</v>
      </c>
      <c r="D230" s="46">
        <v>896758000</v>
      </c>
      <c r="E230" s="46">
        <v>508461786</v>
      </c>
      <c r="F230" s="46">
        <v>790980170</v>
      </c>
      <c r="G230" s="46">
        <v>790980170</v>
      </c>
      <c r="H230" s="182">
        <f t="shared" si="8"/>
        <v>1.5556334650486399</v>
      </c>
      <c r="I230" s="125">
        <f t="shared" si="9"/>
        <v>0.6</v>
      </c>
      <c r="J230" s="47" t="s">
        <v>816</v>
      </c>
      <c r="K230" s="44"/>
    </row>
    <row r="231" spans="1:11" ht="20.100000000000001" customHeight="1" x14ac:dyDescent="0.3">
      <c r="A231" s="44" t="s">
        <v>219</v>
      </c>
      <c r="B231" s="95" t="str">
        <f>VLOOKUP($A231,'2020년_하반기재정집행'!$B$3:$C$408,2,FALSE)</f>
        <v>영월군시설관리공단</v>
      </c>
      <c r="C231" s="45">
        <v>5301809000</v>
      </c>
      <c r="D231" s="46">
        <v>427850000</v>
      </c>
      <c r="E231" s="46">
        <v>242590950</v>
      </c>
      <c r="F231" s="46">
        <v>285227710</v>
      </c>
      <c r="G231" s="46">
        <v>285227710</v>
      </c>
      <c r="H231" s="182">
        <f t="shared" si="8"/>
        <v>1.1757557732471058</v>
      </c>
      <c r="I231" s="125">
        <f t="shared" si="9"/>
        <v>0.6</v>
      </c>
      <c r="J231" s="47" t="s">
        <v>817</v>
      </c>
      <c r="K231" s="44"/>
    </row>
    <row r="232" spans="1:11" ht="20.100000000000001" customHeight="1" x14ac:dyDescent="0.3">
      <c r="A232" s="44" t="s">
        <v>237</v>
      </c>
      <c r="B232" s="95" t="str">
        <f>VLOOKUP($A232,'2020년_하반기재정집행'!$B$3:$C$408,2,FALSE)</f>
        <v>정선군시설관리공단</v>
      </c>
      <c r="C232" s="45">
        <v>11428379000</v>
      </c>
      <c r="D232" s="46">
        <v>462755000</v>
      </c>
      <c r="E232" s="46">
        <v>262382085</v>
      </c>
      <c r="F232" s="46">
        <v>292879530</v>
      </c>
      <c r="G232" s="46">
        <v>292879530</v>
      </c>
      <c r="H232" s="182">
        <f t="shared" si="8"/>
        <v>1.1162329547003942</v>
      </c>
      <c r="I232" s="125">
        <f t="shared" si="9"/>
        <v>0.6</v>
      </c>
      <c r="J232" s="47" t="s">
        <v>818</v>
      </c>
      <c r="K232" s="44"/>
    </row>
    <row r="233" spans="1:11" ht="20.100000000000001" customHeight="1" x14ac:dyDescent="0.3">
      <c r="A233" s="44" t="s">
        <v>254</v>
      </c>
      <c r="B233" s="95" t="str">
        <f>VLOOKUP($A233,'2020년_하반기재정집행'!$B$3:$C$408,2,FALSE)</f>
        <v>-</v>
      </c>
      <c r="C233" s="45">
        <v>139515928380</v>
      </c>
      <c r="D233" s="46">
        <v>25520631980</v>
      </c>
      <c r="E233" s="46">
        <v>14470198333</v>
      </c>
      <c r="F233" s="46">
        <v>20834490810</v>
      </c>
      <c r="G233" s="46">
        <v>20834490810</v>
      </c>
      <c r="H233" s="182">
        <f t="shared" si="8"/>
        <v>1.4398206804454032</v>
      </c>
      <c r="I233" s="125">
        <f t="shared" si="9"/>
        <v>0.6</v>
      </c>
      <c r="J233" s="47" t="s">
        <v>819</v>
      </c>
      <c r="K233" s="44"/>
    </row>
    <row r="234" spans="1:11" ht="20.100000000000001" customHeight="1" x14ac:dyDescent="0.3">
      <c r="A234" s="44" t="s">
        <v>263</v>
      </c>
      <c r="B234" s="95" t="str">
        <f>VLOOKUP($A234,'2020년_하반기재정집행'!$B$3:$C$408,2,FALSE)</f>
        <v>-</v>
      </c>
      <c r="C234" s="45">
        <v>169694277000</v>
      </c>
      <c r="D234" s="46">
        <v>85384627200</v>
      </c>
      <c r="E234" s="46">
        <v>48413083622</v>
      </c>
      <c r="F234" s="46">
        <v>124336269550</v>
      </c>
      <c r="G234" s="46">
        <v>57653808130</v>
      </c>
      <c r="H234" s="182">
        <f t="shared" si="8"/>
        <v>1.1908724629100222</v>
      </c>
      <c r="I234" s="125">
        <f t="shared" si="9"/>
        <v>0.6</v>
      </c>
      <c r="J234" s="47" t="s">
        <v>820</v>
      </c>
      <c r="K234" s="44"/>
    </row>
    <row r="235" spans="1:11" ht="20.100000000000001" customHeight="1" x14ac:dyDescent="0.3">
      <c r="A235" s="44" t="s">
        <v>257</v>
      </c>
      <c r="B235" s="95" t="str">
        <f>VLOOKUP($A235,'2020년_하반기재정집행'!$B$3:$C$408,2,FALSE)</f>
        <v>-</v>
      </c>
      <c r="C235" s="45">
        <v>49858857000</v>
      </c>
      <c r="D235" s="46">
        <v>20861487100</v>
      </c>
      <c r="E235" s="46">
        <v>11828463186</v>
      </c>
      <c r="F235" s="46">
        <v>8942752350</v>
      </c>
      <c r="G235" s="46">
        <v>8942752350</v>
      </c>
      <c r="H235" s="182">
        <f t="shared" si="8"/>
        <v>0.75603670649155119</v>
      </c>
      <c r="I235" s="125">
        <f t="shared" si="9"/>
        <v>0.2</v>
      </c>
      <c r="J235" s="47" t="s">
        <v>821</v>
      </c>
      <c r="K235" s="44"/>
    </row>
    <row r="236" spans="1:11" ht="20.100000000000001" customHeight="1" x14ac:dyDescent="0.3">
      <c r="A236" s="44" t="s">
        <v>256</v>
      </c>
      <c r="B236" s="95" t="str">
        <f>VLOOKUP($A236,'2020년_하반기재정집행'!$B$3:$C$408,2,FALSE)</f>
        <v>-</v>
      </c>
      <c r="C236" s="45">
        <v>72080284250</v>
      </c>
      <c r="D236" s="46">
        <v>49573909550</v>
      </c>
      <c r="E236" s="46">
        <v>28108406715</v>
      </c>
      <c r="F236" s="46">
        <v>25669330420</v>
      </c>
      <c r="G236" s="46">
        <v>25669330420</v>
      </c>
      <c r="H236" s="182">
        <f t="shared" si="8"/>
        <v>0.9132260921179004</v>
      </c>
      <c r="I236" s="125">
        <f t="shared" si="9"/>
        <v>0.4</v>
      </c>
      <c r="J236" s="47" t="s">
        <v>822</v>
      </c>
      <c r="K236" s="44"/>
    </row>
    <row r="237" spans="1:11" ht="20.100000000000001" customHeight="1" x14ac:dyDescent="0.3">
      <c r="A237" s="44" t="s">
        <v>261</v>
      </c>
      <c r="B237" s="95" t="str">
        <f>VLOOKUP($A237,'2020년_하반기재정집행'!$B$3:$C$408,2,FALSE)</f>
        <v>-</v>
      </c>
      <c r="C237" s="45">
        <v>24424697500</v>
      </c>
      <c r="D237" s="46">
        <v>11257072000</v>
      </c>
      <c r="E237" s="46">
        <v>6382759824</v>
      </c>
      <c r="F237" s="46">
        <v>10548774380</v>
      </c>
      <c r="G237" s="46">
        <v>10548774380</v>
      </c>
      <c r="H237" s="182">
        <f t="shared" si="8"/>
        <v>1.652697997555109</v>
      </c>
      <c r="I237" s="125">
        <f t="shared" si="9"/>
        <v>0.6</v>
      </c>
      <c r="J237" s="47" t="s">
        <v>823</v>
      </c>
      <c r="K237" s="44"/>
    </row>
    <row r="238" spans="1:11" ht="20.100000000000001" customHeight="1" x14ac:dyDescent="0.3">
      <c r="A238" s="44" t="s">
        <v>262</v>
      </c>
      <c r="B238" s="95" t="str">
        <f>VLOOKUP($A238,'2020년_하반기재정집행'!$B$3:$C$408,2,FALSE)</f>
        <v>-</v>
      </c>
      <c r="C238" s="45">
        <v>48576059880</v>
      </c>
      <c r="D238" s="46">
        <v>22170517880</v>
      </c>
      <c r="E238" s="46">
        <v>12570683638</v>
      </c>
      <c r="F238" s="46">
        <v>10178247450</v>
      </c>
      <c r="G238" s="46">
        <v>10178247450</v>
      </c>
      <c r="H238" s="182">
        <f t="shared" si="8"/>
        <v>0.8096812984165882</v>
      </c>
      <c r="I238" s="125">
        <f t="shared" si="9"/>
        <v>0.3</v>
      </c>
      <c r="J238" s="47" t="s">
        <v>824</v>
      </c>
      <c r="K238" s="44"/>
    </row>
    <row r="239" spans="1:11" ht="20.100000000000001" customHeight="1" x14ac:dyDescent="0.3">
      <c r="A239" s="44" t="s">
        <v>260</v>
      </c>
      <c r="B239" s="95" t="str">
        <f>VLOOKUP($A239,'2020년_하반기재정집행'!$B$3:$C$408,2,FALSE)</f>
        <v>-</v>
      </c>
      <c r="C239" s="45">
        <v>65910177610</v>
      </c>
      <c r="D239" s="46">
        <v>49778162860</v>
      </c>
      <c r="E239" s="46">
        <v>28224218342</v>
      </c>
      <c r="F239" s="46">
        <v>26487068280</v>
      </c>
      <c r="G239" s="46">
        <v>26487068280</v>
      </c>
      <c r="H239" s="182">
        <f t="shared" si="8"/>
        <v>0.93845179196991346</v>
      </c>
      <c r="I239" s="125">
        <f t="shared" si="9"/>
        <v>0.4</v>
      </c>
      <c r="J239" s="47" t="s">
        <v>825</v>
      </c>
      <c r="K239" s="44"/>
    </row>
    <row r="240" spans="1:11" ht="20.100000000000001" customHeight="1" x14ac:dyDescent="0.3">
      <c r="A240" s="44" t="s">
        <v>245</v>
      </c>
      <c r="B240" s="95" t="str">
        <f>VLOOKUP($A240,'2020년_하반기재정집행'!$B$3:$C$408,2,FALSE)</f>
        <v>-</v>
      </c>
      <c r="C240" s="45">
        <v>28047040420</v>
      </c>
      <c r="D240" s="46">
        <v>22734143420</v>
      </c>
      <c r="E240" s="46">
        <v>12890259319</v>
      </c>
      <c r="F240" s="46">
        <v>14467772500</v>
      </c>
      <c r="G240" s="46">
        <v>15795839360</v>
      </c>
      <c r="H240" s="182">
        <f t="shared" si="8"/>
        <v>1.2254089672747879</v>
      </c>
      <c r="I240" s="125">
        <f t="shared" si="9"/>
        <v>0.6</v>
      </c>
      <c r="J240" s="47" t="s">
        <v>826</v>
      </c>
      <c r="K240" s="44"/>
    </row>
    <row r="241" spans="1:11" ht="20.100000000000001" customHeight="1" x14ac:dyDescent="0.3">
      <c r="A241" s="44" t="s">
        <v>246</v>
      </c>
      <c r="B241" s="95" t="str">
        <f>VLOOKUP($A241,'2020년_하반기재정집행'!$B$3:$C$408,2,FALSE)</f>
        <v>-</v>
      </c>
      <c r="C241" s="45">
        <v>42171026350</v>
      </c>
      <c r="D241" s="46">
        <v>36461083200</v>
      </c>
      <c r="E241" s="46">
        <v>20673434174</v>
      </c>
      <c r="F241" s="46">
        <v>24714259370</v>
      </c>
      <c r="G241" s="46">
        <v>24714259370</v>
      </c>
      <c r="H241" s="182">
        <f t="shared" si="8"/>
        <v>1.1954597945358278</v>
      </c>
      <c r="I241" s="125">
        <f t="shared" si="9"/>
        <v>0.6</v>
      </c>
      <c r="J241" s="47" t="s">
        <v>827</v>
      </c>
      <c r="K241" s="44"/>
    </row>
    <row r="242" spans="1:11" ht="20.100000000000001" customHeight="1" x14ac:dyDescent="0.3">
      <c r="A242" s="44" t="s">
        <v>251</v>
      </c>
      <c r="B242" s="95" t="str">
        <f>VLOOKUP($A242,'2020년_하반기재정집행'!$B$3:$C$408,2,FALSE)</f>
        <v>-</v>
      </c>
      <c r="C242" s="45">
        <v>37359970970</v>
      </c>
      <c r="D242" s="46">
        <v>32397277970</v>
      </c>
      <c r="E242" s="46">
        <v>18369256609</v>
      </c>
      <c r="F242" s="46">
        <v>17598173140</v>
      </c>
      <c r="G242" s="46">
        <v>17598173140</v>
      </c>
      <c r="H242" s="182">
        <f t="shared" si="8"/>
        <v>0.95802315328197829</v>
      </c>
      <c r="I242" s="125">
        <f t="shared" si="9"/>
        <v>0.4</v>
      </c>
      <c r="J242" s="47" t="s">
        <v>828</v>
      </c>
      <c r="K242" s="44"/>
    </row>
    <row r="243" spans="1:11" ht="20.100000000000001" customHeight="1" x14ac:dyDescent="0.3">
      <c r="A243" s="44" t="s">
        <v>244</v>
      </c>
      <c r="B243" s="95" t="str">
        <f>VLOOKUP($A243,'2020년_하반기재정집행'!$B$3:$C$408,2,FALSE)</f>
        <v>-</v>
      </c>
      <c r="C243" s="45">
        <v>14632280930</v>
      </c>
      <c r="D243" s="46">
        <v>10808767580</v>
      </c>
      <c r="E243" s="46">
        <v>6128571218</v>
      </c>
      <c r="F243" s="46">
        <v>5287596560</v>
      </c>
      <c r="G243" s="46">
        <v>5287596560</v>
      </c>
      <c r="H243" s="182">
        <f t="shared" si="8"/>
        <v>0.8627780231173614</v>
      </c>
      <c r="I243" s="125">
        <f t="shared" si="9"/>
        <v>0.3</v>
      </c>
      <c r="J243" s="47" t="s">
        <v>829</v>
      </c>
      <c r="K243" s="44"/>
    </row>
    <row r="244" spans="1:11" ht="20.100000000000001" customHeight="1" x14ac:dyDescent="0.3">
      <c r="A244" s="44" t="s">
        <v>250</v>
      </c>
      <c r="B244" s="95" t="str">
        <f>VLOOKUP($A244,'2020년_하반기재정집행'!$B$3:$C$408,2,FALSE)</f>
        <v>-</v>
      </c>
      <c r="C244" s="45">
        <v>30764023900</v>
      </c>
      <c r="D244" s="46">
        <v>10390685900</v>
      </c>
      <c r="E244" s="46">
        <v>5891518905</v>
      </c>
      <c r="F244" s="46">
        <v>6823670770</v>
      </c>
      <c r="G244" s="46">
        <v>6823670770</v>
      </c>
      <c r="H244" s="182">
        <f t="shared" si="8"/>
        <v>1.1582192775803373</v>
      </c>
      <c r="I244" s="125">
        <f t="shared" si="9"/>
        <v>0.6</v>
      </c>
      <c r="J244" s="47" t="s">
        <v>830</v>
      </c>
      <c r="K244" s="44"/>
    </row>
    <row r="245" spans="1:11" ht="20.100000000000001" customHeight="1" x14ac:dyDescent="0.3">
      <c r="A245" s="44" t="s">
        <v>243</v>
      </c>
      <c r="B245" s="95" t="str">
        <f>VLOOKUP($A245,'2020년_하반기재정집행'!$B$3:$C$408,2,FALSE)</f>
        <v>-</v>
      </c>
      <c r="C245" s="45">
        <v>51376279510</v>
      </c>
      <c r="D245" s="46">
        <v>39837065260</v>
      </c>
      <c r="E245" s="46">
        <v>22587616002</v>
      </c>
      <c r="F245" s="46">
        <v>14517943160</v>
      </c>
      <c r="G245" s="46">
        <v>14517943160</v>
      </c>
      <c r="H245" s="182">
        <f t="shared" si="8"/>
        <v>0.64273906368492018</v>
      </c>
      <c r="I245" s="125">
        <f t="shared" si="9"/>
        <v>0</v>
      </c>
      <c r="J245" s="47" t="s">
        <v>831</v>
      </c>
      <c r="K245" s="44"/>
    </row>
    <row r="246" spans="1:11" ht="20.100000000000001" customHeight="1" x14ac:dyDescent="0.3">
      <c r="A246" s="44" t="s">
        <v>255</v>
      </c>
      <c r="B246" s="95" t="str">
        <f>VLOOKUP($A246,'2020년_하반기재정집행'!$B$3:$C$408,2,FALSE)</f>
        <v>-</v>
      </c>
      <c r="C246" s="45">
        <v>24021414000</v>
      </c>
      <c r="D246" s="46">
        <v>12933788000</v>
      </c>
      <c r="E246" s="46">
        <v>7333457796</v>
      </c>
      <c r="F246" s="46">
        <v>7797124370</v>
      </c>
      <c r="G246" s="46">
        <v>7797124370</v>
      </c>
      <c r="H246" s="182">
        <f t="shared" si="8"/>
        <v>1.0632261870045676</v>
      </c>
      <c r="I246" s="125">
        <f t="shared" si="9"/>
        <v>0.5</v>
      </c>
      <c r="J246" s="47" t="s">
        <v>832</v>
      </c>
      <c r="K246" s="44"/>
    </row>
    <row r="247" spans="1:11" ht="20.100000000000001" customHeight="1" x14ac:dyDescent="0.3">
      <c r="A247" s="44" t="s">
        <v>253</v>
      </c>
      <c r="B247" s="95" t="str">
        <f>VLOOKUP($A247,'2020년_하반기재정집행'!$B$3:$C$408,2,FALSE)</f>
        <v>-</v>
      </c>
      <c r="C247" s="45">
        <v>31948774140</v>
      </c>
      <c r="D247" s="46">
        <v>27134750090</v>
      </c>
      <c r="E247" s="46">
        <v>15385403301</v>
      </c>
      <c r="F247" s="46">
        <v>15014496054</v>
      </c>
      <c r="G247" s="46">
        <v>15014496054</v>
      </c>
      <c r="H247" s="182">
        <f t="shared" si="8"/>
        <v>0.97589226361223225</v>
      </c>
      <c r="I247" s="125">
        <f t="shared" si="9"/>
        <v>0.4</v>
      </c>
      <c r="J247" s="47" t="s">
        <v>833</v>
      </c>
      <c r="K247" s="44"/>
    </row>
    <row r="248" spans="1:11" ht="20.100000000000001" customHeight="1" x14ac:dyDescent="0.3">
      <c r="A248" s="44" t="s">
        <v>259</v>
      </c>
      <c r="B248" s="95" t="str">
        <f>VLOOKUP($A248,'2020년_하반기재정집행'!$B$3:$C$408,2,FALSE)</f>
        <v>-</v>
      </c>
      <c r="C248" s="45">
        <v>2427287000</v>
      </c>
      <c r="D248" s="46">
        <v>705840000</v>
      </c>
      <c r="E248" s="46">
        <v>400211280</v>
      </c>
      <c r="F248" s="46">
        <v>300000</v>
      </c>
      <c r="G248" s="46">
        <v>300000</v>
      </c>
      <c r="H248" s="182">
        <f t="shared" si="8"/>
        <v>7.4960405913596442E-4</v>
      </c>
      <c r="I248" s="125">
        <f t="shared" si="9"/>
        <v>0</v>
      </c>
      <c r="J248" s="47" t="s">
        <v>834</v>
      </c>
      <c r="K248" s="44"/>
    </row>
    <row r="249" spans="1:11" ht="20.100000000000001" customHeight="1" x14ac:dyDescent="0.3">
      <c r="A249" s="44" t="s">
        <v>258</v>
      </c>
      <c r="B249" s="95" t="str">
        <f>VLOOKUP($A249,'2020년_하반기재정집행'!$B$3:$C$408,2,FALSE)</f>
        <v>-</v>
      </c>
      <c r="C249" s="45">
        <v>10989588000</v>
      </c>
      <c r="D249" s="46">
        <v>5475725750</v>
      </c>
      <c r="E249" s="46">
        <v>3104736500</v>
      </c>
      <c r="F249" s="46">
        <v>5073056000</v>
      </c>
      <c r="G249" s="46">
        <v>5073056000</v>
      </c>
      <c r="H249" s="182">
        <f t="shared" si="8"/>
        <v>1.63397312461138</v>
      </c>
      <c r="I249" s="125">
        <f t="shared" si="9"/>
        <v>0.6</v>
      </c>
      <c r="J249" s="47" t="s">
        <v>835</v>
      </c>
      <c r="K249" s="44"/>
    </row>
    <row r="250" spans="1:11" ht="20.100000000000001" customHeight="1" x14ac:dyDescent="0.3">
      <c r="A250" s="44" t="s">
        <v>248</v>
      </c>
      <c r="B250" s="95" t="str">
        <f>VLOOKUP($A250,'2020년_하반기재정집행'!$B$3:$C$408,2,FALSE)</f>
        <v>충북개발공사</v>
      </c>
      <c r="C250" s="45">
        <v>571111117000</v>
      </c>
      <c r="D250" s="46">
        <v>124060714900</v>
      </c>
      <c r="E250" s="46">
        <v>70342425348</v>
      </c>
      <c r="F250" s="46">
        <v>110713692691</v>
      </c>
      <c r="G250" s="46">
        <v>110713692691</v>
      </c>
      <c r="H250" s="182">
        <f t="shared" si="8"/>
        <v>1.5739248702795525</v>
      </c>
      <c r="I250" s="125">
        <f t="shared" si="9"/>
        <v>0.6</v>
      </c>
      <c r="J250" s="47" t="s">
        <v>836</v>
      </c>
      <c r="K250" s="44"/>
    </row>
    <row r="251" spans="1:11" ht="20.100000000000001" customHeight="1" x14ac:dyDescent="0.3">
      <c r="A251" s="44" t="s">
        <v>247</v>
      </c>
      <c r="B251" s="95" t="str">
        <f>VLOOKUP($A251,'2020년_하반기재정집행'!$B$3:$C$408,2,FALSE)</f>
        <v>청주시시설관리공단</v>
      </c>
      <c r="C251" s="45">
        <v>39212682000</v>
      </c>
      <c r="D251" s="46">
        <v>2957133000</v>
      </c>
      <c r="E251" s="46">
        <v>1676694411</v>
      </c>
      <c r="F251" s="46">
        <v>2052835852</v>
      </c>
      <c r="G251" s="46">
        <v>2052835852</v>
      </c>
      <c r="H251" s="182">
        <f t="shared" si="8"/>
        <v>1.2243351194662031</v>
      </c>
      <c r="I251" s="125">
        <f t="shared" si="9"/>
        <v>0.6</v>
      </c>
      <c r="J251" s="47" t="s">
        <v>837</v>
      </c>
      <c r="K251" s="44"/>
    </row>
    <row r="252" spans="1:11" ht="20.100000000000001" customHeight="1" x14ac:dyDescent="0.3">
      <c r="A252" s="44" t="s">
        <v>252</v>
      </c>
      <c r="B252" s="95" t="str">
        <f>VLOOKUP($A252,'2020년_하반기재정집행'!$B$3:$C$408,2,FALSE)</f>
        <v>단양관광관리공단</v>
      </c>
      <c r="C252" s="45">
        <v>5866161000</v>
      </c>
      <c r="D252" s="46">
        <v>138700000</v>
      </c>
      <c r="E252" s="46">
        <v>78642900</v>
      </c>
      <c r="F252" s="46">
        <v>138580620</v>
      </c>
      <c r="G252" s="46">
        <v>138580620</v>
      </c>
      <c r="H252" s="182">
        <f t="shared" si="8"/>
        <v>1.762150429345815</v>
      </c>
      <c r="I252" s="125">
        <f t="shared" si="9"/>
        <v>0.6</v>
      </c>
      <c r="J252" s="47" t="s">
        <v>838</v>
      </c>
      <c r="K252" s="44"/>
    </row>
    <row r="253" spans="1:11" ht="20.100000000000001" customHeight="1" x14ac:dyDescent="0.3">
      <c r="A253" s="44" t="s">
        <v>249</v>
      </c>
      <c r="B253" s="95" t="str">
        <f>VLOOKUP($A253,'2020년_하반기재정집행'!$B$3:$C$408,2,FALSE)</f>
        <v>충주시시설관리공단</v>
      </c>
      <c r="C253" s="45">
        <v>20090326000</v>
      </c>
      <c r="D253" s="46">
        <v>870704000</v>
      </c>
      <c r="E253" s="46">
        <v>493689168</v>
      </c>
      <c r="F253" s="46">
        <v>495723820</v>
      </c>
      <c r="G253" s="46">
        <v>495723820</v>
      </c>
      <c r="H253" s="182">
        <f t="shared" si="8"/>
        <v>1.0041213219407723</v>
      </c>
      <c r="I253" s="125">
        <f t="shared" si="9"/>
        <v>0.5</v>
      </c>
      <c r="J253" s="47" t="s">
        <v>839</v>
      </c>
      <c r="K253" s="44"/>
    </row>
    <row r="254" spans="1:11" ht="20.100000000000001" customHeight="1" x14ac:dyDescent="0.3">
      <c r="A254" s="44" t="s">
        <v>298</v>
      </c>
      <c r="B254" s="95" t="str">
        <f>VLOOKUP($A254,'2020년_하반기재정집행'!$B$3:$C$408,2,FALSE)</f>
        <v>-</v>
      </c>
      <c r="C254" s="45">
        <v>137447220630</v>
      </c>
      <c r="D254" s="46">
        <v>20966410820</v>
      </c>
      <c r="E254" s="46">
        <v>11887954935</v>
      </c>
      <c r="F254" s="46">
        <v>13626550480</v>
      </c>
      <c r="G254" s="46">
        <v>13626550480</v>
      </c>
      <c r="H254" s="182">
        <f t="shared" si="8"/>
        <v>1.1462484972820095</v>
      </c>
      <c r="I254" s="125">
        <f t="shared" si="9"/>
        <v>0.6</v>
      </c>
      <c r="J254" s="47" t="s">
        <v>840</v>
      </c>
      <c r="K254" s="44"/>
    </row>
    <row r="255" spans="1:11" ht="20.100000000000001" customHeight="1" x14ac:dyDescent="0.3">
      <c r="A255" s="44" t="s">
        <v>294</v>
      </c>
      <c r="B255" s="95" t="str">
        <f>VLOOKUP($A255,'2020년_하반기재정집행'!$B$3:$C$408,2,FALSE)</f>
        <v>-</v>
      </c>
      <c r="C255" s="45">
        <v>111253500680</v>
      </c>
      <c r="D255" s="46">
        <v>53739688680</v>
      </c>
      <c r="E255" s="46">
        <v>30470403482</v>
      </c>
      <c r="F255" s="46">
        <v>24138703092</v>
      </c>
      <c r="G255" s="46">
        <v>24138703092</v>
      </c>
      <c r="H255" s="182">
        <f t="shared" si="8"/>
        <v>0.79220162300310948</v>
      </c>
      <c r="I255" s="125">
        <f t="shared" si="9"/>
        <v>0.2</v>
      </c>
      <c r="J255" s="47" t="s">
        <v>841</v>
      </c>
      <c r="K255" s="44"/>
    </row>
    <row r="256" spans="1:11" ht="20.100000000000001" customHeight="1" x14ac:dyDescent="0.3">
      <c r="A256" s="44" t="s">
        <v>269</v>
      </c>
      <c r="B256" s="95" t="str">
        <f>VLOOKUP($A256,'2020년_하반기재정집행'!$B$3:$C$408,2,FALSE)</f>
        <v>-</v>
      </c>
      <c r="C256" s="45">
        <v>48620000000</v>
      </c>
      <c r="D256" s="46">
        <v>23500000</v>
      </c>
      <c r="E256" s="46">
        <v>13324500</v>
      </c>
      <c r="F256" s="46">
        <v>0</v>
      </c>
      <c r="G256" s="46">
        <v>0</v>
      </c>
      <c r="H256" s="182">
        <f t="shared" si="8"/>
        <v>0</v>
      </c>
      <c r="I256" s="125">
        <f t="shared" si="9"/>
        <v>0</v>
      </c>
      <c r="J256" s="47" t="s">
        <v>617</v>
      </c>
      <c r="K256" s="44"/>
    </row>
    <row r="257" spans="1:11" ht="20.100000000000001" customHeight="1" x14ac:dyDescent="0.3">
      <c r="A257" s="44" t="s">
        <v>295</v>
      </c>
      <c r="B257" s="95" t="str">
        <f>VLOOKUP($A257,'2020년_하반기재정집행'!$B$3:$C$408,2,FALSE)</f>
        <v>-</v>
      </c>
      <c r="C257" s="45">
        <v>32944861930</v>
      </c>
      <c r="D257" s="46">
        <v>12678212120</v>
      </c>
      <c r="E257" s="46">
        <v>7188546272</v>
      </c>
      <c r="F257" s="46">
        <v>9579131550</v>
      </c>
      <c r="G257" s="46">
        <v>9579131550</v>
      </c>
      <c r="H257" s="182">
        <f t="shared" si="8"/>
        <v>1.332554759689248</v>
      </c>
      <c r="I257" s="125">
        <f t="shared" si="9"/>
        <v>0.6</v>
      </c>
      <c r="J257" s="47" t="s">
        <v>842</v>
      </c>
      <c r="K257" s="44"/>
    </row>
    <row r="258" spans="1:11" ht="20.100000000000001" customHeight="1" x14ac:dyDescent="0.3">
      <c r="A258" s="44" t="s">
        <v>290</v>
      </c>
      <c r="B258" s="95" t="str">
        <f>VLOOKUP($A258,'2020년_하반기재정집행'!$B$3:$C$408,2,FALSE)</f>
        <v>-</v>
      </c>
      <c r="C258" s="45">
        <v>47165453960</v>
      </c>
      <c r="D258" s="46">
        <v>25601884215</v>
      </c>
      <c r="E258" s="46">
        <v>14516268350</v>
      </c>
      <c r="F258" s="46">
        <v>16542621640</v>
      </c>
      <c r="G258" s="46">
        <v>17800297760</v>
      </c>
      <c r="H258" s="182">
        <f t="shared" si="8"/>
        <v>1.2262309658942065</v>
      </c>
      <c r="I258" s="125">
        <f t="shared" si="9"/>
        <v>0.6</v>
      </c>
      <c r="J258" s="47" t="s">
        <v>843</v>
      </c>
      <c r="K258" s="44"/>
    </row>
    <row r="259" spans="1:11" ht="20.100000000000001" customHeight="1" x14ac:dyDescent="0.3">
      <c r="A259" s="44" t="s">
        <v>271</v>
      </c>
      <c r="B259" s="95" t="str">
        <f>VLOOKUP($A259,'2020년_하반기재정집행'!$B$3:$C$408,2,FALSE)</f>
        <v>-</v>
      </c>
      <c r="C259" s="45">
        <v>40479644480</v>
      </c>
      <c r="D259" s="46">
        <v>14205645310</v>
      </c>
      <c r="E259" s="46">
        <v>8054600891</v>
      </c>
      <c r="F259" s="46">
        <v>9945848000</v>
      </c>
      <c r="G259" s="46">
        <v>9945848000</v>
      </c>
      <c r="H259" s="182">
        <f t="shared" si="8"/>
        <v>1.2348033297482475</v>
      </c>
      <c r="I259" s="125">
        <f t="shared" si="9"/>
        <v>0.6</v>
      </c>
      <c r="J259" s="47" t="s">
        <v>844</v>
      </c>
      <c r="K259" s="44"/>
    </row>
    <row r="260" spans="1:11" ht="20.100000000000001" customHeight="1" x14ac:dyDescent="0.3">
      <c r="A260" s="44" t="s">
        <v>266</v>
      </c>
      <c r="B260" s="95" t="str">
        <f>VLOOKUP($A260,'2020년_하반기재정집행'!$B$3:$C$408,2,FALSE)</f>
        <v>-</v>
      </c>
      <c r="C260" s="45">
        <v>40689048949</v>
      </c>
      <c r="D260" s="46">
        <v>33376327949</v>
      </c>
      <c r="E260" s="46">
        <v>18924377947</v>
      </c>
      <c r="F260" s="46">
        <v>13330258900</v>
      </c>
      <c r="G260" s="46">
        <v>15367379760</v>
      </c>
      <c r="H260" s="182">
        <f t="shared" si="8"/>
        <v>0.8120414738618198</v>
      </c>
      <c r="I260" s="125">
        <f t="shared" si="9"/>
        <v>0.3</v>
      </c>
      <c r="J260" s="47" t="s">
        <v>845</v>
      </c>
      <c r="K260" s="44"/>
    </row>
    <row r="261" spans="1:11" ht="20.100000000000001" customHeight="1" x14ac:dyDescent="0.3">
      <c r="A261" s="44" t="s">
        <v>268</v>
      </c>
      <c r="B261" s="95" t="str">
        <f>VLOOKUP($A261,'2020년_하반기재정집행'!$B$3:$C$408,2,FALSE)</f>
        <v>-</v>
      </c>
      <c r="C261" s="45">
        <v>2027000000</v>
      </c>
      <c r="D261" s="46">
        <v>0</v>
      </c>
      <c r="E261" s="46">
        <v>0</v>
      </c>
      <c r="F261" s="46">
        <v>0</v>
      </c>
      <c r="G261" s="46">
        <v>0</v>
      </c>
      <c r="H261" s="182" t="e">
        <f t="shared" si="8"/>
        <v>#DIV/0!</v>
      </c>
      <c r="I261" s="125" t="e">
        <f t="shared" si="9"/>
        <v>#DIV/0!</v>
      </c>
      <c r="J261" s="47" t="s">
        <v>617</v>
      </c>
      <c r="K261" s="44"/>
    </row>
    <row r="262" spans="1:11" ht="20.100000000000001" customHeight="1" x14ac:dyDescent="0.3">
      <c r="A262" s="44" t="s">
        <v>265</v>
      </c>
      <c r="B262" s="95" t="str">
        <f>VLOOKUP($A262,'2020년_하반기재정집행'!$B$3:$C$408,2,FALSE)</f>
        <v>-</v>
      </c>
      <c r="C262" s="45">
        <v>89443929690</v>
      </c>
      <c r="D262" s="46">
        <v>16717644690</v>
      </c>
      <c r="E262" s="46">
        <v>9478904539</v>
      </c>
      <c r="F262" s="46">
        <v>10470420610</v>
      </c>
      <c r="G262" s="46">
        <v>10470420610</v>
      </c>
      <c r="H262" s="182">
        <f t="shared" si="8"/>
        <v>1.1046023901728841</v>
      </c>
      <c r="I262" s="125">
        <f t="shared" si="9"/>
        <v>0.6</v>
      </c>
      <c r="J262" s="47" t="s">
        <v>846</v>
      </c>
      <c r="K262" s="44"/>
    </row>
    <row r="263" spans="1:11" ht="20.100000000000001" customHeight="1" x14ac:dyDescent="0.3">
      <c r="A263" s="44" t="s">
        <v>278</v>
      </c>
      <c r="B263" s="95" t="str">
        <f>VLOOKUP($A263,'2020년_하반기재정집행'!$B$3:$C$408,2,FALSE)</f>
        <v>-</v>
      </c>
      <c r="C263" s="45">
        <v>44088877170</v>
      </c>
      <c r="D263" s="46">
        <v>3677252170</v>
      </c>
      <c r="E263" s="46">
        <v>2085001980</v>
      </c>
      <c r="F263" s="46">
        <v>1290290130</v>
      </c>
      <c r="G263" s="46">
        <v>1290290130</v>
      </c>
      <c r="H263" s="182">
        <f t="shared" ref="H263:H326" si="10">+G263/E263</f>
        <v>0.61884359937154587</v>
      </c>
      <c r="I263" s="125">
        <f t="shared" si="9"/>
        <v>0</v>
      </c>
      <c r="J263" s="47" t="s">
        <v>847</v>
      </c>
      <c r="K263" s="44"/>
    </row>
    <row r="264" spans="1:11" ht="20.100000000000001" customHeight="1" x14ac:dyDescent="0.3">
      <c r="A264" s="44" t="s">
        <v>279</v>
      </c>
      <c r="B264" s="95" t="str">
        <f>VLOOKUP($A264,'2020년_하반기재정집행'!$B$3:$C$408,2,FALSE)</f>
        <v>-</v>
      </c>
      <c r="C264" s="45">
        <v>1257815000</v>
      </c>
      <c r="D264" s="46">
        <v>655400000</v>
      </c>
      <c r="E264" s="46">
        <v>371611800</v>
      </c>
      <c r="F264" s="46">
        <v>381510440</v>
      </c>
      <c r="G264" s="46">
        <v>381510440</v>
      </c>
      <c r="H264" s="182">
        <f t="shared" si="10"/>
        <v>1.0266370443565032</v>
      </c>
      <c r="I264" s="125">
        <f t="shared" ref="I264:I327" si="11">VLOOKUP(H264*100,$M$7:$N$12,2)</f>
        <v>0.5</v>
      </c>
      <c r="J264" s="47" t="s">
        <v>848</v>
      </c>
      <c r="K264" s="44"/>
    </row>
    <row r="265" spans="1:11" ht="20.100000000000001" customHeight="1" x14ac:dyDescent="0.3">
      <c r="A265" s="44" t="s">
        <v>286</v>
      </c>
      <c r="B265" s="95" t="str">
        <f>VLOOKUP($A265,'2020년_하반기재정집행'!$B$3:$C$408,2,FALSE)</f>
        <v>-</v>
      </c>
      <c r="C265" s="45">
        <v>47076206430</v>
      </c>
      <c r="D265" s="46">
        <v>17476479380</v>
      </c>
      <c r="E265" s="46">
        <v>9909163808</v>
      </c>
      <c r="F265" s="46">
        <v>12408653653</v>
      </c>
      <c r="G265" s="46">
        <v>12408653653</v>
      </c>
      <c r="H265" s="182">
        <f t="shared" si="10"/>
        <v>1.2522402387759579</v>
      </c>
      <c r="I265" s="125">
        <f t="shared" si="11"/>
        <v>0.6</v>
      </c>
      <c r="J265" s="47" t="s">
        <v>849</v>
      </c>
      <c r="K265" s="44"/>
    </row>
    <row r="266" spans="1:11" ht="20.100000000000001" customHeight="1" x14ac:dyDescent="0.3">
      <c r="A266" s="44" t="s">
        <v>277</v>
      </c>
      <c r="B266" s="95" t="str">
        <f>VLOOKUP($A266,'2020년_하반기재정집행'!$B$3:$C$408,2,FALSE)</f>
        <v>-</v>
      </c>
      <c r="C266" s="45">
        <v>72301350015</v>
      </c>
      <c r="D266" s="46">
        <v>39899634795</v>
      </c>
      <c r="E266" s="46">
        <v>22623092929</v>
      </c>
      <c r="F266" s="46">
        <v>17121912920</v>
      </c>
      <c r="G266" s="46">
        <v>18399209650</v>
      </c>
      <c r="H266" s="182">
        <f t="shared" si="10"/>
        <v>0.81329328875339124</v>
      </c>
      <c r="I266" s="125">
        <f t="shared" si="11"/>
        <v>0.3</v>
      </c>
      <c r="J266" s="47" t="s">
        <v>850</v>
      </c>
      <c r="K266" s="44"/>
    </row>
    <row r="267" spans="1:11" ht="20.100000000000001" customHeight="1" x14ac:dyDescent="0.3">
      <c r="A267" s="44" t="s">
        <v>288</v>
      </c>
      <c r="B267" s="95" t="str">
        <f>VLOOKUP($A267,'2020년_하반기재정집행'!$B$3:$C$408,2,FALSE)</f>
        <v>-</v>
      </c>
      <c r="C267" s="45">
        <v>44994530940</v>
      </c>
      <c r="D267" s="46">
        <v>29252508340</v>
      </c>
      <c r="E267" s="46">
        <v>16586172229</v>
      </c>
      <c r="F267" s="46">
        <v>18677129370</v>
      </c>
      <c r="G267" s="46">
        <v>18677129370</v>
      </c>
      <c r="H267" s="182">
        <f t="shared" si="10"/>
        <v>1.1260662865506772</v>
      </c>
      <c r="I267" s="125">
        <f t="shared" si="11"/>
        <v>0.6</v>
      </c>
      <c r="J267" s="47" t="s">
        <v>851</v>
      </c>
      <c r="K267" s="44"/>
    </row>
    <row r="268" spans="1:11" ht="20.100000000000001" customHeight="1" x14ac:dyDescent="0.3">
      <c r="A268" s="44" t="s">
        <v>283</v>
      </c>
      <c r="B268" s="95" t="str">
        <f>VLOOKUP($A268,'2020년_하반기재정집행'!$B$3:$C$408,2,FALSE)</f>
        <v>-</v>
      </c>
      <c r="C268" s="45">
        <v>66277671230</v>
      </c>
      <c r="D268" s="46">
        <v>32210884770</v>
      </c>
      <c r="E268" s="46">
        <v>18263571665</v>
      </c>
      <c r="F268" s="46">
        <v>26297674490</v>
      </c>
      <c r="G268" s="46">
        <v>26297674490</v>
      </c>
      <c r="H268" s="182">
        <f t="shared" si="10"/>
        <v>1.4398976811527189</v>
      </c>
      <c r="I268" s="125">
        <f t="shared" si="11"/>
        <v>0.6</v>
      </c>
      <c r="J268" s="47" t="s">
        <v>819</v>
      </c>
      <c r="K268" s="44"/>
    </row>
    <row r="269" spans="1:11" ht="20.100000000000001" customHeight="1" x14ac:dyDescent="0.3">
      <c r="A269" s="44" t="s">
        <v>281</v>
      </c>
      <c r="B269" s="95" t="str">
        <f>VLOOKUP($A269,'2020년_하반기재정집행'!$B$3:$C$408,2,FALSE)</f>
        <v>-</v>
      </c>
      <c r="C269" s="45">
        <v>14402706750</v>
      </c>
      <c r="D269" s="46">
        <v>2724615750</v>
      </c>
      <c r="E269" s="46">
        <v>1544857130</v>
      </c>
      <c r="F269" s="46">
        <v>2107879610</v>
      </c>
      <c r="G269" s="46">
        <v>2107879610</v>
      </c>
      <c r="H269" s="182">
        <f t="shared" si="10"/>
        <v>1.3644495462179083</v>
      </c>
      <c r="I269" s="125">
        <f t="shared" si="11"/>
        <v>0.6</v>
      </c>
      <c r="J269" s="47" t="s">
        <v>852</v>
      </c>
      <c r="K269" s="44"/>
    </row>
    <row r="270" spans="1:11" ht="20.100000000000001" customHeight="1" x14ac:dyDescent="0.3">
      <c r="A270" s="44" t="s">
        <v>273</v>
      </c>
      <c r="B270" s="95" t="str">
        <f>VLOOKUP($A270,'2020년_하반기재정집행'!$B$3:$C$408,2,FALSE)</f>
        <v>-</v>
      </c>
      <c r="C270" s="45">
        <v>12431462520</v>
      </c>
      <c r="D270" s="46">
        <v>4289147520</v>
      </c>
      <c r="E270" s="46">
        <v>2431946644</v>
      </c>
      <c r="F270" s="46">
        <v>2932598650</v>
      </c>
      <c r="G270" s="46">
        <v>2932598650</v>
      </c>
      <c r="H270" s="182">
        <f t="shared" si="10"/>
        <v>1.2058647163313341</v>
      </c>
      <c r="I270" s="125">
        <f t="shared" si="11"/>
        <v>0.6</v>
      </c>
      <c r="J270" s="47" t="s">
        <v>853</v>
      </c>
      <c r="K270" s="44"/>
    </row>
    <row r="271" spans="1:11" ht="20.100000000000001" customHeight="1" x14ac:dyDescent="0.3">
      <c r="A271" s="44" t="s">
        <v>270</v>
      </c>
      <c r="B271" s="95" t="str">
        <f>VLOOKUP($A271,'2020년_하반기재정집행'!$B$3:$C$408,2,FALSE)</f>
        <v>-</v>
      </c>
      <c r="C271" s="45">
        <v>26083906000</v>
      </c>
      <c r="D271" s="46">
        <v>5850000000</v>
      </c>
      <c r="E271" s="46">
        <v>3316950000</v>
      </c>
      <c r="F271" s="46">
        <v>5261516100</v>
      </c>
      <c r="G271" s="46">
        <v>5261516100</v>
      </c>
      <c r="H271" s="182">
        <f t="shared" si="10"/>
        <v>1.5862512549179215</v>
      </c>
      <c r="I271" s="125">
        <f t="shared" si="11"/>
        <v>0.6</v>
      </c>
      <c r="J271" s="47" t="s">
        <v>854</v>
      </c>
      <c r="K271" s="44"/>
    </row>
    <row r="272" spans="1:11" ht="20.100000000000001" customHeight="1" x14ac:dyDescent="0.3">
      <c r="A272" s="44" t="s">
        <v>296</v>
      </c>
      <c r="B272" s="95" t="str">
        <f>VLOOKUP($A272,'2020년_하반기재정집행'!$B$3:$C$408,2,FALSE)</f>
        <v>-</v>
      </c>
      <c r="C272" s="45">
        <v>58851456170</v>
      </c>
      <c r="D272" s="46">
        <v>29774376170</v>
      </c>
      <c r="E272" s="46">
        <v>16882071288</v>
      </c>
      <c r="F272" s="46">
        <v>8434994810</v>
      </c>
      <c r="G272" s="46">
        <v>8434994810</v>
      </c>
      <c r="H272" s="182">
        <f t="shared" si="10"/>
        <v>0.49964217459475524</v>
      </c>
      <c r="I272" s="125">
        <f t="shared" si="11"/>
        <v>0</v>
      </c>
      <c r="J272" s="47" t="s">
        <v>855</v>
      </c>
      <c r="K272" s="44"/>
    </row>
    <row r="273" spans="1:11" ht="20.100000000000001" customHeight="1" x14ac:dyDescent="0.3">
      <c r="A273" s="44" t="s">
        <v>267</v>
      </c>
      <c r="B273" s="95" t="str">
        <f>VLOOKUP($A273,'2020년_하반기재정집행'!$B$3:$C$408,2,FALSE)</f>
        <v>-</v>
      </c>
      <c r="C273" s="45">
        <v>49795065280</v>
      </c>
      <c r="D273" s="46">
        <v>14411769580</v>
      </c>
      <c r="E273" s="46">
        <v>8171473352</v>
      </c>
      <c r="F273" s="46">
        <v>16909310330</v>
      </c>
      <c r="G273" s="46">
        <v>16909310330</v>
      </c>
      <c r="H273" s="182">
        <f t="shared" si="10"/>
        <v>2.0693098541233548</v>
      </c>
      <c r="I273" s="125">
        <f t="shared" si="11"/>
        <v>0.6</v>
      </c>
      <c r="J273" s="47" t="s">
        <v>856</v>
      </c>
      <c r="K273" s="44"/>
    </row>
    <row r="274" spans="1:11" ht="20.100000000000001" customHeight="1" x14ac:dyDescent="0.3">
      <c r="A274" s="44" t="s">
        <v>293</v>
      </c>
      <c r="B274" s="95" t="str">
        <f>VLOOKUP($A274,'2020년_하반기재정집행'!$B$3:$C$408,2,FALSE)</f>
        <v>-</v>
      </c>
      <c r="C274" s="45">
        <v>19372248650</v>
      </c>
      <c r="D274" s="46">
        <v>11191197000</v>
      </c>
      <c r="E274" s="46">
        <v>6345408699</v>
      </c>
      <c r="F274" s="46">
        <v>8743898190</v>
      </c>
      <c r="G274" s="46">
        <v>8743898190</v>
      </c>
      <c r="H274" s="182">
        <f t="shared" si="10"/>
        <v>1.3779881808681587</v>
      </c>
      <c r="I274" s="125">
        <f t="shared" si="11"/>
        <v>0.6</v>
      </c>
      <c r="J274" s="47" t="s">
        <v>857</v>
      </c>
      <c r="K274" s="44"/>
    </row>
    <row r="275" spans="1:11" ht="20.100000000000001" customHeight="1" x14ac:dyDescent="0.3">
      <c r="A275" s="44" t="s">
        <v>300</v>
      </c>
      <c r="B275" s="95" t="str">
        <f>VLOOKUP($A275,'2020년_하반기재정집행'!$B$3:$C$408,2,FALSE)</f>
        <v>-</v>
      </c>
      <c r="C275" s="45">
        <v>30393683000</v>
      </c>
      <c r="D275" s="46">
        <v>20928991000</v>
      </c>
      <c r="E275" s="46">
        <v>11866737897</v>
      </c>
      <c r="F275" s="46">
        <v>8306999720</v>
      </c>
      <c r="G275" s="46">
        <v>8306999720</v>
      </c>
      <c r="H275" s="182">
        <f t="shared" si="10"/>
        <v>0.70002386435956188</v>
      </c>
      <c r="I275" s="125">
        <f t="shared" si="11"/>
        <v>0.2</v>
      </c>
      <c r="J275" s="47" t="s">
        <v>858</v>
      </c>
      <c r="K275" s="44"/>
    </row>
    <row r="276" spans="1:11" ht="20.100000000000001" customHeight="1" x14ac:dyDescent="0.3">
      <c r="A276" s="44" t="s">
        <v>289</v>
      </c>
      <c r="B276" s="95" t="str">
        <f>VLOOKUP($A276,'2020년_하반기재정집행'!$B$3:$C$408,2,FALSE)</f>
        <v>-</v>
      </c>
      <c r="C276" s="45">
        <v>39201476000</v>
      </c>
      <c r="D276" s="46">
        <v>36764466500</v>
      </c>
      <c r="E276" s="46">
        <v>20845452506</v>
      </c>
      <c r="F276" s="46">
        <v>15684338256</v>
      </c>
      <c r="G276" s="46">
        <v>15684338256</v>
      </c>
      <c r="H276" s="182">
        <f t="shared" si="10"/>
        <v>0.7524105438097608</v>
      </c>
      <c r="I276" s="125">
        <f t="shared" si="11"/>
        <v>0.2</v>
      </c>
      <c r="J276" s="47" t="s">
        <v>859</v>
      </c>
      <c r="K276" s="44"/>
    </row>
    <row r="277" spans="1:11" ht="20.100000000000001" customHeight="1" x14ac:dyDescent="0.3">
      <c r="A277" s="44" t="s">
        <v>280</v>
      </c>
      <c r="B277" s="95" t="str">
        <f>VLOOKUP($A277,'2020년_하반기재정집행'!$B$3:$C$408,2,FALSE)</f>
        <v>-</v>
      </c>
      <c r="C277" s="45">
        <v>15879366590</v>
      </c>
      <c r="D277" s="46">
        <v>9603008780</v>
      </c>
      <c r="E277" s="46">
        <v>5444905978</v>
      </c>
      <c r="F277" s="46">
        <v>5958134150</v>
      </c>
      <c r="G277" s="46">
        <v>5958134150</v>
      </c>
      <c r="H277" s="182">
        <f t="shared" si="10"/>
        <v>1.0942584085149836</v>
      </c>
      <c r="I277" s="125">
        <f t="shared" si="11"/>
        <v>0.5</v>
      </c>
      <c r="J277" s="47" t="s">
        <v>860</v>
      </c>
      <c r="K277" s="44"/>
    </row>
    <row r="278" spans="1:11" ht="20.100000000000001" customHeight="1" x14ac:dyDescent="0.3">
      <c r="A278" s="44" t="s">
        <v>292</v>
      </c>
      <c r="B278" s="95" t="str">
        <f>VLOOKUP($A278,'2020년_하반기재정집행'!$B$3:$C$408,2,FALSE)</f>
        <v>-</v>
      </c>
      <c r="C278" s="45">
        <v>29223113920</v>
      </c>
      <c r="D278" s="46">
        <v>20418989670</v>
      </c>
      <c r="E278" s="46">
        <v>11577567143</v>
      </c>
      <c r="F278" s="46">
        <v>12539655160</v>
      </c>
      <c r="G278" s="46">
        <v>12600952260</v>
      </c>
      <c r="H278" s="182">
        <f t="shared" si="10"/>
        <v>1.0883937967588257</v>
      </c>
      <c r="I278" s="125">
        <f t="shared" si="11"/>
        <v>0.5</v>
      </c>
      <c r="J278" s="47" t="s">
        <v>861</v>
      </c>
      <c r="K278" s="44"/>
    </row>
    <row r="279" spans="1:11" ht="20.100000000000001" customHeight="1" x14ac:dyDescent="0.3">
      <c r="A279" s="44" t="s">
        <v>282</v>
      </c>
      <c r="B279" s="95" t="str">
        <f>VLOOKUP($A279,'2020년_하반기재정집행'!$B$3:$C$408,2,FALSE)</f>
        <v>-</v>
      </c>
      <c r="C279" s="45">
        <v>6469879910</v>
      </c>
      <c r="D279" s="46">
        <v>4599314910</v>
      </c>
      <c r="E279" s="46">
        <v>2607811554</v>
      </c>
      <c r="F279" s="46">
        <v>2800777010</v>
      </c>
      <c r="G279" s="46">
        <v>2800777010</v>
      </c>
      <c r="H279" s="182">
        <f t="shared" si="10"/>
        <v>1.0739951687475344</v>
      </c>
      <c r="I279" s="125">
        <f t="shared" si="11"/>
        <v>0.5</v>
      </c>
      <c r="J279" s="47" t="s">
        <v>862</v>
      </c>
      <c r="K279" s="44"/>
    </row>
    <row r="280" spans="1:11" ht="20.100000000000001" customHeight="1" x14ac:dyDescent="0.3">
      <c r="A280" s="44" t="s">
        <v>287</v>
      </c>
      <c r="B280" s="95" t="str">
        <f>VLOOKUP($A280,'2020년_하반기재정집행'!$B$3:$C$408,2,FALSE)</f>
        <v>-</v>
      </c>
      <c r="C280" s="45">
        <v>7940460000</v>
      </c>
      <c r="D280" s="46">
        <v>346380000</v>
      </c>
      <c r="E280" s="46">
        <v>196397460</v>
      </c>
      <c r="F280" s="46">
        <v>247711490</v>
      </c>
      <c r="G280" s="46">
        <v>247711490</v>
      </c>
      <c r="H280" s="182">
        <f t="shared" si="10"/>
        <v>1.2612764442065596</v>
      </c>
      <c r="I280" s="125">
        <f t="shared" si="11"/>
        <v>0.6</v>
      </c>
      <c r="J280" s="47" t="s">
        <v>863</v>
      </c>
      <c r="K280" s="44"/>
    </row>
    <row r="281" spans="1:11" ht="20.100000000000001" customHeight="1" x14ac:dyDescent="0.3">
      <c r="A281" s="44" t="s">
        <v>272</v>
      </c>
      <c r="B281" s="95" t="str">
        <f>VLOOKUP($A281,'2020년_하반기재정집행'!$B$3:$C$408,2,FALSE)</f>
        <v>-</v>
      </c>
      <c r="C281" s="45">
        <v>7172017000</v>
      </c>
      <c r="D281" s="46">
        <v>4339850000</v>
      </c>
      <c r="E281" s="46">
        <v>2460694950</v>
      </c>
      <c r="F281" s="46">
        <v>3106890840</v>
      </c>
      <c r="G281" s="46">
        <v>3106890840</v>
      </c>
      <c r="H281" s="182">
        <f t="shared" si="10"/>
        <v>1.2626070696003988</v>
      </c>
      <c r="I281" s="125">
        <f t="shared" si="11"/>
        <v>0.6</v>
      </c>
      <c r="J281" s="47" t="s">
        <v>864</v>
      </c>
      <c r="K281" s="44"/>
    </row>
    <row r="282" spans="1:11" ht="20.100000000000001" customHeight="1" x14ac:dyDescent="0.3">
      <c r="A282" s="44" t="s">
        <v>297</v>
      </c>
      <c r="B282" s="95" t="str">
        <f>VLOOKUP($A282,'2020년_하반기재정집행'!$B$3:$C$408,2,FALSE)</f>
        <v>-</v>
      </c>
      <c r="C282" s="45">
        <v>28254790830</v>
      </c>
      <c r="D282" s="46">
        <v>18698690850</v>
      </c>
      <c r="E282" s="46">
        <v>10602157712</v>
      </c>
      <c r="F282" s="46">
        <v>12142640040</v>
      </c>
      <c r="G282" s="46">
        <v>12142640040</v>
      </c>
      <c r="H282" s="182">
        <f t="shared" si="10"/>
        <v>1.1452989447852122</v>
      </c>
      <c r="I282" s="125">
        <f t="shared" si="11"/>
        <v>0.6</v>
      </c>
      <c r="J282" s="47" t="s">
        <v>865</v>
      </c>
      <c r="K282" s="44"/>
    </row>
    <row r="283" spans="1:11" ht="20.100000000000001" customHeight="1" x14ac:dyDescent="0.3">
      <c r="A283" s="44" t="s">
        <v>299</v>
      </c>
      <c r="B283" s="95" t="str">
        <f>VLOOKUP($A283,'2020년_하반기재정집행'!$B$3:$C$408,2,FALSE)</f>
        <v>-</v>
      </c>
      <c r="C283" s="45">
        <v>33393396160</v>
      </c>
      <c r="D283" s="46">
        <v>29227451520</v>
      </c>
      <c r="E283" s="46">
        <v>16571965012</v>
      </c>
      <c r="F283" s="46">
        <v>13049366040</v>
      </c>
      <c r="G283" s="46">
        <v>13049366040</v>
      </c>
      <c r="H283" s="182">
        <f t="shared" si="10"/>
        <v>0.78743625336831002</v>
      </c>
      <c r="I283" s="125">
        <f t="shared" si="11"/>
        <v>0.2</v>
      </c>
      <c r="J283" s="47" t="s">
        <v>723</v>
      </c>
      <c r="K283" s="44"/>
    </row>
    <row r="284" spans="1:11" ht="20.100000000000001" customHeight="1" x14ac:dyDescent="0.3">
      <c r="A284" s="44" t="s">
        <v>276</v>
      </c>
      <c r="B284" s="95" t="str">
        <f>VLOOKUP($A284,'2020년_하반기재정집행'!$B$3:$C$408,2,FALSE)</f>
        <v>충청남도개발공사</v>
      </c>
      <c r="C284" s="45">
        <v>262129797000</v>
      </c>
      <c r="D284" s="46">
        <v>66673845615</v>
      </c>
      <c r="E284" s="46">
        <v>37804070463</v>
      </c>
      <c r="F284" s="46">
        <v>51694735336</v>
      </c>
      <c r="G284" s="46">
        <v>51694735336</v>
      </c>
      <c r="H284" s="182">
        <f t="shared" si="10"/>
        <v>1.3674383393871625</v>
      </c>
      <c r="I284" s="125">
        <f t="shared" si="11"/>
        <v>0.6</v>
      </c>
      <c r="J284" s="47" t="s">
        <v>608</v>
      </c>
      <c r="K284" s="44"/>
    </row>
    <row r="285" spans="1:11" ht="20.100000000000001" customHeight="1" x14ac:dyDescent="0.3">
      <c r="A285" s="44" t="s">
        <v>285</v>
      </c>
      <c r="B285" s="95" t="str">
        <f>VLOOKUP($A285,'2020년_하반기재정집행'!$B$3:$C$408,2,FALSE)</f>
        <v>천안시시설관리공단</v>
      </c>
      <c r="C285" s="45">
        <v>39545050000</v>
      </c>
      <c r="D285" s="46">
        <v>3037466000</v>
      </c>
      <c r="E285" s="46">
        <v>1722243222</v>
      </c>
      <c r="F285" s="46">
        <v>2563391572</v>
      </c>
      <c r="G285" s="46">
        <v>2563391572</v>
      </c>
      <c r="H285" s="182">
        <f t="shared" si="10"/>
        <v>1.4884027640551225</v>
      </c>
      <c r="I285" s="125">
        <f t="shared" si="11"/>
        <v>0.6</v>
      </c>
      <c r="J285" s="47" t="s">
        <v>866</v>
      </c>
      <c r="K285" s="44"/>
    </row>
    <row r="286" spans="1:11" ht="20.100000000000001" customHeight="1" x14ac:dyDescent="0.3">
      <c r="A286" s="44" t="s">
        <v>284</v>
      </c>
      <c r="B286" s="95" t="str">
        <f>VLOOKUP($A286,'2020년_하반기재정집행'!$B$3:$C$408,2,FALSE)</f>
        <v>보령시시설관리공단</v>
      </c>
      <c r="C286" s="45">
        <v>15791042000</v>
      </c>
      <c r="D286" s="46">
        <v>551822000</v>
      </c>
      <c r="E286" s="46">
        <v>312883074</v>
      </c>
      <c r="F286" s="46">
        <v>360667045</v>
      </c>
      <c r="G286" s="46">
        <v>360667045</v>
      </c>
      <c r="H286" s="182">
        <f t="shared" si="10"/>
        <v>1.1527214955705785</v>
      </c>
      <c r="I286" s="125">
        <f t="shared" si="11"/>
        <v>0.6</v>
      </c>
      <c r="J286" s="47" t="s">
        <v>867</v>
      </c>
      <c r="K286" s="44"/>
    </row>
    <row r="287" spans="1:11" ht="20.100000000000001" customHeight="1" x14ac:dyDescent="0.3">
      <c r="A287" s="44" t="s">
        <v>275</v>
      </c>
      <c r="B287" s="95" t="str">
        <f>VLOOKUP($A287,'2020년_하반기재정집행'!$B$3:$C$408,2,FALSE)</f>
        <v>아산시시설관리공단</v>
      </c>
      <c r="C287" s="45">
        <v>28257000000</v>
      </c>
      <c r="D287" s="46">
        <v>876440000</v>
      </c>
      <c r="E287" s="46">
        <v>496941480</v>
      </c>
      <c r="F287" s="46">
        <v>733734010</v>
      </c>
      <c r="G287" s="46">
        <v>733734010</v>
      </c>
      <c r="H287" s="182">
        <f t="shared" si="10"/>
        <v>1.4764998285109949</v>
      </c>
      <c r="I287" s="125">
        <f t="shared" si="11"/>
        <v>0.6</v>
      </c>
      <c r="J287" s="47" t="s">
        <v>868</v>
      </c>
      <c r="K287" s="44"/>
    </row>
    <row r="288" spans="1:11" ht="20.100000000000001" customHeight="1" x14ac:dyDescent="0.3">
      <c r="A288" s="44" t="s">
        <v>291</v>
      </c>
      <c r="B288" s="95" t="str">
        <f>VLOOKUP($A288,'2020년_하반기재정집행'!$B$3:$C$408,2,FALSE)</f>
        <v>당진항만관광공사</v>
      </c>
      <c r="C288" s="45">
        <v>2424000000</v>
      </c>
      <c r="D288" s="46">
        <v>316200000</v>
      </c>
      <c r="E288" s="46">
        <v>179285400</v>
      </c>
      <c r="F288" s="46">
        <v>111854300</v>
      </c>
      <c r="G288" s="46">
        <v>111854300</v>
      </c>
      <c r="H288" s="182">
        <f t="shared" si="10"/>
        <v>0.62388961956746058</v>
      </c>
      <c r="I288" s="125">
        <f t="shared" si="11"/>
        <v>0</v>
      </c>
      <c r="J288" s="47" t="s">
        <v>869</v>
      </c>
      <c r="K288" s="44"/>
    </row>
    <row r="289" spans="1:11" ht="20.100000000000001" customHeight="1" x14ac:dyDescent="0.3">
      <c r="A289" s="44" t="s">
        <v>274</v>
      </c>
      <c r="B289" s="95" t="str">
        <f>VLOOKUP($A289,'2020년_하반기재정집행'!$B$3:$C$408,2,FALSE)</f>
        <v>부여군시설관리공단</v>
      </c>
      <c r="C289" s="45">
        <v>6135975000</v>
      </c>
      <c r="D289" s="46">
        <v>372678000</v>
      </c>
      <c r="E289" s="46">
        <v>211308426</v>
      </c>
      <c r="F289" s="46">
        <v>265800178</v>
      </c>
      <c r="G289" s="46">
        <v>265800178</v>
      </c>
      <c r="H289" s="182">
        <f t="shared" si="10"/>
        <v>1.2578777999131943</v>
      </c>
      <c r="I289" s="125">
        <f t="shared" si="11"/>
        <v>0.6</v>
      </c>
      <c r="J289" s="47" t="s">
        <v>870</v>
      </c>
      <c r="K289" s="44"/>
    </row>
    <row r="290" spans="1:11" ht="20.100000000000001" customHeight="1" x14ac:dyDescent="0.3">
      <c r="A290" s="44" t="s">
        <v>312</v>
      </c>
      <c r="B290" s="95" t="str">
        <f>VLOOKUP($A290,'2020년_하반기재정집행'!$B$3:$C$408,2,FALSE)</f>
        <v>-</v>
      </c>
      <c r="C290" s="45">
        <v>113105682794</v>
      </c>
      <c r="D290" s="46">
        <v>34874756274</v>
      </c>
      <c r="E290" s="46">
        <v>19773986807</v>
      </c>
      <c r="F290" s="46">
        <v>15596170990</v>
      </c>
      <c r="G290" s="46">
        <v>15596170990</v>
      </c>
      <c r="H290" s="182">
        <f t="shared" si="10"/>
        <v>0.78872162413292135</v>
      </c>
      <c r="I290" s="125">
        <f t="shared" si="11"/>
        <v>0.2</v>
      </c>
      <c r="J290" s="47" t="s">
        <v>871</v>
      </c>
      <c r="K290" s="44"/>
    </row>
    <row r="291" spans="1:11" ht="20.100000000000001" customHeight="1" x14ac:dyDescent="0.3">
      <c r="A291" s="44" t="s">
        <v>320</v>
      </c>
      <c r="B291" s="95" t="str">
        <f>VLOOKUP($A291,'2020년_하반기재정집행'!$B$3:$C$408,2,FALSE)</f>
        <v>-</v>
      </c>
      <c r="C291" s="45">
        <v>169608234965</v>
      </c>
      <c r="D291" s="46">
        <v>131302583805</v>
      </c>
      <c r="E291" s="46">
        <v>74448565018</v>
      </c>
      <c r="F291" s="46">
        <v>48145034583</v>
      </c>
      <c r="G291" s="46">
        <v>48145034583</v>
      </c>
      <c r="H291" s="182">
        <f t="shared" si="10"/>
        <v>0.64668855029455041</v>
      </c>
      <c r="I291" s="125">
        <f t="shared" si="11"/>
        <v>0</v>
      </c>
      <c r="J291" s="47" t="s">
        <v>872</v>
      </c>
      <c r="K291" s="44"/>
    </row>
    <row r="292" spans="1:11" ht="20.100000000000001" customHeight="1" x14ac:dyDescent="0.3">
      <c r="A292" s="44" t="s">
        <v>311</v>
      </c>
      <c r="B292" s="95" t="str">
        <f>VLOOKUP($A292,'2020년_하반기재정집행'!$B$3:$C$408,2,FALSE)</f>
        <v>-</v>
      </c>
      <c r="C292" s="45">
        <v>67291159470</v>
      </c>
      <c r="D292" s="46">
        <v>13626775470</v>
      </c>
      <c r="E292" s="46">
        <v>7726381691</v>
      </c>
      <c r="F292" s="46">
        <v>8641338580</v>
      </c>
      <c r="G292" s="46">
        <v>8641338580</v>
      </c>
      <c r="H292" s="182">
        <f t="shared" si="10"/>
        <v>1.1184198406953902</v>
      </c>
      <c r="I292" s="125">
        <f t="shared" si="11"/>
        <v>0.6</v>
      </c>
      <c r="J292" s="47" t="s">
        <v>873</v>
      </c>
      <c r="K292" s="44"/>
    </row>
    <row r="293" spans="1:11" ht="20.100000000000001" customHeight="1" x14ac:dyDescent="0.3">
      <c r="A293" s="44" t="s">
        <v>306</v>
      </c>
      <c r="B293" s="95" t="str">
        <f>VLOOKUP($A293,'2020년_하반기재정집행'!$B$3:$C$408,2,FALSE)</f>
        <v>-</v>
      </c>
      <c r="C293" s="45">
        <v>75953128610</v>
      </c>
      <c r="D293" s="46">
        <v>57193570110</v>
      </c>
      <c r="E293" s="46">
        <v>32428754253</v>
      </c>
      <c r="F293" s="46">
        <v>33208380506</v>
      </c>
      <c r="G293" s="46">
        <v>33208380506</v>
      </c>
      <c r="H293" s="182">
        <f t="shared" si="10"/>
        <v>1.0240412026597623</v>
      </c>
      <c r="I293" s="125">
        <f t="shared" si="11"/>
        <v>0.5</v>
      </c>
      <c r="J293" s="47" t="s">
        <v>874</v>
      </c>
      <c r="K293" s="44"/>
    </row>
    <row r="294" spans="1:11" ht="20.100000000000001" customHeight="1" x14ac:dyDescent="0.3">
      <c r="A294" s="44" t="s">
        <v>307</v>
      </c>
      <c r="B294" s="95" t="str">
        <f>VLOOKUP($A294,'2020년_하반기재정집행'!$B$3:$C$408,2,FALSE)</f>
        <v>-</v>
      </c>
      <c r="C294" s="45">
        <v>47061521370</v>
      </c>
      <c r="D294" s="46">
        <v>14712070370</v>
      </c>
      <c r="E294" s="46">
        <v>8341743900</v>
      </c>
      <c r="F294" s="46">
        <v>9327068670</v>
      </c>
      <c r="G294" s="46">
        <v>9327068670</v>
      </c>
      <c r="H294" s="182">
        <f t="shared" si="10"/>
        <v>1.1181197579081756</v>
      </c>
      <c r="I294" s="125">
        <f t="shared" si="11"/>
        <v>0.6</v>
      </c>
      <c r="J294" s="47" t="s">
        <v>875</v>
      </c>
      <c r="K294" s="44"/>
    </row>
    <row r="295" spans="1:11" ht="20.100000000000001" customHeight="1" x14ac:dyDescent="0.3">
      <c r="A295" s="44" t="s">
        <v>318</v>
      </c>
      <c r="B295" s="95" t="str">
        <f>VLOOKUP($A295,'2020년_하반기재정집행'!$B$3:$C$408,2,FALSE)</f>
        <v>-</v>
      </c>
      <c r="C295" s="45">
        <v>70734018650</v>
      </c>
      <c r="D295" s="46">
        <v>60198519850</v>
      </c>
      <c r="E295" s="46">
        <v>34132560755</v>
      </c>
      <c r="F295" s="46">
        <v>40265925910</v>
      </c>
      <c r="G295" s="46">
        <v>40265925910</v>
      </c>
      <c r="H295" s="182">
        <f t="shared" si="10"/>
        <v>1.1796924994589377</v>
      </c>
      <c r="I295" s="125">
        <f t="shared" si="11"/>
        <v>0.6</v>
      </c>
      <c r="J295" s="47" t="s">
        <v>876</v>
      </c>
      <c r="K295" s="44"/>
    </row>
    <row r="296" spans="1:11" ht="20.100000000000001" customHeight="1" x14ac:dyDescent="0.3">
      <c r="A296" s="44" t="s">
        <v>302</v>
      </c>
      <c r="B296" s="95" t="str">
        <f>VLOOKUP($A296,'2020년_하반기재정집행'!$B$3:$C$408,2,FALSE)</f>
        <v>-</v>
      </c>
      <c r="C296" s="45">
        <v>38267131570</v>
      </c>
      <c r="D296" s="46">
        <v>37764038570</v>
      </c>
      <c r="E296" s="46">
        <v>21412209869</v>
      </c>
      <c r="F296" s="46">
        <v>18403697650</v>
      </c>
      <c r="G296" s="46">
        <v>18403697650</v>
      </c>
      <c r="H296" s="182">
        <f t="shared" si="10"/>
        <v>0.85949548237168927</v>
      </c>
      <c r="I296" s="125">
        <f t="shared" si="11"/>
        <v>0.3</v>
      </c>
      <c r="J296" s="47" t="s">
        <v>877</v>
      </c>
      <c r="K296" s="44"/>
    </row>
    <row r="297" spans="1:11" ht="20.100000000000001" customHeight="1" x14ac:dyDescent="0.3">
      <c r="A297" s="44" t="s">
        <v>315</v>
      </c>
      <c r="B297" s="95" t="str">
        <f>VLOOKUP($A297,'2020년_하반기재정집행'!$B$3:$C$408,2,FALSE)</f>
        <v>-</v>
      </c>
      <c r="C297" s="45">
        <v>37726602110</v>
      </c>
      <c r="D297" s="46">
        <v>20039297560</v>
      </c>
      <c r="E297" s="46">
        <v>11362281717</v>
      </c>
      <c r="F297" s="46">
        <v>18629011790</v>
      </c>
      <c r="G297" s="46">
        <v>18629011790</v>
      </c>
      <c r="H297" s="182">
        <f t="shared" si="10"/>
        <v>1.6395484862981065</v>
      </c>
      <c r="I297" s="125">
        <f t="shared" si="11"/>
        <v>0.6</v>
      </c>
      <c r="J297" s="47" t="s">
        <v>878</v>
      </c>
      <c r="K297" s="44"/>
    </row>
    <row r="298" spans="1:11" ht="20.100000000000001" customHeight="1" x14ac:dyDescent="0.3">
      <c r="A298" s="44" t="s">
        <v>319</v>
      </c>
      <c r="B298" s="95" t="str">
        <f>VLOOKUP($A298,'2020년_하반기재정집행'!$B$3:$C$408,2,FALSE)</f>
        <v>-</v>
      </c>
      <c r="C298" s="45">
        <v>34403456660</v>
      </c>
      <c r="D298" s="46">
        <v>28790599320</v>
      </c>
      <c r="E298" s="46">
        <v>16324269814</v>
      </c>
      <c r="F298" s="46">
        <v>18106401610</v>
      </c>
      <c r="G298" s="46">
        <v>18106401610</v>
      </c>
      <c r="H298" s="182">
        <f t="shared" si="10"/>
        <v>1.1091706897953628</v>
      </c>
      <c r="I298" s="125">
        <f t="shared" si="11"/>
        <v>0.6</v>
      </c>
      <c r="J298" s="47" t="s">
        <v>879</v>
      </c>
      <c r="K298" s="44"/>
    </row>
    <row r="299" spans="1:11" ht="20.100000000000001" customHeight="1" x14ac:dyDescent="0.3">
      <c r="A299" s="44" t="s">
        <v>309</v>
      </c>
      <c r="B299" s="95" t="str">
        <f>VLOOKUP($A299,'2020년_하반기재정집행'!$B$3:$C$408,2,FALSE)</f>
        <v>-</v>
      </c>
      <c r="C299" s="45">
        <v>29891810960</v>
      </c>
      <c r="D299" s="46">
        <v>14200744950</v>
      </c>
      <c r="E299" s="46">
        <v>8051822386</v>
      </c>
      <c r="F299" s="46">
        <v>10981871250</v>
      </c>
      <c r="G299" s="46">
        <v>10981871250</v>
      </c>
      <c r="H299" s="182">
        <f t="shared" si="10"/>
        <v>1.3638988447006213</v>
      </c>
      <c r="I299" s="125">
        <f t="shared" si="11"/>
        <v>0.6</v>
      </c>
      <c r="J299" s="47" t="s">
        <v>880</v>
      </c>
      <c r="K299" s="44"/>
    </row>
    <row r="300" spans="1:11" ht="20.100000000000001" customHeight="1" x14ac:dyDescent="0.3">
      <c r="A300" s="44" t="s">
        <v>321</v>
      </c>
      <c r="B300" s="95" t="str">
        <f>VLOOKUP($A300,'2020년_하반기재정집행'!$B$3:$C$408,2,FALSE)</f>
        <v>-</v>
      </c>
      <c r="C300" s="45">
        <v>33558647120</v>
      </c>
      <c r="D300" s="46">
        <v>11074743577</v>
      </c>
      <c r="E300" s="46">
        <v>6279379608</v>
      </c>
      <c r="F300" s="46">
        <v>9718232800</v>
      </c>
      <c r="G300" s="46">
        <v>9718232800</v>
      </c>
      <c r="H300" s="182">
        <f t="shared" si="10"/>
        <v>1.5476421886676293</v>
      </c>
      <c r="I300" s="125">
        <f t="shared" si="11"/>
        <v>0.6</v>
      </c>
      <c r="J300" s="47" t="s">
        <v>881</v>
      </c>
      <c r="K300" s="44"/>
    </row>
    <row r="301" spans="1:11" ht="20.100000000000001" customHeight="1" x14ac:dyDescent="0.3">
      <c r="A301" s="44" t="s">
        <v>316</v>
      </c>
      <c r="B301" s="95" t="str">
        <f>VLOOKUP($A301,'2020년_하반기재정집행'!$B$3:$C$408,2,FALSE)</f>
        <v>-</v>
      </c>
      <c r="C301" s="45">
        <v>32288687820</v>
      </c>
      <c r="D301" s="46">
        <v>18983296820</v>
      </c>
      <c r="E301" s="46">
        <v>10763529297</v>
      </c>
      <c r="F301" s="46">
        <v>11564193570</v>
      </c>
      <c r="G301" s="46">
        <v>11564193570</v>
      </c>
      <c r="H301" s="182">
        <f t="shared" si="10"/>
        <v>1.0743867788071297</v>
      </c>
      <c r="I301" s="125">
        <f t="shared" si="11"/>
        <v>0.5</v>
      </c>
      <c r="J301" s="47" t="s">
        <v>882</v>
      </c>
      <c r="K301" s="44"/>
    </row>
    <row r="302" spans="1:11" ht="20.100000000000001" customHeight="1" x14ac:dyDescent="0.3">
      <c r="A302" s="44" t="s">
        <v>317</v>
      </c>
      <c r="B302" s="95" t="str">
        <f>VLOOKUP($A302,'2020년_하반기재정집행'!$B$3:$C$408,2,FALSE)</f>
        <v>-</v>
      </c>
      <c r="C302" s="45">
        <v>43883103060</v>
      </c>
      <c r="D302" s="46">
        <v>39951903060</v>
      </c>
      <c r="E302" s="46">
        <v>22652729035</v>
      </c>
      <c r="F302" s="46">
        <v>24111762440</v>
      </c>
      <c r="G302" s="46">
        <v>24111762440</v>
      </c>
      <c r="H302" s="182">
        <f t="shared" si="10"/>
        <v>1.0644087254452077</v>
      </c>
      <c r="I302" s="125">
        <f t="shared" si="11"/>
        <v>0.5</v>
      </c>
      <c r="J302" s="47" t="s">
        <v>711</v>
      </c>
      <c r="K302" s="44"/>
    </row>
    <row r="303" spans="1:11" ht="20.100000000000001" customHeight="1" x14ac:dyDescent="0.3">
      <c r="A303" s="44" t="s">
        <v>314</v>
      </c>
      <c r="B303" s="95" t="str">
        <f>VLOOKUP($A303,'2020년_하반기재정집행'!$B$3:$C$408,2,FALSE)</f>
        <v>-</v>
      </c>
      <c r="C303" s="45">
        <v>20105247950</v>
      </c>
      <c r="D303" s="46">
        <v>2306894950</v>
      </c>
      <c r="E303" s="46">
        <v>1308009437</v>
      </c>
      <c r="F303" s="46">
        <v>1532135760</v>
      </c>
      <c r="G303" s="46">
        <v>1532135760</v>
      </c>
      <c r="H303" s="182">
        <f t="shared" si="10"/>
        <v>1.1713491635916997</v>
      </c>
      <c r="I303" s="125">
        <f t="shared" si="11"/>
        <v>0.6</v>
      </c>
      <c r="J303" s="47" t="s">
        <v>883</v>
      </c>
      <c r="K303" s="44"/>
    </row>
    <row r="304" spans="1:11" ht="20.100000000000001" customHeight="1" x14ac:dyDescent="0.3">
      <c r="A304" s="44" t="s">
        <v>308</v>
      </c>
      <c r="B304" s="95" t="str">
        <f>VLOOKUP($A304,'2020년_하반기재정집행'!$B$3:$C$408,2,FALSE)</f>
        <v>-</v>
      </c>
      <c r="C304" s="45">
        <v>12164137000</v>
      </c>
      <c r="D304" s="46">
        <v>470800000</v>
      </c>
      <c r="E304" s="46">
        <v>266943600</v>
      </c>
      <c r="F304" s="46">
        <v>385910460</v>
      </c>
      <c r="G304" s="46">
        <v>385910460</v>
      </c>
      <c r="H304" s="182">
        <f t="shared" si="10"/>
        <v>1.4456629040741191</v>
      </c>
      <c r="I304" s="125">
        <f t="shared" si="11"/>
        <v>0.6</v>
      </c>
      <c r="J304" s="47" t="s">
        <v>884</v>
      </c>
      <c r="K304" s="44"/>
    </row>
    <row r="305" spans="1:11" ht="20.100000000000001" customHeight="1" x14ac:dyDescent="0.3">
      <c r="A305" s="44" t="s">
        <v>304</v>
      </c>
      <c r="B305" s="95" t="str">
        <f>VLOOKUP($A305,'2020년_하반기재정집행'!$B$3:$C$408,2,FALSE)</f>
        <v>-</v>
      </c>
      <c r="C305" s="45">
        <v>23114363720</v>
      </c>
      <c r="D305" s="46">
        <v>14623949170</v>
      </c>
      <c r="E305" s="46">
        <v>8291779179</v>
      </c>
      <c r="F305" s="46">
        <v>11572195710</v>
      </c>
      <c r="G305" s="46">
        <v>11572195710</v>
      </c>
      <c r="H305" s="182">
        <f t="shared" si="10"/>
        <v>1.3956227560073087</v>
      </c>
      <c r="I305" s="125">
        <f t="shared" si="11"/>
        <v>0.6</v>
      </c>
      <c r="J305" s="47" t="s">
        <v>885</v>
      </c>
      <c r="K305" s="44"/>
    </row>
    <row r="306" spans="1:11" ht="20.100000000000001" customHeight="1" x14ac:dyDescent="0.3">
      <c r="A306" s="44" t="s">
        <v>310</v>
      </c>
      <c r="B306" s="95" t="str">
        <f>VLOOKUP($A306,'2020년_하반기재정집행'!$B$3:$C$408,2,FALSE)</f>
        <v>-</v>
      </c>
      <c r="C306" s="45">
        <v>16648271740</v>
      </c>
      <c r="D306" s="46">
        <v>4806370740</v>
      </c>
      <c r="E306" s="46">
        <v>2725212210</v>
      </c>
      <c r="F306" s="46">
        <v>1044964240</v>
      </c>
      <c r="G306" s="46">
        <v>1044964240</v>
      </c>
      <c r="H306" s="182">
        <f t="shared" si="10"/>
        <v>0.38344325486491199</v>
      </c>
      <c r="I306" s="125">
        <f t="shared" si="11"/>
        <v>0</v>
      </c>
      <c r="J306" s="47" t="s">
        <v>886</v>
      </c>
      <c r="K306" s="44"/>
    </row>
    <row r="307" spans="1:11" ht="20.100000000000001" customHeight="1" x14ac:dyDescent="0.3">
      <c r="A307" s="44" t="s">
        <v>313</v>
      </c>
      <c r="B307" s="95" t="str">
        <f>VLOOKUP($A307,'2020년_하반기재정집행'!$B$3:$C$408,2,FALSE)</f>
        <v>전북개발공사</v>
      </c>
      <c r="C307" s="45">
        <v>328656668412</v>
      </c>
      <c r="D307" s="46">
        <v>83762445041</v>
      </c>
      <c r="E307" s="46">
        <v>47493306338</v>
      </c>
      <c r="F307" s="46">
        <v>53241555406</v>
      </c>
      <c r="G307" s="46">
        <v>53241555406</v>
      </c>
      <c r="H307" s="182">
        <f t="shared" si="10"/>
        <v>1.1210328257016031</v>
      </c>
      <c r="I307" s="125">
        <f t="shared" si="11"/>
        <v>0.6</v>
      </c>
      <c r="J307" s="47" t="s">
        <v>887</v>
      </c>
      <c r="K307" s="44"/>
    </row>
    <row r="308" spans="1:11" ht="20.100000000000001" customHeight="1" x14ac:dyDescent="0.3">
      <c r="A308" s="44" t="s">
        <v>305</v>
      </c>
      <c r="B308" s="95" t="str">
        <f>VLOOKUP($A308,'2020년_하반기재정집행'!$B$3:$C$408,2,FALSE)</f>
        <v>전주시시설관리공단</v>
      </c>
      <c r="C308" s="45">
        <v>34262022000</v>
      </c>
      <c r="D308" s="46">
        <v>1774706000</v>
      </c>
      <c r="E308" s="46">
        <v>1006258302</v>
      </c>
      <c r="F308" s="46">
        <v>1296045930</v>
      </c>
      <c r="G308" s="46">
        <v>1296045930</v>
      </c>
      <c r="H308" s="182">
        <f t="shared" si="10"/>
        <v>1.2879853288405465</v>
      </c>
      <c r="I308" s="125">
        <f t="shared" si="11"/>
        <v>0.6</v>
      </c>
      <c r="J308" s="47" t="s">
        <v>888</v>
      </c>
      <c r="K308" s="44"/>
    </row>
    <row r="309" spans="1:11" ht="20.100000000000001" customHeight="1" x14ac:dyDescent="0.3">
      <c r="A309" s="44" t="s">
        <v>303</v>
      </c>
      <c r="B309" s="95" t="str">
        <f>VLOOKUP($A309,'2020년_하반기재정집행'!$B$3:$C$408,2,FALSE)</f>
        <v>장수한우지방공사</v>
      </c>
      <c r="C309" s="45">
        <v>10114245000</v>
      </c>
      <c r="D309" s="46">
        <v>6987690400</v>
      </c>
      <c r="E309" s="46">
        <v>3962020457</v>
      </c>
      <c r="F309" s="46">
        <v>4038410287</v>
      </c>
      <c r="G309" s="46">
        <v>4038410287</v>
      </c>
      <c r="H309" s="182">
        <f t="shared" si="10"/>
        <v>1.0192805238713587</v>
      </c>
      <c r="I309" s="125">
        <f t="shared" si="11"/>
        <v>0.5</v>
      </c>
      <c r="J309" s="47" t="s">
        <v>889</v>
      </c>
      <c r="K309" s="44"/>
    </row>
    <row r="310" spans="1:11" ht="20.100000000000001" customHeight="1" x14ac:dyDescent="0.3">
      <c r="A310" s="44" t="s">
        <v>327</v>
      </c>
      <c r="B310" s="95" t="str">
        <f>VLOOKUP($A310,'2020년_하반기재정집행'!$B$3:$C$408,2,FALSE)</f>
        <v>-</v>
      </c>
      <c r="C310" s="45">
        <v>31320544000</v>
      </c>
      <c r="D310" s="46">
        <v>6848784000</v>
      </c>
      <c r="E310" s="46">
        <v>3883260528</v>
      </c>
      <c r="F310" s="46">
        <v>4869126710</v>
      </c>
      <c r="G310" s="46">
        <v>4869126710</v>
      </c>
      <c r="H310" s="182">
        <f t="shared" si="10"/>
        <v>1.2538758795325411</v>
      </c>
      <c r="I310" s="125">
        <f t="shared" si="11"/>
        <v>0.6</v>
      </c>
      <c r="J310" s="47" t="s">
        <v>890</v>
      </c>
      <c r="K310" s="44"/>
    </row>
    <row r="311" spans="1:11" ht="20.100000000000001" customHeight="1" x14ac:dyDescent="0.3">
      <c r="A311" s="44" t="s">
        <v>332</v>
      </c>
      <c r="B311" s="95" t="str">
        <f>VLOOKUP($A311,'2020년_하반기재정집행'!$B$3:$C$408,2,FALSE)</f>
        <v>-</v>
      </c>
      <c r="C311" s="45">
        <v>55211817920</v>
      </c>
      <c r="D311" s="46">
        <v>31924014920</v>
      </c>
      <c r="E311" s="46">
        <v>18100916460</v>
      </c>
      <c r="F311" s="46">
        <v>24373677570</v>
      </c>
      <c r="G311" s="46">
        <v>24461518420</v>
      </c>
      <c r="H311" s="182">
        <f t="shared" si="10"/>
        <v>1.3513966806076294</v>
      </c>
      <c r="I311" s="125">
        <f t="shared" si="11"/>
        <v>0.6</v>
      </c>
      <c r="J311" s="47" t="s">
        <v>891</v>
      </c>
      <c r="K311" s="44"/>
    </row>
    <row r="312" spans="1:11" ht="20.100000000000001" customHeight="1" x14ac:dyDescent="0.3">
      <c r="A312" s="44" t="s">
        <v>336</v>
      </c>
      <c r="B312" s="95" t="str">
        <f>VLOOKUP($A312,'2020년_하반기재정집행'!$B$3:$C$408,2,FALSE)</f>
        <v>-</v>
      </c>
      <c r="C312" s="45">
        <v>3921912000</v>
      </c>
      <c r="D312" s="46">
        <v>30000000</v>
      </c>
      <c r="E312" s="46">
        <v>17010000</v>
      </c>
      <c r="F312" s="46">
        <v>29369000</v>
      </c>
      <c r="G312" s="46">
        <v>29369000</v>
      </c>
      <c r="H312" s="182">
        <f t="shared" si="10"/>
        <v>1.7265726043503822</v>
      </c>
      <c r="I312" s="125">
        <f t="shared" si="11"/>
        <v>0.6</v>
      </c>
      <c r="J312" s="47" t="s">
        <v>686</v>
      </c>
      <c r="K312" s="44"/>
    </row>
    <row r="313" spans="1:11" ht="20.100000000000001" customHeight="1" x14ac:dyDescent="0.3">
      <c r="A313" s="44" t="s">
        <v>334</v>
      </c>
      <c r="B313" s="95" t="str">
        <f>VLOOKUP($A313,'2020년_하반기재정집행'!$B$3:$C$408,2,FALSE)</f>
        <v>-</v>
      </c>
      <c r="C313" s="45">
        <v>73108898950</v>
      </c>
      <c r="D313" s="46">
        <v>30246072950</v>
      </c>
      <c r="E313" s="46">
        <v>17149523363</v>
      </c>
      <c r="F313" s="46">
        <v>12139177490</v>
      </c>
      <c r="G313" s="46">
        <v>12139177490</v>
      </c>
      <c r="H313" s="182">
        <f t="shared" si="10"/>
        <v>0.70784343290789098</v>
      </c>
      <c r="I313" s="125">
        <f t="shared" si="11"/>
        <v>0.2</v>
      </c>
      <c r="J313" s="47" t="s">
        <v>892</v>
      </c>
      <c r="K313" s="44"/>
    </row>
    <row r="314" spans="1:11" ht="20.100000000000001" customHeight="1" x14ac:dyDescent="0.3">
      <c r="A314" s="44" t="s">
        <v>340</v>
      </c>
      <c r="B314" s="95" t="str">
        <f>VLOOKUP($A314,'2020년_하반기재정집행'!$B$3:$C$408,2,FALSE)</f>
        <v>-</v>
      </c>
      <c r="C314" s="45">
        <v>80078972000</v>
      </c>
      <c r="D314" s="46">
        <v>61359780150</v>
      </c>
      <c r="E314" s="46">
        <v>34790995345</v>
      </c>
      <c r="F314" s="46">
        <v>21884066750</v>
      </c>
      <c r="G314" s="46">
        <v>21884066750</v>
      </c>
      <c r="H314" s="182">
        <f t="shared" si="10"/>
        <v>0.62901525331453545</v>
      </c>
      <c r="I314" s="125">
        <f t="shared" si="11"/>
        <v>0</v>
      </c>
      <c r="J314" s="47" t="s">
        <v>893</v>
      </c>
      <c r="K314" s="44"/>
    </row>
    <row r="315" spans="1:11" ht="20.100000000000001" customHeight="1" x14ac:dyDescent="0.3">
      <c r="A315" s="44" t="s">
        <v>330</v>
      </c>
      <c r="B315" s="95" t="str">
        <f>VLOOKUP($A315,'2020년_하반기재정집행'!$B$3:$C$408,2,FALSE)</f>
        <v>-</v>
      </c>
      <c r="C315" s="45">
        <v>39343819540</v>
      </c>
      <c r="D315" s="46">
        <v>19341871540</v>
      </c>
      <c r="E315" s="46">
        <v>10966841163</v>
      </c>
      <c r="F315" s="46">
        <v>12004122340</v>
      </c>
      <c r="G315" s="46">
        <v>12004122340</v>
      </c>
      <c r="H315" s="182">
        <f t="shared" si="10"/>
        <v>1.0945834047911249</v>
      </c>
      <c r="I315" s="125">
        <f t="shared" si="11"/>
        <v>0.5</v>
      </c>
      <c r="J315" s="47" t="s">
        <v>894</v>
      </c>
      <c r="K315" s="44"/>
    </row>
    <row r="316" spans="1:11" ht="20.100000000000001" customHeight="1" x14ac:dyDescent="0.3">
      <c r="A316" s="44" t="s">
        <v>323</v>
      </c>
      <c r="B316" s="95" t="str">
        <f>VLOOKUP($A316,'2020년_하반기재정집행'!$B$3:$C$408,2,FALSE)</f>
        <v>-</v>
      </c>
      <c r="C316" s="45">
        <v>60635481620</v>
      </c>
      <c r="D316" s="46">
        <v>44994171620</v>
      </c>
      <c r="E316" s="46">
        <v>25511695309</v>
      </c>
      <c r="F316" s="46">
        <v>30148421650</v>
      </c>
      <c r="G316" s="46">
        <v>30148421650</v>
      </c>
      <c r="H316" s="182">
        <f t="shared" si="10"/>
        <v>1.1817490482243358</v>
      </c>
      <c r="I316" s="125">
        <f t="shared" si="11"/>
        <v>0.6</v>
      </c>
      <c r="J316" s="47" t="s">
        <v>895</v>
      </c>
      <c r="K316" s="44"/>
    </row>
    <row r="317" spans="1:11" ht="20.100000000000001" customHeight="1" x14ac:dyDescent="0.3">
      <c r="A317" s="44" t="s">
        <v>343</v>
      </c>
      <c r="B317" s="95" t="str">
        <f>VLOOKUP($A317,'2020년_하반기재정집행'!$B$3:$C$408,2,FALSE)</f>
        <v>-</v>
      </c>
      <c r="C317" s="45">
        <v>66595042000</v>
      </c>
      <c r="D317" s="46">
        <v>1039607000</v>
      </c>
      <c r="E317" s="46">
        <v>589457169</v>
      </c>
      <c r="F317" s="46">
        <v>632602000</v>
      </c>
      <c r="G317" s="46">
        <v>632602000</v>
      </c>
      <c r="H317" s="182">
        <f t="shared" si="10"/>
        <v>1.0731941746899001</v>
      </c>
      <c r="I317" s="125">
        <f t="shared" si="11"/>
        <v>0.5</v>
      </c>
      <c r="J317" s="47" t="s">
        <v>896</v>
      </c>
      <c r="K317" s="44"/>
    </row>
    <row r="318" spans="1:11" ht="20.100000000000001" customHeight="1" x14ac:dyDescent="0.3">
      <c r="A318" s="44" t="s">
        <v>329</v>
      </c>
      <c r="B318" s="95" t="str">
        <f>VLOOKUP($A318,'2020년_하반기재정집행'!$B$3:$C$408,2,FALSE)</f>
        <v>-</v>
      </c>
      <c r="C318" s="45">
        <v>32961992790</v>
      </c>
      <c r="D318" s="46">
        <v>23025844190</v>
      </c>
      <c r="E318" s="46">
        <v>13055653656</v>
      </c>
      <c r="F318" s="46">
        <v>11006254180</v>
      </c>
      <c r="G318" s="46">
        <v>11006254180</v>
      </c>
      <c r="H318" s="182">
        <f t="shared" si="10"/>
        <v>0.84302590050264126</v>
      </c>
      <c r="I318" s="125">
        <f t="shared" si="11"/>
        <v>0.3</v>
      </c>
      <c r="J318" s="47" t="s">
        <v>897</v>
      </c>
      <c r="K318" s="44"/>
    </row>
    <row r="319" spans="1:11" ht="20.100000000000001" customHeight="1" x14ac:dyDescent="0.3">
      <c r="A319" s="44" t="s">
        <v>331</v>
      </c>
      <c r="B319" s="95" t="str">
        <f>VLOOKUP($A319,'2020년_하반기재정집행'!$B$3:$C$408,2,FALSE)</f>
        <v>-</v>
      </c>
      <c r="C319" s="45">
        <v>32270858080</v>
      </c>
      <c r="D319" s="46">
        <v>25332522080</v>
      </c>
      <c r="E319" s="46">
        <v>14363540019</v>
      </c>
      <c r="F319" s="46">
        <v>12504531150</v>
      </c>
      <c r="G319" s="46">
        <v>12504531150</v>
      </c>
      <c r="H319" s="182">
        <f t="shared" si="10"/>
        <v>0.87057446377836423</v>
      </c>
      <c r="I319" s="125">
        <f t="shared" si="11"/>
        <v>0.3</v>
      </c>
      <c r="J319" s="47" t="s">
        <v>898</v>
      </c>
      <c r="K319" s="44"/>
    </row>
    <row r="320" spans="1:11" ht="20.100000000000001" customHeight="1" x14ac:dyDescent="0.3">
      <c r="A320" s="44" t="s">
        <v>326</v>
      </c>
      <c r="B320" s="95" t="str">
        <f>VLOOKUP($A320,'2020년_하반기재정집행'!$B$3:$C$408,2,FALSE)</f>
        <v>-</v>
      </c>
      <c r="C320" s="45">
        <v>31113300770</v>
      </c>
      <c r="D320" s="46">
        <v>16034684760</v>
      </c>
      <c r="E320" s="46">
        <v>9091666259</v>
      </c>
      <c r="F320" s="46">
        <v>8153049658</v>
      </c>
      <c r="G320" s="46">
        <v>8153049658</v>
      </c>
      <c r="H320" s="182">
        <f t="shared" si="10"/>
        <v>0.89676077252936481</v>
      </c>
      <c r="I320" s="125">
        <f t="shared" si="11"/>
        <v>0.3</v>
      </c>
      <c r="J320" s="47" t="s">
        <v>899</v>
      </c>
      <c r="K320" s="44"/>
    </row>
    <row r="321" spans="1:11" ht="20.100000000000001" customHeight="1" x14ac:dyDescent="0.3">
      <c r="A321" s="44" t="s">
        <v>333</v>
      </c>
      <c r="B321" s="95" t="str">
        <f>VLOOKUP($A321,'2020년_하반기재정집행'!$B$3:$C$408,2,FALSE)</f>
        <v>-</v>
      </c>
      <c r="C321" s="45">
        <v>51744966930</v>
      </c>
      <c r="D321" s="46">
        <v>40980111530</v>
      </c>
      <c r="E321" s="46">
        <v>23235723237</v>
      </c>
      <c r="F321" s="46">
        <v>25600552360</v>
      </c>
      <c r="G321" s="46">
        <v>25600552360</v>
      </c>
      <c r="H321" s="182">
        <f t="shared" si="10"/>
        <v>1.1017755762916948</v>
      </c>
      <c r="I321" s="125">
        <f t="shared" si="11"/>
        <v>0.6</v>
      </c>
      <c r="J321" s="47" t="s">
        <v>900</v>
      </c>
      <c r="K321" s="44"/>
    </row>
    <row r="322" spans="1:11" ht="20.100000000000001" customHeight="1" x14ac:dyDescent="0.3">
      <c r="A322" s="44" t="s">
        <v>325</v>
      </c>
      <c r="B322" s="95" t="str">
        <f>VLOOKUP($A322,'2020년_하반기재정집행'!$B$3:$C$408,2,FALSE)</f>
        <v>-</v>
      </c>
      <c r="C322" s="45">
        <v>16400000000</v>
      </c>
      <c r="D322" s="46">
        <v>0</v>
      </c>
      <c r="E322" s="46">
        <v>0</v>
      </c>
      <c r="F322" s="46">
        <v>0</v>
      </c>
      <c r="G322" s="46">
        <v>0</v>
      </c>
      <c r="H322" s="182" t="e">
        <f t="shared" si="10"/>
        <v>#DIV/0!</v>
      </c>
      <c r="I322" s="125" t="e">
        <f t="shared" si="11"/>
        <v>#DIV/0!</v>
      </c>
      <c r="J322" s="47" t="s">
        <v>617</v>
      </c>
      <c r="K322" s="44"/>
    </row>
    <row r="323" spans="1:11" ht="20.100000000000001" customHeight="1" x14ac:dyDescent="0.3">
      <c r="A323" s="44" t="s">
        <v>342</v>
      </c>
      <c r="B323" s="95" t="str">
        <f>VLOOKUP($A323,'2020년_하반기재정집행'!$B$3:$C$408,2,FALSE)</f>
        <v>-</v>
      </c>
      <c r="C323" s="45">
        <v>44645383840</v>
      </c>
      <c r="D323" s="46">
        <v>33893133820</v>
      </c>
      <c r="E323" s="46">
        <v>19217406876</v>
      </c>
      <c r="F323" s="46">
        <v>16662139730</v>
      </c>
      <c r="G323" s="46">
        <v>16662139730</v>
      </c>
      <c r="H323" s="182">
        <f t="shared" si="10"/>
        <v>0.86703371779096838</v>
      </c>
      <c r="I323" s="125">
        <f t="shared" si="11"/>
        <v>0.3</v>
      </c>
      <c r="J323" s="47" t="s">
        <v>901</v>
      </c>
      <c r="K323" s="44"/>
    </row>
    <row r="324" spans="1:11" ht="20.100000000000001" customHeight="1" x14ac:dyDescent="0.3">
      <c r="A324" s="44" t="s">
        <v>338</v>
      </c>
      <c r="B324" s="95" t="str">
        <f>VLOOKUP($A324,'2020년_하반기재정집행'!$B$3:$C$408,2,FALSE)</f>
        <v>-</v>
      </c>
      <c r="C324" s="45">
        <v>18917780700</v>
      </c>
      <c r="D324" s="46">
        <v>16066143300</v>
      </c>
      <c r="E324" s="46">
        <v>9109503251</v>
      </c>
      <c r="F324" s="46">
        <v>10689224380</v>
      </c>
      <c r="G324" s="46">
        <v>10689224380</v>
      </c>
      <c r="H324" s="182">
        <f t="shared" si="10"/>
        <v>1.1734146292583612</v>
      </c>
      <c r="I324" s="125">
        <f t="shared" si="11"/>
        <v>0.6</v>
      </c>
      <c r="J324" s="47" t="s">
        <v>902</v>
      </c>
      <c r="K324" s="44"/>
    </row>
    <row r="325" spans="1:11" ht="20.100000000000001" customHeight="1" x14ac:dyDescent="0.3">
      <c r="A325" s="44" t="s">
        <v>324</v>
      </c>
      <c r="B325" s="95" t="str">
        <f>VLOOKUP($A325,'2020년_하반기재정집행'!$B$3:$C$408,2,FALSE)</f>
        <v>-</v>
      </c>
      <c r="C325" s="45">
        <v>31639168000</v>
      </c>
      <c r="D325" s="46">
        <v>14992976000</v>
      </c>
      <c r="E325" s="46">
        <v>8501017392</v>
      </c>
      <c r="F325" s="46">
        <v>4168937330</v>
      </c>
      <c r="G325" s="46">
        <v>4168937330</v>
      </c>
      <c r="H325" s="182">
        <f t="shared" si="10"/>
        <v>0.49040451721969608</v>
      </c>
      <c r="I325" s="125">
        <f t="shared" si="11"/>
        <v>0</v>
      </c>
      <c r="J325" s="47" t="s">
        <v>903</v>
      </c>
      <c r="K325" s="44"/>
    </row>
    <row r="326" spans="1:11" ht="20.100000000000001" customHeight="1" x14ac:dyDescent="0.3">
      <c r="A326" s="44" t="s">
        <v>337</v>
      </c>
      <c r="B326" s="95" t="str">
        <f>VLOOKUP($A326,'2020년_하반기재정집행'!$B$3:$C$408,2,FALSE)</f>
        <v>-</v>
      </c>
      <c r="C326" s="45">
        <v>44259698000</v>
      </c>
      <c r="D326" s="46">
        <v>21944594000</v>
      </c>
      <c r="E326" s="46">
        <v>12442584798</v>
      </c>
      <c r="F326" s="46">
        <v>11821344040</v>
      </c>
      <c r="G326" s="46">
        <v>11821344040</v>
      </c>
      <c r="H326" s="182">
        <f t="shared" si="10"/>
        <v>0.95007140653766275</v>
      </c>
      <c r="I326" s="125">
        <f t="shared" si="11"/>
        <v>0.4</v>
      </c>
      <c r="J326" s="47" t="s">
        <v>904</v>
      </c>
      <c r="K326" s="44"/>
    </row>
    <row r="327" spans="1:11" ht="20.100000000000001" customHeight="1" x14ac:dyDescent="0.3">
      <c r="A327" s="44" t="s">
        <v>341</v>
      </c>
      <c r="B327" s="95" t="str">
        <f>VLOOKUP($A327,'2020년_하반기재정집행'!$B$3:$C$408,2,FALSE)</f>
        <v>-</v>
      </c>
      <c r="C327" s="45">
        <v>22672844330</v>
      </c>
      <c r="D327" s="46">
        <v>10723092620</v>
      </c>
      <c r="E327" s="46">
        <v>6079993516</v>
      </c>
      <c r="F327" s="46">
        <v>9840779190</v>
      </c>
      <c r="G327" s="46">
        <v>9840779190</v>
      </c>
      <c r="H327" s="182">
        <f t="shared" ref="H327:H390" si="12">+G327/E327</f>
        <v>1.6185509349809641</v>
      </c>
      <c r="I327" s="125">
        <f t="shared" si="11"/>
        <v>0.6</v>
      </c>
      <c r="J327" s="47" t="s">
        <v>905</v>
      </c>
      <c r="K327" s="44"/>
    </row>
    <row r="328" spans="1:11" ht="20.100000000000001" customHeight="1" x14ac:dyDescent="0.3">
      <c r="A328" s="44" t="s">
        <v>339</v>
      </c>
      <c r="B328" s="95" t="str">
        <f>VLOOKUP($A328,'2020년_하반기재정집행'!$B$3:$C$408,2,FALSE)</f>
        <v>-</v>
      </c>
      <c r="C328" s="45">
        <v>17789946250</v>
      </c>
      <c r="D328" s="46">
        <v>14686377600</v>
      </c>
      <c r="E328" s="46">
        <v>8327176099</v>
      </c>
      <c r="F328" s="46">
        <v>10377724170</v>
      </c>
      <c r="G328" s="46">
        <v>10377724170</v>
      </c>
      <c r="H328" s="182">
        <f t="shared" si="12"/>
        <v>1.2462477131048362</v>
      </c>
      <c r="I328" s="125">
        <f t="shared" ref="I328:I391" si="13">VLOOKUP(H328*100,$M$7:$N$12,2)</f>
        <v>0.6</v>
      </c>
      <c r="J328" s="47" t="s">
        <v>906</v>
      </c>
      <c r="K328" s="44"/>
    </row>
    <row r="329" spans="1:11" ht="20.100000000000001" customHeight="1" x14ac:dyDescent="0.3">
      <c r="A329" s="44" t="s">
        <v>328</v>
      </c>
      <c r="B329" s="95" t="str">
        <f>VLOOKUP($A329,'2020년_하반기재정집행'!$B$3:$C$408,2,FALSE)</f>
        <v>전남개발공사</v>
      </c>
      <c r="C329" s="45">
        <v>795939356000</v>
      </c>
      <c r="D329" s="46">
        <v>270119779000</v>
      </c>
      <c r="E329" s="46">
        <v>153157914693</v>
      </c>
      <c r="F329" s="46">
        <v>227173026619</v>
      </c>
      <c r="G329" s="46">
        <v>227173026619</v>
      </c>
      <c r="H329" s="182">
        <f t="shared" si="12"/>
        <v>1.4832601179923406</v>
      </c>
      <c r="I329" s="125">
        <f t="shared" si="13"/>
        <v>0.6</v>
      </c>
      <c r="J329" s="47" t="s">
        <v>907</v>
      </c>
      <c r="K329" s="44"/>
    </row>
    <row r="330" spans="1:11" ht="20.100000000000001" customHeight="1" x14ac:dyDescent="0.3">
      <c r="A330" s="44" t="s">
        <v>335</v>
      </c>
      <c r="B330" s="95" t="str">
        <f>VLOOKUP($A330,'2020년_하반기재정집행'!$B$3:$C$408,2,FALSE)</f>
        <v>여수시도시관리공단</v>
      </c>
      <c r="C330" s="45">
        <v>47451162000</v>
      </c>
      <c r="D330" s="46">
        <v>5600035000</v>
      </c>
      <c r="E330" s="46">
        <v>3175219845</v>
      </c>
      <c r="F330" s="46">
        <v>2683893200</v>
      </c>
      <c r="G330" s="46">
        <v>2683893200</v>
      </c>
      <c r="H330" s="182">
        <f t="shared" si="12"/>
        <v>0.84526216483129846</v>
      </c>
      <c r="I330" s="125">
        <f t="shared" si="13"/>
        <v>0.3</v>
      </c>
      <c r="J330" s="47" t="s">
        <v>908</v>
      </c>
      <c r="K330" s="44"/>
    </row>
    <row r="331" spans="1:11" ht="20.100000000000001" customHeight="1" x14ac:dyDescent="0.3">
      <c r="A331" s="44" t="s">
        <v>357</v>
      </c>
      <c r="B331" s="95" t="str">
        <f>VLOOKUP($A331,'2020년_하반기재정집행'!$B$3:$C$408,2,FALSE)</f>
        <v>-</v>
      </c>
      <c r="C331" s="45">
        <v>114181855610</v>
      </c>
      <c r="D331" s="46">
        <v>51595335710</v>
      </c>
      <c r="E331" s="46">
        <v>29254555348</v>
      </c>
      <c r="F331" s="46">
        <v>38469450560</v>
      </c>
      <c r="G331" s="46">
        <v>38738106400</v>
      </c>
      <c r="H331" s="182">
        <f t="shared" si="12"/>
        <v>1.3241734813326549</v>
      </c>
      <c r="I331" s="125">
        <f t="shared" si="13"/>
        <v>0.6</v>
      </c>
      <c r="J331" s="47" t="s">
        <v>909</v>
      </c>
      <c r="K331" s="44"/>
    </row>
    <row r="332" spans="1:11" ht="20.100000000000001" customHeight="1" x14ac:dyDescent="0.3">
      <c r="A332" s="44" t="s">
        <v>370</v>
      </c>
      <c r="B332" s="95" t="str">
        <f>VLOOKUP($A332,'2020년_하반기재정집행'!$B$3:$C$408,2,FALSE)</f>
        <v>-</v>
      </c>
      <c r="C332" s="45">
        <v>151116758000</v>
      </c>
      <c r="D332" s="46">
        <v>108410870600</v>
      </c>
      <c r="E332" s="46">
        <v>61468963630</v>
      </c>
      <c r="F332" s="46">
        <v>56323817210</v>
      </c>
      <c r="G332" s="46">
        <v>56457124430</v>
      </c>
      <c r="H332" s="182">
        <f t="shared" si="12"/>
        <v>0.91846553278223864</v>
      </c>
      <c r="I332" s="125">
        <f t="shared" si="13"/>
        <v>0.4</v>
      </c>
      <c r="J332" s="47" t="s">
        <v>910</v>
      </c>
      <c r="K332" s="44"/>
    </row>
    <row r="333" spans="1:11" ht="20.100000000000001" customHeight="1" x14ac:dyDescent="0.3">
      <c r="A333" s="44" t="s">
        <v>362</v>
      </c>
      <c r="B333" s="95" t="str">
        <f>VLOOKUP($A333,'2020년_하반기재정집행'!$B$3:$C$408,2,FALSE)</f>
        <v>-</v>
      </c>
      <c r="C333" s="45">
        <v>63468253200</v>
      </c>
      <c r="D333" s="46">
        <v>22805813220</v>
      </c>
      <c r="E333" s="46">
        <v>12930896096</v>
      </c>
      <c r="F333" s="46">
        <v>14552496280</v>
      </c>
      <c r="G333" s="46">
        <v>14552496280</v>
      </c>
      <c r="H333" s="182">
        <f t="shared" si="12"/>
        <v>1.1254050896365659</v>
      </c>
      <c r="I333" s="125">
        <f t="shared" si="13"/>
        <v>0.6</v>
      </c>
      <c r="J333" s="47" t="s">
        <v>911</v>
      </c>
      <c r="K333" s="44"/>
    </row>
    <row r="334" spans="1:11" ht="20.100000000000001" customHeight="1" x14ac:dyDescent="0.3">
      <c r="A334" s="44" t="s">
        <v>381</v>
      </c>
      <c r="B334" s="95" t="str">
        <f>VLOOKUP($A334,'2020년_하반기재정집행'!$B$3:$C$408,2,FALSE)</f>
        <v>-</v>
      </c>
      <c r="C334" s="45">
        <v>64935879070</v>
      </c>
      <c r="D334" s="46">
        <v>34952734570</v>
      </c>
      <c r="E334" s="46">
        <v>19818200501</v>
      </c>
      <c r="F334" s="46">
        <v>13171010620</v>
      </c>
      <c r="G334" s="46">
        <v>13171010620</v>
      </c>
      <c r="H334" s="182">
        <f t="shared" si="12"/>
        <v>0.66459165247295826</v>
      </c>
      <c r="I334" s="125">
        <f t="shared" si="13"/>
        <v>0</v>
      </c>
      <c r="J334" s="47" t="s">
        <v>912</v>
      </c>
      <c r="K334" s="44"/>
    </row>
    <row r="335" spans="1:11" ht="20.100000000000001" customHeight="1" x14ac:dyDescent="0.3">
      <c r="A335" s="44" t="s">
        <v>376</v>
      </c>
      <c r="B335" s="95" t="str">
        <f>VLOOKUP($A335,'2020년_하반기재정집행'!$B$3:$C$408,2,FALSE)</f>
        <v>-</v>
      </c>
      <c r="C335" s="45">
        <v>40765966000</v>
      </c>
      <c r="D335" s="46">
        <v>23739290000</v>
      </c>
      <c r="E335" s="46">
        <v>13460177430</v>
      </c>
      <c r="F335" s="46">
        <v>12036695590</v>
      </c>
      <c r="G335" s="46">
        <v>12036695590</v>
      </c>
      <c r="H335" s="182">
        <f t="shared" si="12"/>
        <v>0.89424494235660312</v>
      </c>
      <c r="I335" s="125">
        <f t="shared" si="13"/>
        <v>0.3</v>
      </c>
      <c r="J335" s="47" t="s">
        <v>913</v>
      </c>
      <c r="K335" s="44"/>
    </row>
    <row r="336" spans="1:11" ht="20.100000000000001" customHeight="1" x14ac:dyDescent="0.3">
      <c r="A336" s="44" t="s">
        <v>373</v>
      </c>
      <c r="B336" s="95" t="str">
        <f>VLOOKUP($A336,'2020년_하반기재정집행'!$B$3:$C$408,2,FALSE)</f>
        <v>-</v>
      </c>
      <c r="C336" s="45">
        <v>25409389000</v>
      </c>
      <c r="D336" s="46">
        <v>18924226500</v>
      </c>
      <c r="E336" s="46">
        <v>10730036425</v>
      </c>
      <c r="F336" s="46">
        <v>6709983460</v>
      </c>
      <c r="G336" s="46">
        <v>6709983460</v>
      </c>
      <c r="H336" s="182">
        <f t="shared" si="12"/>
        <v>0.62534582309211495</v>
      </c>
      <c r="I336" s="125">
        <f t="shared" si="13"/>
        <v>0</v>
      </c>
      <c r="J336" s="47" t="s">
        <v>914</v>
      </c>
      <c r="K336" s="44"/>
    </row>
    <row r="337" spans="1:11" ht="20.100000000000001" customHeight="1" x14ac:dyDescent="0.3">
      <c r="A337" s="44" t="s">
        <v>364</v>
      </c>
      <c r="B337" s="95" t="str">
        <f>VLOOKUP($A337,'2020년_하반기재정집행'!$B$3:$C$408,2,FALSE)</f>
        <v>-</v>
      </c>
      <c r="C337" s="45">
        <v>65061624070</v>
      </c>
      <c r="D337" s="46">
        <v>37250033100</v>
      </c>
      <c r="E337" s="46">
        <v>21120768768</v>
      </c>
      <c r="F337" s="46">
        <v>17915381950</v>
      </c>
      <c r="G337" s="46">
        <v>17915381950</v>
      </c>
      <c r="H337" s="182">
        <f t="shared" si="12"/>
        <v>0.84823531504892613</v>
      </c>
      <c r="I337" s="125">
        <f t="shared" si="13"/>
        <v>0.3</v>
      </c>
      <c r="J337" s="47" t="s">
        <v>915</v>
      </c>
      <c r="K337" s="44"/>
    </row>
    <row r="338" spans="1:11" ht="20.100000000000001" customHeight="1" x14ac:dyDescent="0.3">
      <c r="A338" s="44" t="s">
        <v>360</v>
      </c>
      <c r="B338" s="95" t="str">
        <f>VLOOKUP($A338,'2020년_하반기재정집행'!$B$3:$C$408,2,FALSE)</f>
        <v>-</v>
      </c>
      <c r="C338" s="45">
        <v>68808500500</v>
      </c>
      <c r="D338" s="46">
        <v>43684114550</v>
      </c>
      <c r="E338" s="46">
        <v>24768892950</v>
      </c>
      <c r="F338" s="46">
        <v>19582669990</v>
      </c>
      <c r="G338" s="46">
        <v>19582669990</v>
      </c>
      <c r="H338" s="182">
        <f t="shared" si="12"/>
        <v>0.79061547197651394</v>
      </c>
      <c r="I338" s="125">
        <f t="shared" si="13"/>
        <v>0.2</v>
      </c>
      <c r="J338" s="47" t="s">
        <v>916</v>
      </c>
      <c r="K338" s="44"/>
    </row>
    <row r="339" spans="1:11" ht="20.100000000000001" customHeight="1" x14ac:dyDescent="0.3">
      <c r="A339" s="44" t="s">
        <v>353</v>
      </c>
      <c r="B339" s="95" t="str">
        <f>VLOOKUP($A339,'2020년_하반기재정집행'!$B$3:$C$408,2,FALSE)</f>
        <v>-</v>
      </c>
      <c r="C339" s="45">
        <v>64255496990</v>
      </c>
      <c r="D339" s="46">
        <v>14569597090</v>
      </c>
      <c r="E339" s="46">
        <v>8260961550</v>
      </c>
      <c r="F339" s="46">
        <v>9128611140</v>
      </c>
      <c r="G339" s="46">
        <v>9128611140</v>
      </c>
      <c r="H339" s="182">
        <f t="shared" si="12"/>
        <v>1.1050300966477686</v>
      </c>
      <c r="I339" s="125">
        <f t="shared" si="13"/>
        <v>0.6</v>
      </c>
      <c r="J339" s="47" t="s">
        <v>917</v>
      </c>
      <c r="K339" s="44"/>
    </row>
    <row r="340" spans="1:11" ht="20.100000000000001" customHeight="1" x14ac:dyDescent="0.3">
      <c r="A340" s="44" t="s">
        <v>368</v>
      </c>
      <c r="B340" s="95" t="str">
        <f>VLOOKUP($A340,'2020년_하반기재정집행'!$B$3:$C$408,2,FALSE)</f>
        <v>-</v>
      </c>
      <c r="C340" s="45">
        <v>99161982060</v>
      </c>
      <c r="D340" s="46">
        <v>84274396510</v>
      </c>
      <c r="E340" s="46">
        <v>47783582821</v>
      </c>
      <c r="F340" s="46">
        <v>50588227470</v>
      </c>
      <c r="G340" s="46">
        <v>50588227470</v>
      </c>
      <c r="H340" s="182">
        <f t="shared" si="12"/>
        <v>1.0586947332833194</v>
      </c>
      <c r="I340" s="125">
        <f t="shared" si="13"/>
        <v>0.5</v>
      </c>
      <c r="J340" s="47" t="s">
        <v>918</v>
      </c>
      <c r="K340" s="44"/>
    </row>
    <row r="341" spans="1:11" ht="20.100000000000001" customHeight="1" x14ac:dyDescent="0.3">
      <c r="A341" s="44" t="s">
        <v>382</v>
      </c>
      <c r="B341" s="95" t="str">
        <f>VLOOKUP($A341,'2020년_하반기재정집행'!$B$3:$C$408,2,FALSE)</f>
        <v>-</v>
      </c>
      <c r="C341" s="45">
        <v>43198301920</v>
      </c>
      <c r="D341" s="46">
        <v>33283251920</v>
      </c>
      <c r="E341" s="46">
        <v>18871603839</v>
      </c>
      <c r="F341" s="46">
        <v>11040419660</v>
      </c>
      <c r="G341" s="46">
        <v>16051759460</v>
      </c>
      <c r="H341" s="182">
        <f t="shared" si="12"/>
        <v>0.85057738584080922</v>
      </c>
      <c r="I341" s="125">
        <f t="shared" si="13"/>
        <v>0.3</v>
      </c>
      <c r="J341" s="47" t="s">
        <v>920</v>
      </c>
      <c r="K341" s="44"/>
    </row>
    <row r="342" spans="1:11" ht="20.100000000000001" customHeight="1" x14ac:dyDescent="0.3">
      <c r="A342" s="44" t="s">
        <v>375</v>
      </c>
      <c r="B342" s="95" t="str">
        <f>VLOOKUP($A342,'2020년_하반기재정집행'!$B$3:$C$408,2,FALSE)</f>
        <v>-</v>
      </c>
      <c r="C342" s="45">
        <v>29080624570</v>
      </c>
      <c r="D342" s="46">
        <v>18692124570</v>
      </c>
      <c r="E342" s="46">
        <v>10598434631</v>
      </c>
      <c r="F342" s="46">
        <v>12294344470</v>
      </c>
      <c r="G342" s="46">
        <v>12294344470</v>
      </c>
      <c r="H342" s="182">
        <f t="shared" si="12"/>
        <v>1.1600151246901624</v>
      </c>
      <c r="I342" s="125">
        <f t="shared" si="13"/>
        <v>0.6</v>
      </c>
      <c r="J342" s="47" t="s">
        <v>921</v>
      </c>
      <c r="K342" s="44"/>
    </row>
    <row r="343" spans="1:11" ht="20.100000000000001" customHeight="1" x14ac:dyDescent="0.3">
      <c r="A343" s="44" t="s">
        <v>378</v>
      </c>
      <c r="B343" s="95" t="str">
        <f>VLOOKUP($A343,'2020년_하반기재정집행'!$B$3:$C$408,2,FALSE)</f>
        <v>-</v>
      </c>
      <c r="C343" s="45">
        <v>48472776000</v>
      </c>
      <c r="D343" s="46">
        <v>33283271000</v>
      </c>
      <c r="E343" s="46">
        <v>18871614657</v>
      </c>
      <c r="F343" s="46">
        <v>18801159340</v>
      </c>
      <c r="G343" s="46">
        <v>18801159340</v>
      </c>
      <c r="H343" s="182">
        <f t="shared" si="12"/>
        <v>0.9962665983658231</v>
      </c>
      <c r="I343" s="125">
        <f t="shared" si="13"/>
        <v>0.4</v>
      </c>
      <c r="J343" s="47" t="s">
        <v>922</v>
      </c>
      <c r="K343" s="44"/>
    </row>
    <row r="344" spans="1:11" ht="20.100000000000001" customHeight="1" x14ac:dyDescent="0.3">
      <c r="A344" s="44" t="s">
        <v>361</v>
      </c>
      <c r="B344" s="95" t="str">
        <f>VLOOKUP($A344,'2020년_하반기재정집행'!$B$3:$C$408,2,FALSE)</f>
        <v>-</v>
      </c>
      <c r="C344" s="45">
        <v>48316944000</v>
      </c>
      <c r="D344" s="46">
        <v>33393620000</v>
      </c>
      <c r="E344" s="46">
        <v>18934182540</v>
      </c>
      <c r="F344" s="46">
        <v>17288698900</v>
      </c>
      <c r="G344" s="46">
        <v>17288698900</v>
      </c>
      <c r="H344" s="182">
        <f t="shared" si="12"/>
        <v>0.91309455074050427</v>
      </c>
      <c r="I344" s="125">
        <f t="shared" si="13"/>
        <v>0.4</v>
      </c>
      <c r="J344" s="47" t="s">
        <v>923</v>
      </c>
      <c r="K344" s="44"/>
    </row>
    <row r="345" spans="1:11" ht="20.100000000000001" customHeight="1" x14ac:dyDescent="0.3">
      <c r="A345" s="44" t="s">
        <v>354</v>
      </c>
      <c r="B345" s="95" t="str">
        <f>VLOOKUP($A345,'2020년_하반기재정집행'!$B$3:$C$408,2,FALSE)</f>
        <v>-</v>
      </c>
      <c r="C345" s="45">
        <v>81703413000</v>
      </c>
      <c r="D345" s="46">
        <v>72358883000</v>
      </c>
      <c r="E345" s="46">
        <v>41027486661</v>
      </c>
      <c r="F345" s="46">
        <v>26829200040</v>
      </c>
      <c r="G345" s="46">
        <v>26829200040</v>
      </c>
      <c r="H345" s="182">
        <f t="shared" si="12"/>
        <v>0.65393233228452574</v>
      </c>
      <c r="I345" s="125">
        <f t="shared" si="13"/>
        <v>0</v>
      </c>
      <c r="J345" s="47" t="s">
        <v>924</v>
      </c>
      <c r="K345" s="44"/>
    </row>
    <row r="346" spans="1:11" ht="20.100000000000001" customHeight="1" x14ac:dyDescent="0.3">
      <c r="A346" s="44" t="s">
        <v>374</v>
      </c>
      <c r="B346" s="95" t="str">
        <f>VLOOKUP($A346,'2020년_하반기재정집행'!$B$3:$C$408,2,FALSE)</f>
        <v>-</v>
      </c>
      <c r="C346" s="45">
        <v>29409763000</v>
      </c>
      <c r="D346" s="46">
        <v>10793967500</v>
      </c>
      <c r="E346" s="46">
        <v>6120179573</v>
      </c>
      <c r="F346" s="46">
        <v>6036519150</v>
      </c>
      <c r="G346" s="46">
        <v>6036519150</v>
      </c>
      <c r="H346" s="182">
        <f t="shared" si="12"/>
        <v>0.9863303973352221</v>
      </c>
      <c r="I346" s="125">
        <f t="shared" si="13"/>
        <v>0.4</v>
      </c>
      <c r="J346" s="47" t="s">
        <v>925</v>
      </c>
      <c r="K346" s="44"/>
    </row>
    <row r="347" spans="1:11" ht="20.100000000000001" customHeight="1" x14ac:dyDescent="0.3">
      <c r="A347" s="44" t="s">
        <v>367</v>
      </c>
      <c r="B347" s="95" t="str">
        <f>VLOOKUP($A347,'2020년_하반기재정집행'!$B$3:$C$408,2,FALSE)</f>
        <v>-</v>
      </c>
      <c r="C347" s="45">
        <v>31331990030</v>
      </c>
      <c r="D347" s="46">
        <v>19555199030</v>
      </c>
      <c r="E347" s="46">
        <v>11087797850</v>
      </c>
      <c r="F347" s="46">
        <v>9706645420</v>
      </c>
      <c r="G347" s="46">
        <v>9706645420</v>
      </c>
      <c r="H347" s="182">
        <f t="shared" si="12"/>
        <v>0.87543491965809961</v>
      </c>
      <c r="I347" s="125">
        <f t="shared" si="13"/>
        <v>0.3</v>
      </c>
      <c r="J347" s="47" t="s">
        <v>926</v>
      </c>
      <c r="K347" s="44"/>
    </row>
    <row r="348" spans="1:11" ht="20.100000000000001" customHeight="1" x14ac:dyDescent="0.3">
      <c r="A348" s="44" t="s">
        <v>366</v>
      </c>
      <c r="B348" s="95" t="str">
        <f>VLOOKUP($A348,'2020년_하반기재정집행'!$B$3:$C$408,2,FALSE)</f>
        <v>-</v>
      </c>
      <c r="C348" s="45">
        <v>46902520990</v>
      </c>
      <c r="D348" s="46">
        <v>36481593090</v>
      </c>
      <c r="E348" s="46">
        <v>20685063282</v>
      </c>
      <c r="F348" s="46">
        <v>17646994190</v>
      </c>
      <c r="G348" s="46">
        <v>17646994190</v>
      </c>
      <c r="H348" s="182">
        <f t="shared" si="12"/>
        <v>0.85312739677989258</v>
      </c>
      <c r="I348" s="125">
        <f t="shared" si="13"/>
        <v>0.3</v>
      </c>
      <c r="J348" s="47" t="s">
        <v>927</v>
      </c>
      <c r="K348" s="44"/>
    </row>
    <row r="349" spans="1:11" ht="20.100000000000001" customHeight="1" x14ac:dyDescent="0.3">
      <c r="A349" s="44" t="s">
        <v>372</v>
      </c>
      <c r="B349" s="95" t="str">
        <f>VLOOKUP($A349,'2020년_하반기재정집행'!$B$3:$C$408,2,FALSE)</f>
        <v>-</v>
      </c>
      <c r="C349" s="45">
        <v>82846111930</v>
      </c>
      <c r="D349" s="46">
        <v>21207339630</v>
      </c>
      <c r="E349" s="46">
        <v>12024561571</v>
      </c>
      <c r="F349" s="46">
        <v>9627881070</v>
      </c>
      <c r="G349" s="46">
        <v>9627881070</v>
      </c>
      <c r="H349" s="182">
        <f t="shared" si="12"/>
        <v>0.80068458323003255</v>
      </c>
      <c r="I349" s="125">
        <f t="shared" si="13"/>
        <v>0.3</v>
      </c>
      <c r="J349" s="47" t="s">
        <v>928</v>
      </c>
      <c r="K349" s="44"/>
    </row>
    <row r="350" spans="1:11" ht="20.100000000000001" customHeight="1" x14ac:dyDescent="0.3">
      <c r="A350" s="44" t="s">
        <v>369</v>
      </c>
      <c r="B350" s="95" t="str">
        <f>VLOOKUP($A350,'2020년_하반기재정집행'!$B$3:$C$408,2,FALSE)</f>
        <v>-</v>
      </c>
      <c r="C350" s="45">
        <v>59799590500</v>
      </c>
      <c r="D350" s="46">
        <v>18653525000</v>
      </c>
      <c r="E350" s="46">
        <v>10576548676</v>
      </c>
      <c r="F350" s="46">
        <v>10717771890</v>
      </c>
      <c r="G350" s="46">
        <v>10717771890</v>
      </c>
      <c r="H350" s="182">
        <f t="shared" si="12"/>
        <v>1.0133524856100231</v>
      </c>
      <c r="I350" s="125">
        <f t="shared" si="13"/>
        <v>0.5</v>
      </c>
      <c r="J350" s="47" t="s">
        <v>929</v>
      </c>
      <c r="K350" s="44"/>
    </row>
    <row r="351" spans="1:11" ht="20.100000000000001" customHeight="1" x14ac:dyDescent="0.3">
      <c r="A351" s="44" t="s">
        <v>365</v>
      </c>
      <c r="B351" s="95" t="str">
        <f>VLOOKUP($A351,'2020년_하반기재정집행'!$B$3:$C$408,2,FALSE)</f>
        <v>-</v>
      </c>
      <c r="C351" s="45">
        <v>35552842030</v>
      </c>
      <c r="D351" s="46">
        <v>26139711030</v>
      </c>
      <c r="E351" s="46">
        <v>14821216154</v>
      </c>
      <c r="F351" s="46">
        <v>19188688620</v>
      </c>
      <c r="G351" s="46">
        <v>19305215620</v>
      </c>
      <c r="H351" s="182">
        <f t="shared" si="12"/>
        <v>1.3025392396554343</v>
      </c>
      <c r="I351" s="125">
        <f t="shared" si="13"/>
        <v>0.6</v>
      </c>
      <c r="J351" s="47" t="s">
        <v>930</v>
      </c>
      <c r="K351" s="44"/>
    </row>
    <row r="352" spans="1:11" ht="20.100000000000001" customHeight="1" x14ac:dyDescent="0.3">
      <c r="A352" s="44" t="s">
        <v>363</v>
      </c>
      <c r="B352" s="95" t="str">
        <f>VLOOKUP($A352,'2020년_하반기재정집행'!$B$3:$C$408,2,FALSE)</f>
        <v>-</v>
      </c>
      <c r="C352" s="45">
        <v>9023396940</v>
      </c>
      <c r="D352" s="46">
        <v>5216857940</v>
      </c>
      <c r="E352" s="46">
        <v>2957958452</v>
      </c>
      <c r="F352" s="46">
        <v>2746588070</v>
      </c>
      <c r="G352" s="46">
        <v>2746588070</v>
      </c>
      <c r="H352" s="182">
        <f t="shared" si="12"/>
        <v>0.92854180157362132</v>
      </c>
      <c r="I352" s="125">
        <f t="shared" si="13"/>
        <v>0.4</v>
      </c>
      <c r="J352" s="47" t="s">
        <v>931</v>
      </c>
      <c r="K352" s="44"/>
    </row>
    <row r="353" spans="1:11" ht="20.100000000000001" customHeight="1" x14ac:dyDescent="0.3">
      <c r="A353" s="44" t="s">
        <v>350</v>
      </c>
      <c r="B353" s="95" t="str">
        <f>VLOOKUP($A353,'2020년_하반기재정집행'!$B$3:$C$408,2,FALSE)</f>
        <v>-</v>
      </c>
      <c r="C353" s="45">
        <v>10583246000</v>
      </c>
      <c r="D353" s="46">
        <v>8507202500</v>
      </c>
      <c r="E353" s="46">
        <v>4823583818</v>
      </c>
      <c r="F353" s="46">
        <v>4570009110</v>
      </c>
      <c r="G353" s="46">
        <v>4570009110</v>
      </c>
      <c r="H353" s="182">
        <f t="shared" si="12"/>
        <v>0.94743022665974119</v>
      </c>
      <c r="I353" s="125">
        <f t="shared" si="13"/>
        <v>0.4</v>
      </c>
      <c r="J353" s="47" t="s">
        <v>932</v>
      </c>
      <c r="K353" s="44"/>
    </row>
    <row r="354" spans="1:11" ht="20.100000000000001" customHeight="1" x14ac:dyDescent="0.3">
      <c r="A354" s="44" t="s">
        <v>351</v>
      </c>
      <c r="B354" s="95" t="str">
        <f>VLOOKUP($A354,'2020년_하반기재정집행'!$B$3:$C$408,2,FALSE)</f>
        <v>-</v>
      </c>
      <c r="C354" s="45">
        <v>26022907000</v>
      </c>
      <c r="D354" s="46">
        <v>8448667000</v>
      </c>
      <c r="E354" s="46">
        <v>4790394189</v>
      </c>
      <c r="F354" s="46">
        <v>5853960840</v>
      </c>
      <c r="G354" s="46">
        <v>5853960840</v>
      </c>
      <c r="H354" s="182">
        <f t="shared" si="12"/>
        <v>1.2220206958004056</v>
      </c>
      <c r="I354" s="125">
        <f t="shared" si="13"/>
        <v>0.6</v>
      </c>
      <c r="J354" s="47" t="s">
        <v>933</v>
      </c>
      <c r="K354" s="44"/>
    </row>
    <row r="355" spans="1:11" ht="20.100000000000001" customHeight="1" x14ac:dyDescent="0.3">
      <c r="A355" s="44" t="s">
        <v>355</v>
      </c>
      <c r="B355" s="95" t="str">
        <f>VLOOKUP($A355,'2020년_하반기재정집행'!$B$3:$C$408,2,FALSE)</f>
        <v>-</v>
      </c>
      <c r="C355" s="45">
        <v>73003031000</v>
      </c>
      <c r="D355" s="46">
        <v>42326231000</v>
      </c>
      <c r="E355" s="46">
        <v>23998972977</v>
      </c>
      <c r="F355" s="46">
        <v>24023454310</v>
      </c>
      <c r="G355" s="46">
        <v>24023454310</v>
      </c>
      <c r="H355" s="182">
        <f t="shared" si="12"/>
        <v>1.0010200991943889</v>
      </c>
      <c r="I355" s="125">
        <f t="shared" si="13"/>
        <v>0.5</v>
      </c>
      <c r="J355" s="47" t="s">
        <v>934</v>
      </c>
      <c r="K355" s="44"/>
    </row>
    <row r="356" spans="1:11" ht="20.100000000000001" customHeight="1" x14ac:dyDescent="0.3">
      <c r="A356" s="44" t="s">
        <v>379</v>
      </c>
      <c r="B356" s="95" t="str">
        <f>VLOOKUP($A356,'2020년_하반기재정집행'!$B$3:$C$408,2,FALSE)</f>
        <v>-</v>
      </c>
      <c r="C356" s="45">
        <v>29249088000</v>
      </c>
      <c r="D356" s="46">
        <v>22974058000</v>
      </c>
      <c r="E356" s="46">
        <v>13026290886</v>
      </c>
      <c r="F356" s="46">
        <v>13738132470</v>
      </c>
      <c r="G356" s="46">
        <v>13738132470</v>
      </c>
      <c r="H356" s="182">
        <f t="shared" si="12"/>
        <v>1.0546465291025438</v>
      </c>
      <c r="I356" s="125">
        <f t="shared" si="13"/>
        <v>0.5</v>
      </c>
      <c r="J356" s="47" t="s">
        <v>935</v>
      </c>
      <c r="K356" s="44"/>
    </row>
    <row r="357" spans="1:11" ht="20.100000000000001" customHeight="1" x14ac:dyDescent="0.3">
      <c r="A357" s="44" t="s">
        <v>377</v>
      </c>
      <c r="B357" s="95" t="str">
        <f>VLOOKUP($A357,'2020년_하반기재정집행'!$B$3:$C$408,2,FALSE)</f>
        <v>-</v>
      </c>
      <c r="C357" s="45">
        <v>36488289000</v>
      </c>
      <c r="D357" s="46">
        <v>29409086000</v>
      </c>
      <c r="E357" s="46">
        <v>16674951762</v>
      </c>
      <c r="F357" s="46">
        <v>17204322650</v>
      </c>
      <c r="G357" s="46">
        <v>17204322650</v>
      </c>
      <c r="H357" s="182">
        <f t="shared" si="12"/>
        <v>1.0317464719272151</v>
      </c>
      <c r="I357" s="125">
        <f t="shared" si="13"/>
        <v>0.5</v>
      </c>
      <c r="J357" s="47" t="s">
        <v>919</v>
      </c>
      <c r="K357" s="44"/>
    </row>
    <row r="358" spans="1:11" ht="20.100000000000001" customHeight="1" x14ac:dyDescent="0.3">
      <c r="A358" s="44" t="s">
        <v>359</v>
      </c>
      <c r="B358" s="95" t="str">
        <f>VLOOKUP($A358,'2020년_하반기재정집행'!$B$3:$C$408,2,FALSE)</f>
        <v>-</v>
      </c>
      <c r="C358" s="45">
        <v>12731889950</v>
      </c>
      <c r="D358" s="46">
        <v>7787407650</v>
      </c>
      <c r="E358" s="46">
        <v>4415460138</v>
      </c>
      <c r="F358" s="46">
        <v>3908182880</v>
      </c>
      <c r="G358" s="46">
        <v>3908182880</v>
      </c>
      <c r="H358" s="182">
        <f t="shared" si="12"/>
        <v>0.88511338747363866</v>
      </c>
      <c r="I358" s="125">
        <f t="shared" si="13"/>
        <v>0.3</v>
      </c>
      <c r="J358" s="47" t="s">
        <v>936</v>
      </c>
      <c r="K358" s="44"/>
    </row>
    <row r="359" spans="1:11" ht="20.100000000000001" customHeight="1" x14ac:dyDescent="0.3">
      <c r="A359" s="44" t="s">
        <v>346</v>
      </c>
      <c r="B359" s="95" t="str">
        <f>VLOOKUP($A359,'2020년_하반기재정집행'!$B$3:$C$408,2,FALSE)</f>
        <v>경상북도개발공사</v>
      </c>
      <c r="C359" s="45">
        <v>484651606750</v>
      </c>
      <c r="D359" s="46">
        <v>169222773619</v>
      </c>
      <c r="E359" s="46">
        <v>95949312642</v>
      </c>
      <c r="F359" s="46">
        <v>130769807945</v>
      </c>
      <c r="G359" s="46">
        <v>130769807945</v>
      </c>
      <c r="H359" s="182">
        <f t="shared" si="12"/>
        <v>1.3629051042076772</v>
      </c>
      <c r="I359" s="125">
        <f t="shared" si="13"/>
        <v>0.6</v>
      </c>
      <c r="J359" s="47" t="s">
        <v>937</v>
      </c>
      <c r="K359" s="44"/>
    </row>
    <row r="360" spans="1:11" ht="20.100000000000001" customHeight="1" x14ac:dyDescent="0.3">
      <c r="A360" s="44" t="s">
        <v>371</v>
      </c>
      <c r="B360" s="95" t="str">
        <f>VLOOKUP($A360,'2020년_하반기재정집행'!$B$3:$C$408,2,FALSE)</f>
        <v>경상북도문화관광공사</v>
      </c>
      <c r="C360" s="45">
        <v>146055469000</v>
      </c>
      <c r="D360" s="46">
        <v>18705944700</v>
      </c>
      <c r="E360" s="46">
        <v>10606270645</v>
      </c>
      <c r="F360" s="46">
        <v>16539390551</v>
      </c>
      <c r="G360" s="46">
        <v>16539390551</v>
      </c>
      <c r="H360" s="182">
        <f t="shared" si="12"/>
        <v>1.5593973701582833</v>
      </c>
      <c r="I360" s="125">
        <f t="shared" si="13"/>
        <v>0.6</v>
      </c>
      <c r="J360" s="47" t="s">
        <v>938</v>
      </c>
      <c r="K360" s="44"/>
    </row>
    <row r="361" spans="1:11" ht="20.100000000000001" customHeight="1" x14ac:dyDescent="0.3">
      <c r="A361" s="44" t="s">
        <v>356</v>
      </c>
      <c r="B361" s="95" t="str">
        <f>VLOOKUP($A361,'2020년_하반기재정집행'!$B$3:$C$408,2,FALSE)</f>
        <v>포항시시설관리공단</v>
      </c>
      <c r="C361" s="45">
        <v>29455485000</v>
      </c>
      <c r="D361" s="46">
        <v>1462485000</v>
      </c>
      <c r="E361" s="46">
        <v>829228995</v>
      </c>
      <c r="F361" s="46">
        <v>1191306090</v>
      </c>
      <c r="G361" s="46">
        <v>1191306090</v>
      </c>
      <c r="H361" s="182">
        <f t="shared" si="12"/>
        <v>1.4366430710735096</v>
      </c>
      <c r="I361" s="125">
        <f t="shared" si="13"/>
        <v>0.6</v>
      </c>
      <c r="J361" s="47" t="s">
        <v>939</v>
      </c>
      <c r="K361" s="44"/>
    </row>
    <row r="362" spans="1:11" ht="20.100000000000001" customHeight="1" x14ac:dyDescent="0.3">
      <c r="A362" s="44" t="s">
        <v>358</v>
      </c>
      <c r="B362" s="95" t="str">
        <f>VLOOKUP($A362,'2020년_하반기재정집행'!$B$3:$C$408,2,FALSE)</f>
        <v>경주시시설관리공단</v>
      </c>
      <c r="C362" s="45">
        <v>10300000000</v>
      </c>
      <c r="D362" s="46">
        <v>409801000</v>
      </c>
      <c r="E362" s="46">
        <v>232357167</v>
      </c>
      <c r="F362" s="46">
        <v>270867970</v>
      </c>
      <c r="G362" s="46">
        <v>270867970</v>
      </c>
      <c r="H362" s="182">
        <f t="shared" si="12"/>
        <v>1.1657396821334114</v>
      </c>
      <c r="I362" s="125">
        <f t="shared" si="13"/>
        <v>0.6</v>
      </c>
      <c r="J362" s="47" t="s">
        <v>940</v>
      </c>
      <c r="K362" s="44"/>
    </row>
    <row r="363" spans="1:11" ht="20.100000000000001" customHeight="1" x14ac:dyDescent="0.3">
      <c r="A363" s="44" t="s">
        <v>349</v>
      </c>
      <c r="B363" s="95" t="str">
        <f>VLOOKUP($A363,'2020년_하반기재정집행'!$B$3:$C$408,2,FALSE)</f>
        <v>안동시시설관리공단</v>
      </c>
      <c r="C363" s="45">
        <v>27395091000</v>
      </c>
      <c r="D363" s="46">
        <v>1484423000</v>
      </c>
      <c r="E363" s="46">
        <v>841667841</v>
      </c>
      <c r="F363" s="46">
        <v>1001277860</v>
      </c>
      <c r="G363" s="46">
        <v>1001277860</v>
      </c>
      <c r="H363" s="182">
        <f t="shared" si="12"/>
        <v>1.1896354015502892</v>
      </c>
      <c r="I363" s="125">
        <f t="shared" si="13"/>
        <v>0.6</v>
      </c>
      <c r="J363" s="47" t="s">
        <v>941</v>
      </c>
      <c r="K363" s="44"/>
    </row>
    <row r="364" spans="1:11" ht="20.100000000000001" customHeight="1" x14ac:dyDescent="0.3">
      <c r="A364" s="44" t="s">
        <v>352</v>
      </c>
      <c r="B364" s="95" t="str">
        <f>VLOOKUP($A364,'2020년_하반기재정집행'!$B$3:$C$408,2,FALSE)</f>
        <v>구미시설공단</v>
      </c>
      <c r="C364" s="45">
        <v>49320561000</v>
      </c>
      <c r="D364" s="46">
        <v>1666706000</v>
      </c>
      <c r="E364" s="46">
        <v>945022302</v>
      </c>
      <c r="F364" s="46">
        <v>1161016980</v>
      </c>
      <c r="G364" s="46">
        <v>1161016980</v>
      </c>
      <c r="H364" s="182">
        <f t="shared" si="12"/>
        <v>1.2285604027998906</v>
      </c>
      <c r="I364" s="125">
        <f t="shared" si="13"/>
        <v>0.6</v>
      </c>
      <c r="J364" s="47" t="s">
        <v>942</v>
      </c>
      <c r="K364" s="44"/>
    </row>
    <row r="365" spans="1:11" ht="20.100000000000001" customHeight="1" x14ac:dyDescent="0.3">
      <c r="A365" s="44" t="s">
        <v>347</v>
      </c>
      <c r="B365" s="95" t="str">
        <f>VLOOKUP($A365,'2020년_하반기재정집행'!$B$3:$C$408,2,FALSE)</f>
        <v>문경관광진흥공단</v>
      </c>
      <c r="C365" s="45">
        <v>9282262000</v>
      </c>
      <c r="D365" s="46">
        <v>1680344000</v>
      </c>
      <c r="E365" s="46">
        <v>952755048</v>
      </c>
      <c r="F365" s="46">
        <v>878689810</v>
      </c>
      <c r="G365" s="46">
        <v>878689810</v>
      </c>
      <c r="H365" s="182">
        <f t="shared" si="12"/>
        <v>0.92226203560351017</v>
      </c>
      <c r="I365" s="125">
        <f t="shared" si="13"/>
        <v>0.4</v>
      </c>
      <c r="J365" s="47" t="s">
        <v>943</v>
      </c>
      <c r="K365" s="44"/>
    </row>
    <row r="366" spans="1:11" ht="20.100000000000001" customHeight="1" x14ac:dyDescent="0.3">
      <c r="A366" s="44" t="s">
        <v>345</v>
      </c>
      <c r="B366" s="95" t="str">
        <f>VLOOKUP($A366,'2020년_하반기재정집행'!$B$3:$C$408,2,FALSE)</f>
        <v>영양고추유통공사</v>
      </c>
      <c r="C366" s="45">
        <v>35210000000</v>
      </c>
      <c r="D366" s="46">
        <v>4178960000</v>
      </c>
      <c r="E366" s="46">
        <v>2369470320</v>
      </c>
      <c r="F366" s="46">
        <v>3243584312</v>
      </c>
      <c r="G366" s="46">
        <v>3243584312</v>
      </c>
      <c r="H366" s="182">
        <f t="shared" si="12"/>
        <v>1.368906917559533</v>
      </c>
      <c r="I366" s="125">
        <f t="shared" si="13"/>
        <v>0.6</v>
      </c>
      <c r="J366" s="47" t="s">
        <v>944</v>
      </c>
      <c r="K366" s="44"/>
    </row>
    <row r="367" spans="1:11" ht="20.100000000000001" customHeight="1" x14ac:dyDescent="0.3">
      <c r="A367" s="44" t="s">
        <v>348</v>
      </c>
      <c r="B367" s="95" t="str">
        <f>VLOOKUP($A367,'2020년_하반기재정집행'!$B$3:$C$408,2,FALSE)</f>
        <v>청도공영사업공사</v>
      </c>
      <c r="C367" s="45">
        <v>35834288000</v>
      </c>
      <c r="D367" s="46">
        <v>149200000</v>
      </c>
      <c r="E367" s="46">
        <v>84596400</v>
      </c>
      <c r="F367" s="46">
        <v>103793500</v>
      </c>
      <c r="G367" s="46">
        <v>103793500</v>
      </c>
      <c r="H367" s="182">
        <f t="shared" si="12"/>
        <v>1.2269257320642486</v>
      </c>
      <c r="I367" s="125">
        <f t="shared" si="13"/>
        <v>0.6</v>
      </c>
      <c r="J367" s="47" t="s">
        <v>945</v>
      </c>
      <c r="K367" s="44"/>
    </row>
    <row r="368" spans="1:11" ht="20.100000000000001" customHeight="1" x14ac:dyDescent="0.3">
      <c r="A368" s="44" t="s">
        <v>412</v>
      </c>
      <c r="B368" s="95" t="str">
        <f>VLOOKUP($A368,'2020년_하반기재정집행'!$B$3:$C$408,2,FALSE)</f>
        <v>-</v>
      </c>
      <c r="C368" s="45">
        <v>145074493380</v>
      </c>
      <c r="D368" s="46">
        <v>42642910390</v>
      </c>
      <c r="E368" s="46">
        <v>24178530191</v>
      </c>
      <c r="F368" s="46">
        <v>27644847940</v>
      </c>
      <c r="G368" s="46">
        <v>27644847940</v>
      </c>
      <c r="H368" s="182">
        <f t="shared" si="12"/>
        <v>1.1433634601283693</v>
      </c>
      <c r="I368" s="125">
        <f t="shared" si="13"/>
        <v>0.6</v>
      </c>
      <c r="J368" s="47" t="s">
        <v>946</v>
      </c>
      <c r="K368" s="44"/>
    </row>
    <row r="369" spans="1:11" ht="20.100000000000001" customHeight="1" x14ac:dyDescent="0.3">
      <c r="A369" s="44" t="s">
        <v>415</v>
      </c>
      <c r="B369" s="95" t="str">
        <f>VLOOKUP($A369,'2020년_하반기재정집행'!$B$3:$C$408,2,FALSE)</f>
        <v>-</v>
      </c>
      <c r="C369" s="45">
        <v>197615601435</v>
      </c>
      <c r="D369" s="46">
        <v>146506560285</v>
      </c>
      <c r="E369" s="46">
        <v>83069219682</v>
      </c>
      <c r="F369" s="46">
        <v>59336355850</v>
      </c>
      <c r="G369" s="46">
        <v>59336355850</v>
      </c>
      <c r="H369" s="182">
        <f t="shared" si="12"/>
        <v>0.71430014724042723</v>
      </c>
      <c r="I369" s="125">
        <f t="shared" si="13"/>
        <v>0.2</v>
      </c>
      <c r="J369" s="47" t="s">
        <v>947</v>
      </c>
      <c r="K369" s="44"/>
    </row>
    <row r="370" spans="1:11" ht="20.100000000000001" customHeight="1" x14ac:dyDescent="0.3">
      <c r="A370" s="44" t="s">
        <v>411</v>
      </c>
      <c r="B370" s="95" t="str">
        <f>VLOOKUP($A370,'2020년_하반기재정집행'!$B$3:$C$408,2,FALSE)</f>
        <v>-</v>
      </c>
      <c r="C370" s="45">
        <v>5107432000</v>
      </c>
      <c r="D370" s="46">
        <v>2362120000</v>
      </c>
      <c r="E370" s="46">
        <v>1339322040</v>
      </c>
      <c r="F370" s="46">
        <v>980296480</v>
      </c>
      <c r="G370" s="46">
        <v>980296480</v>
      </c>
      <c r="H370" s="182">
        <f t="shared" si="12"/>
        <v>0.73193485265127123</v>
      </c>
      <c r="I370" s="125">
        <f t="shared" si="13"/>
        <v>0.2</v>
      </c>
      <c r="J370" s="47" t="s">
        <v>948</v>
      </c>
      <c r="K370" s="44"/>
    </row>
    <row r="371" spans="1:11" ht="20.100000000000001" customHeight="1" x14ac:dyDescent="0.3">
      <c r="A371" s="44" t="s">
        <v>414</v>
      </c>
      <c r="B371" s="95" t="str">
        <f>VLOOKUP($A371,'2020년_하반기재정집행'!$B$3:$C$408,2,FALSE)</f>
        <v>-</v>
      </c>
      <c r="C371" s="45">
        <v>91828989870</v>
      </c>
      <c r="D371" s="46">
        <v>31338545870</v>
      </c>
      <c r="E371" s="46">
        <v>17768955508</v>
      </c>
      <c r="F371" s="46">
        <v>17193067530</v>
      </c>
      <c r="G371" s="46">
        <v>17193067530</v>
      </c>
      <c r="H371" s="182">
        <f t="shared" si="12"/>
        <v>0.96759021779638532</v>
      </c>
      <c r="I371" s="125">
        <f t="shared" si="13"/>
        <v>0.4</v>
      </c>
      <c r="J371" s="47" t="s">
        <v>949</v>
      </c>
      <c r="K371" s="44"/>
    </row>
    <row r="372" spans="1:11" ht="20.100000000000001" customHeight="1" x14ac:dyDescent="0.3">
      <c r="A372" s="44" t="s">
        <v>402</v>
      </c>
      <c r="B372" s="95" t="str">
        <f>VLOOKUP($A372,'2020년_하반기재정집행'!$B$3:$C$408,2,FALSE)</f>
        <v>-</v>
      </c>
      <c r="C372" s="45">
        <v>89425618140</v>
      </c>
      <c r="D372" s="46">
        <v>41640286990</v>
      </c>
      <c r="E372" s="46">
        <v>23610042723</v>
      </c>
      <c r="F372" s="46">
        <v>17917139850</v>
      </c>
      <c r="G372" s="46">
        <v>17917139850</v>
      </c>
      <c r="H372" s="182">
        <f t="shared" si="12"/>
        <v>0.75887790887162643</v>
      </c>
      <c r="I372" s="125">
        <f t="shared" si="13"/>
        <v>0.2</v>
      </c>
      <c r="J372" s="47" t="s">
        <v>950</v>
      </c>
      <c r="K372" s="44"/>
    </row>
    <row r="373" spans="1:11" ht="20.100000000000001" customHeight="1" x14ac:dyDescent="0.3">
      <c r="A373" s="44" t="s">
        <v>385</v>
      </c>
      <c r="B373" s="95" t="str">
        <f>VLOOKUP($A373,'2020년_하반기재정집행'!$B$3:$C$408,2,FALSE)</f>
        <v>-</v>
      </c>
      <c r="C373" s="45">
        <v>77793048154</v>
      </c>
      <c r="D373" s="46">
        <v>32043148154</v>
      </c>
      <c r="E373" s="46">
        <v>18168465003</v>
      </c>
      <c r="F373" s="46">
        <v>22769259830</v>
      </c>
      <c r="G373" s="46">
        <v>22769259830</v>
      </c>
      <c r="H373" s="182">
        <f t="shared" si="12"/>
        <v>1.2532296936609841</v>
      </c>
      <c r="I373" s="125">
        <f t="shared" si="13"/>
        <v>0.6</v>
      </c>
      <c r="J373" s="47" t="s">
        <v>951</v>
      </c>
      <c r="K373" s="44"/>
    </row>
    <row r="374" spans="1:11" ht="20.100000000000001" customHeight="1" x14ac:dyDescent="0.3">
      <c r="A374" s="44" t="s">
        <v>1054</v>
      </c>
      <c r="B374" s="95" t="str">
        <f>VLOOKUP($A374,'2020년_하반기재정집행'!$B$3:$C$408,2,FALSE)</f>
        <v>-</v>
      </c>
      <c r="C374" s="45">
        <v>19168993000</v>
      </c>
      <c r="D374" s="46">
        <v>7889950500</v>
      </c>
      <c r="E374" s="46">
        <v>4473601934</v>
      </c>
      <c r="F374" s="46">
        <v>4498302000</v>
      </c>
      <c r="G374" s="46">
        <v>4498302000</v>
      </c>
      <c r="H374" s="182">
        <f t="shared" si="12"/>
        <v>1.0055212927668589</v>
      </c>
      <c r="I374" s="125">
        <f t="shared" si="13"/>
        <v>0.5</v>
      </c>
      <c r="J374" s="47" t="s">
        <v>952</v>
      </c>
      <c r="K374" s="44"/>
    </row>
    <row r="375" spans="1:11" ht="20.100000000000001" customHeight="1" x14ac:dyDescent="0.3">
      <c r="A375" s="44" t="s">
        <v>1053</v>
      </c>
      <c r="B375" s="95" t="str">
        <f>VLOOKUP($A375,'2020년_하반기재정집행'!$B$3:$C$408,2,FALSE)</f>
        <v>-</v>
      </c>
      <c r="C375" s="45">
        <v>7036051800</v>
      </c>
      <c r="D375" s="46">
        <v>5884650800</v>
      </c>
      <c r="E375" s="46">
        <v>3336597004</v>
      </c>
      <c r="F375" s="46">
        <v>2624342000</v>
      </c>
      <c r="G375" s="46">
        <v>2624342000</v>
      </c>
      <c r="H375" s="182">
        <f t="shared" si="12"/>
        <v>0.78653250508043671</v>
      </c>
      <c r="I375" s="125">
        <f t="shared" si="13"/>
        <v>0.2</v>
      </c>
      <c r="J375" s="47" t="s">
        <v>953</v>
      </c>
      <c r="K375" s="44"/>
    </row>
    <row r="376" spans="1:11" ht="20.100000000000001" customHeight="1" x14ac:dyDescent="0.3">
      <c r="A376" s="44" t="s">
        <v>406</v>
      </c>
      <c r="B376" s="95" t="str">
        <f>VLOOKUP($A376,'2020년_하반기재정집행'!$B$3:$C$408,2,FALSE)</f>
        <v>-</v>
      </c>
      <c r="C376" s="45">
        <v>23101942470</v>
      </c>
      <c r="D376" s="46">
        <v>12123137270</v>
      </c>
      <c r="E376" s="46">
        <v>6873818832</v>
      </c>
      <c r="F376" s="46">
        <v>6903719090</v>
      </c>
      <c r="G376" s="46">
        <v>6903719090</v>
      </c>
      <c r="H376" s="182">
        <f t="shared" si="12"/>
        <v>1.0043498757722278</v>
      </c>
      <c r="I376" s="125">
        <f t="shared" si="13"/>
        <v>0.5</v>
      </c>
      <c r="J376" s="47" t="s">
        <v>954</v>
      </c>
      <c r="K376" s="44"/>
    </row>
    <row r="377" spans="1:11" ht="20.100000000000001" customHeight="1" x14ac:dyDescent="0.3">
      <c r="A377" s="44" t="s">
        <v>409</v>
      </c>
      <c r="B377" s="95" t="str">
        <f>VLOOKUP($A377,'2020년_하반기재정집행'!$B$3:$C$408,2,FALSE)</f>
        <v>-</v>
      </c>
      <c r="C377" s="45">
        <v>15823269900</v>
      </c>
      <c r="D377" s="46">
        <v>11063862200</v>
      </c>
      <c r="E377" s="46">
        <v>6273209867</v>
      </c>
      <c r="F377" s="46">
        <v>7566140550</v>
      </c>
      <c r="G377" s="46">
        <v>7566140550</v>
      </c>
      <c r="H377" s="182">
        <f t="shared" si="12"/>
        <v>1.2061035276057663</v>
      </c>
      <c r="I377" s="125">
        <f t="shared" si="13"/>
        <v>0.6</v>
      </c>
      <c r="J377" s="47" t="s">
        <v>955</v>
      </c>
      <c r="K377" s="44"/>
    </row>
    <row r="378" spans="1:11" ht="20.100000000000001" customHeight="1" x14ac:dyDescent="0.3">
      <c r="A378" s="44" t="s">
        <v>390</v>
      </c>
      <c r="B378" s="95" t="str">
        <f>VLOOKUP($A378,'2020년_하반기재정집행'!$B$3:$C$408,2,FALSE)</f>
        <v>-</v>
      </c>
      <c r="C378" s="45">
        <v>114514379710</v>
      </c>
      <c r="D378" s="46">
        <v>46079383210</v>
      </c>
      <c r="E378" s="46">
        <v>26127010280</v>
      </c>
      <c r="F378" s="46">
        <v>32022211730</v>
      </c>
      <c r="G378" s="46">
        <v>32022211730</v>
      </c>
      <c r="H378" s="182">
        <f t="shared" si="12"/>
        <v>1.2256362816419422</v>
      </c>
      <c r="I378" s="125">
        <f t="shared" si="13"/>
        <v>0.6</v>
      </c>
      <c r="J378" s="47" t="s">
        <v>956</v>
      </c>
      <c r="K378" s="44"/>
    </row>
    <row r="379" spans="1:11" ht="20.100000000000001" customHeight="1" x14ac:dyDescent="0.3">
      <c r="A379" s="44" t="s">
        <v>403</v>
      </c>
      <c r="B379" s="95" t="str">
        <f>VLOOKUP($A379,'2020년_하반기재정집행'!$B$3:$C$408,2,FALSE)</f>
        <v>-</v>
      </c>
      <c r="C379" s="45">
        <v>158723606545</v>
      </c>
      <c r="D379" s="46">
        <v>94593716665</v>
      </c>
      <c r="E379" s="46">
        <v>53634637349</v>
      </c>
      <c r="F379" s="46">
        <v>60986005780</v>
      </c>
      <c r="G379" s="46">
        <v>60986005780</v>
      </c>
      <c r="H379" s="182">
        <f t="shared" si="12"/>
        <v>1.1370638228271168</v>
      </c>
      <c r="I379" s="125">
        <f t="shared" si="13"/>
        <v>0.6</v>
      </c>
      <c r="J379" s="47" t="s">
        <v>957</v>
      </c>
      <c r="K379" s="44"/>
    </row>
    <row r="380" spans="1:11" ht="20.100000000000001" customHeight="1" x14ac:dyDescent="0.3">
      <c r="A380" s="44" t="s">
        <v>413</v>
      </c>
      <c r="B380" s="95" t="str">
        <f>VLOOKUP($A380,'2020년_하반기재정집행'!$B$3:$C$408,2,FALSE)</f>
        <v>-</v>
      </c>
      <c r="C380" s="45">
        <v>1582010000</v>
      </c>
      <c r="D380" s="46">
        <v>5500000</v>
      </c>
      <c r="E380" s="46">
        <v>3118500</v>
      </c>
      <c r="F380" s="46">
        <v>5200000</v>
      </c>
      <c r="G380" s="46">
        <v>5200000</v>
      </c>
      <c r="H380" s="182">
        <f t="shared" si="12"/>
        <v>1.6674683341350007</v>
      </c>
      <c r="I380" s="125">
        <f t="shared" si="13"/>
        <v>0.6</v>
      </c>
      <c r="J380" s="47" t="s">
        <v>780</v>
      </c>
      <c r="K380" s="44"/>
    </row>
    <row r="381" spans="1:11" ht="20.100000000000001" customHeight="1" x14ac:dyDescent="0.3">
      <c r="A381" s="44" t="s">
        <v>384</v>
      </c>
      <c r="B381" s="95" t="str">
        <f>VLOOKUP($A381,'2020년_하반기재정집행'!$B$3:$C$408,2,FALSE)</f>
        <v>-</v>
      </c>
      <c r="C381" s="45">
        <v>25414685850</v>
      </c>
      <c r="D381" s="46">
        <v>13001664850</v>
      </c>
      <c r="E381" s="46">
        <v>7371943970</v>
      </c>
      <c r="F381" s="46">
        <v>8813751710</v>
      </c>
      <c r="G381" s="46">
        <v>8813751710</v>
      </c>
      <c r="H381" s="182">
        <f t="shared" si="12"/>
        <v>1.195580398585151</v>
      </c>
      <c r="I381" s="125">
        <f t="shared" si="13"/>
        <v>0.6</v>
      </c>
      <c r="J381" s="47" t="s">
        <v>958</v>
      </c>
      <c r="K381" s="44"/>
    </row>
    <row r="382" spans="1:11" ht="20.100000000000001" customHeight="1" x14ac:dyDescent="0.3">
      <c r="A382" s="44" t="s">
        <v>398</v>
      </c>
      <c r="B382" s="95" t="str">
        <f>VLOOKUP($A382,'2020년_하반기재정집행'!$B$3:$C$408,2,FALSE)</f>
        <v>-</v>
      </c>
      <c r="C382" s="45">
        <v>48770953090</v>
      </c>
      <c r="D382" s="46">
        <v>41570784080</v>
      </c>
      <c r="E382" s="46">
        <v>23570634573</v>
      </c>
      <c r="F382" s="46">
        <v>26109606950</v>
      </c>
      <c r="G382" s="46">
        <v>26109606950</v>
      </c>
      <c r="H382" s="182">
        <f t="shared" si="12"/>
        <v>1.1077176080744291</v>
      </c>
      <c r="I382" s="125">
        <f t="shared" si="13"/>
        <v>0.6</v>
      </c>
      <c r="J382" s="47" t="s">
        <v>959</v>
      </c>
      <c r="K382" s="44"/>
    </row>
    <row r="383" spans="1:11" ht="20.100000000000001" customHeight="1" x14ac:dyDescent="0.3">
      <c r="A383" s="44" t="s">
        <v>388</v>
      </c>
      <c r="B383" s="95" t="str">
        <f>VLOOKUP($A383,'2020년_하반기재정집행'!$B$3:$C$408,2,FALSE)</f>
        <v>-</v>
      </c>
      <c r="C383" s="45">
        <v>47518482430</v>
      </c>
      <c r="D383" s="46">
        <v>31241155550</v>
      </c>
      <c r="E383" s="46">
        <v>17713735197</v>
      </c>
      <c r="F383" s="46">
        <v>15604679730</v>
      </c>
      <c r="G383" s="46">
        <v>15604679730</v>
      </c>
      <c r="H383" s="182">
        <f t="shared" si="12"/>
        <v>0.88093671698574394</v>
      </c>
      <c r="I383" s="125">
        <f t="shared" si="13"/>
        <v>0.3</v>
      </c>
      <c r="J383" s="47" t="s">
        <v>960</v>
      </c>
      <c r="K383" s="44"/>
    </row>
    <row r="384" spans="1:11" ht="20.100000000000001" customHeight="1" x14ac:dyDescent="0.3">
      <c r="A384" s="44" t="s">
        <v>416</v>
      </c>
      <c r="B384" s="95" t="str">
        <f>VLOOKUP($A384,'2020년_하반기재정집행'!$B$3:$C$408,2,FALSE)</f>
        <v>-</v>
      </c>
      <c r="C384" s="45">
        <v>83889441384</v>
      </c>
      <c r="D384" s="46">
        <v>48812169384</v>
      </c>
      <c r="E384" s="46">
        <v>27676500041</v>
      </c>
      <c r="F384" s="46">
        <v>19659582510</v>
      </c>
      <c r="G384" s="46">
        <v>19659582510</v>
      </c>
      <c r="H384" s="182">
        <f t="shared" si="12"/>
        <v>0.71033485017528486</v>
      </c>
      <c r="I384" s="125">
        <f t="shared" si="13"/>
        <v>0.2</v>
      </c>
      <c r="J384" s="47" t="s">
        <v>961</v>
      </c>
      <c r="K384" s="44"/>
    </row>
    <row r="385" spans="1:11" ht="20.100000000000001" customHeight="1" x14ac:dyDescent="0.3">
      <c r="A385" s="44" t="s">
        <v>395</v>
      </c>
      <c r="B385" s="95" t="str">
        <f>VLOOKUP($A385,'2020년_하반기재정집행'!$B$3:$C$408,2,FALSE)</f>
        <v>거제해양관광개발공사</v>
      </c>
      <c r="C385" s="45">
        <v>29638761110</v>
      </c>
      <c r="D385" s="46">
        <v>2322998110</v>
      </c>
      <c r="E385" s="46">
        <v>1317139929</v>
      </c>
      <c r="F385" s="46">
        <v>1717488380</v>
      </c>
      <c r="G385" s="46">
        <v>1717488380</v>
      </c>
      <c r="H385" s="182">
        <f t="shared" si="12"/>
        <v>1.3039528619437972</v>
      </c>
      <c r="I385" s="125">
        <f t="shared" si="13"/>
        <v>0.6</v>
      </c>
      <c r="J385" s="47" t="s">
        <v>962</v>
      </c>
      <c r="K385" s="44"/>
    </row>
    <row r="386" spans="1:11" ht="20.100000000000001" customHeight="1" x14ac:dyDescent="0.3">
      <c r="A386" s="44" t="s">
        <v>404</v>
      </c>
      <c r="B386" s="95" t="str">
        <f>VLOOKUP($A386,'2020년_하반기재정집행'!$B$3:$C$408,2,FALSE)</f>
        <v>-</v>
      </c>
      <c r="C386" s="45">
        <v>62522259000</v>
      </c>
      <c r="D386" s="46">
        <v>11665075000</v>
      </c>
      <c r="E386" s="46">
        <v>6614097525</v>
      </c>
      <c r="F386" s="46">
        <v>6073113090</v>
      </c>
      <c r="G386" s="46">
        <v>6073113090</v>
      </c>
      <c r="H386" s="182">
        <f t="shared" si="12"/>
        <v>0.91820736949293769</v>
      </c>
      <c r="I386" s="125">
        <f t="shared" si="13"/>
        <v>0.4</v>
      </c>
      <c r="J386" s="47" t="s">
        <v>963</v>
      </c>
      <c r="K386" s="44"/>
    </row>
    <row r="387" spans="1:11" ht="20.100000000000001" customHeight="1" x14ac:dyDescent="0.3">
      <c r="A387" s="44" t="s">
        <v>405</v>
      </c>
      <c r="B387" s="95" t="str">
        <f>VLOOKUP($A387,'2020년_하반기재정집행'!$B$3:$C$408,2,FALSE)</f>
        <v>-</v>
      </c>
      <c r="C387" s="45">
        <v>65942610000</v>
      </c>
      <c r="D387" s="46">
        <v>22769974000</v>
      </c>
      <c r="E387" s="46">
        <v>12910575258</v>
      </c>
      <c r="F387" s="46">
        <v>10079130220</v>
      </c>
      <c r="G387" s="46">
        <v>10079130220</v>
      </c>
      <c r="H387" s="182">
        <f t="shared" si="12"/>
        <v>0.78068792587336466</v>
      </c>
      <c r="I387" s="125">
        <f t="shared" si="13"/>
        <v>0.2</v>
      </c>
      <c r="J387" s="47" t="s">
        <v>964</v>
      </c>
      <c r="K387" s="44"/>
    </row>
    <row r="388" spans="1:11" ht="20.100000000000001" customHeight="1" x14ac:dyDescent="0.3">
      <c r="A388" s="44" t="s">
        <v>410</v>
      </c>
      <c r="B388" s="95" t="str">
        <f>VLOOKUP($A388,'2020년_하반기재정집행'!$B$3:$C$408,2,FALSE)</f>
        <v>-</v>
      </c>
      <c r="C388" s="45">
        <v>4471926500</v>
      </c>
      <c r="D388" s="46">
        <v>160200000</v>
      </c>
      <c r="E388" s="46">
        <v>90833400</v>
      </c>
      <c r="F388" s="46">
        <v>148917000</v>
      </c>
      <c r="G388" s="46">
        <v>148917000</v>
      </c>
      <c r="H388" s="182">
        <f t="shared" si="12"/>
        <v>1.6394520077416457</v>
      </c>
      <c r="I388" s="125">
        <f t="shared" si="13"/>
        <v>0.6</v>
      </c>
      <c r="J388" s="47" t="s">
        <v>878</v>
      </c>
      <c r="K388" s="44"/>
    </row>
    <row r="389" spans="1:11" ht="20.100000000000001" customHeight="1" x14ac:dyDescent="0.3">
      <c r="A389" s="44" t="s">
        <v>399</v>
      </c>
      <c r="B389" s="95" t="str">
        <f>VLOOKUP($A389,'2020년_하반기재정집행'!$B$3:$C$408,2,FALSE)</f>
        <v>-</v>
      </c>
      <c r="C389" s="45">
        <v>16476919000</v>
      </c>
      <c r="D389" s="46">
        <v>10726900000</v>
      </c>
      <c r="E389" s="46">
        <v>6082152300</v>
      </c>
      <c r="F389" s="46">
        <v>7537870160</v>
      </c>
      <c r="G389" s="46">
        <v>7537870160</v>
      </c>
      <c r="H389" s="182">
        <f t="shared" si="12"/>
        <v>1.2393425531287665</v>
      </c>
      <c r="I389" s="125">
        <f t="shared" si="13"/>
        <v>0.6</v>
      </c>
      <c r="J389" s="47" t="s">
        <v>965</v>
      </c>
      <c r="K389" s="44"/>
    </row>
    <row r="390" spans="1:11" ht="20.100000000000001" customHeight="1" x14ac:dyDescent="0.3">
      <c r="A390" s="44" t="s">
        <v>408</v>
      </c>
      <c r="B390" s="95" t="str">
        <f>VLOOKUP($A390,'2020년_하반기재정집행'!$B$3:$C$408,2,FALSE)</f>
        <v>-</v>
      </c>
      <c r="C390" s="45">
        <v>12926454470</v>
      </c>
      <c r="D390" s="46">
        <v>1434329510</v>
      </c>
      <c r="E390" s="46">
        <v>813264832</v>
      </c>
      <c r="F390" s="46">
        <v>779132960</v>
      </c>
      <c r="G390" s="46">
        <v>779132960</v>
      </c>
      <c r="H390" s="182">
        <f t="shared" si="12"/>
        <v>0.95803104885764934</v>
      </c>
      <c r="I390" s="125">
        <f t="shared" si="13"/>
        <v>0.4</v>
      </c>
      <c r="J390" s="47" t="s">
        <v>828</v>
      </c>
      <c r="K390" s="44"/>
    </row>
    <row r="391" spans="1:11" ht="20.100000000000001" customHeight="1" x14ac:dyDescent="0.3">
      <c r="A391" s="44" t="s">
        <v>417</v>
      </c>
      <c r="B391" s="95" t="str">
        <f>VLOOKUP($A391,'2020년_하반기재정집행'!$B$3:$C$408,2,FALSE)</f>
        <v>-</v>
      </c>
      <c r="C391" s="45">
        <v>19562132950</v>
      </c>
      <c r="D391" s="46">
        <v>14989768950</v>
      </c>
      <c r="E391" s="46">
        <v>8499198995</v>
      </c>
      <c r="F391" s="46">
        <v>8882236940</v>
      </c>
      <c r="G391" s="46">
        <v>8882236940</v>
      </c>
      <c r="H391" s="182">
        <f t="shared" ref="H391:H412" si="14">+G391/E391</f>
        <v>1.0450675346259497</v>
      </c>
      <c r="I391" s="125">
        <f t="shared" si="13"/>
        <v>0.5</v>
      </c>
      <c r="J391" s="47" t="s">
        <v>757</v>
      </c>
      <c r="K391" s="44"/>
    </row>
    <row r="392" spans="1:11" ht="20.100000000000001" customHeight="1" x14ac:dyDescent="0.3">
      <c r="A392" s="44" t="s">
        <v>400</v>
      </c>
      <c r="B392" s="95" t="str">
        <f>VLOOKUP($A392,'2020년_하반기재정집행'!$B$3:$C$408,2,FALSE)</f>
        <v>-</v>
      </c>
      <c r="C392" s="45">
        <v>17444710328</v>
      </c>
      <c r="D392" s="46">
        <v>10345875778</v>
      </c>
      <c r="E392" s="46">
        <v>5866111566</v>
      </c>
      <c r="F392" s="46">
        <v>7218444993</v>
      </c>
      <c r="G392" s="46">
        <v>7218444993</v>
      </c>
      <c r="H392" s="182">
        <f t="shared" si="14"/>
        <v>1.2305331925219645</v>
      </c>
      <c r="I392" s="125">
        <f t="shared" ref="I392:I412" si="15">VLOOKUP(H392*100,$M$7:$N$12,2)</f>
        <v>0.6</v>
      </c>
      <c r="J392" s="47" t="s">
        <v>966</v>
      </c>
      <c r="K392" s="44"/>
    </row>
    <row r="393" spans="1:11" ht="20.100000000000001" customHeight="1" x14ac:dyDescent="0.3">
      <c r="A393" s="44" t="s">
        <v>391</v>
      </c>
      <c r="B393" s="95" t="str">
        <f>VLOOKUP($A393,'2020년_하반기재정집행'!$B$3:$C$408,2,FALSE)</f>
        <v>-</v>
      </c>
      <c r="C393" s="45">
        <v>22490067945</v>
      </c>
      <c r="D393" s="46">
        <v>12237417945</v>
      </c>
      <c r="E393" s="46">
        <v>6938615975</v>
      </c>
      <c r="F393" s="46">
        <v>7940700357</v>
      </c>
      <c r="G393" s="46">
        <v>7940700357</v>
      </c>
      <c r="H393" s="182">
        <f t="shared" si="14"/>
        <v>1.1444213638008696</v>
      </c>
      <c r="I393" s="125">
        <f t="shared" si="15"/>
        <v>0.6</v>
      </c>
      <c r="J393" s="47" t="s">
        <v>967</v>
      </c>
      <c r="K393" s="44"/>
    </row>
    <row r="394" spans="1:11" ht="20.100000000000001" customHeight="1" x14ac:dyDescent="0.3">
      <c r="A394" s="44" t="s">
        <v>418</v>
      </c>
      <c r="B394" s="95" t="str">
        <f>VLOOKUP($A394,'2020년_하반기재정집행'!$B$3:$C$408,2,FALSE)</f>
        <v>-</v>
      </c>
      <c r="C394" s="45">
        <v>12984653410</v>
      </c>
      <c r="D394" s="46">
        <v>4965612410</v>
      </c>
      <c r="E394" s="46">
        <v>2815502236</v>
      </c>
      <c r="F394" s="46">
        <v>1201377640</v>
      </c>
      <c r="G394" s="46">
        <v>1201377640</v>
      </c>
      <c r="H394" s="182">
        <f t="shared" si="14"/>
        <v>0.42670100724437854</v>
      </c>
      <c r="I394" s="125">
        <f t="shared" si="15"/>
        <v>0</v>
      </c>
      <c r="J394" s="47" t="s">
        <v>968</v>
      </c>
      <c r="K394" s="44"/>
    </row>
    <row r="395" spans="1:11" ht="20.100000000000001" customHeight="1" x14ac:dyDescent="0.3">
      <c r="A395" s="44" t="s">
        <v>396</v>
      </c>
      <c r="B395" s="95" t="str">
        <f>VLOOKUP($A395,'2020년_하반기재정집행'!$B$3:$C$408,2,FALSE)</f>
        <v>경남개발공사</v>
      </c>
      <c r="C395" s="45">
        <v>395444820501</v>
      </c>
      <c r="D395" s="46">
        <v>169006402939</v>
      </c>
      <c r="E395" s="46">
        <v>95826630466</v>
      </c>
      <c r="F395" s="46">
        <v>136727327417</v>
      </c>
      <c r="G395" s="46">
        <v>136727327417</v>
      </c>
      <c r="H395" s="182">
        <f t="shared" si="14"/>
        <v>1.4268197342649116</v>
      </c>
      <c r="I395" s="125">
        <f t="shared" si="15"/>
        <v>0.6</v>
      </c>
      <c r="J395" s="47" t="s">
        <v>969</v>
      </c>
      <c r="K395" s="44"/>
    </row>
    <row r="396" spans="1:11" ht="20.100000000000001" customHeight="1" x14ac:dyDescent="0.3">
      <c r="A396" s="44" t="s">
        <v>387</v>
      </c>
      <c r="B396" s="95" t="str">
        <f>VLOOKUP($A396,'2020년_하반기재정집행'!$B$3:$C$408,2,FALSE)</f>
        <v>창원시설공단</v>
      </c>
      <c r="C396" s="45">
        <v>81740367000</v>
      </c>
      <c r="D396" s="46">
        <v>5228193750</v>
      </c>
      <c r="E396" s="46">
        <v>2964385856</v>
      </c>
      <c r="F396" s="46">
        <v>3022533614</v>
      </c>
      <c r="G396" s="46">
        <v>3022533614</v>
      </c>
      <c r="H396" s="182">
        <f t="shared" si="14"/>
        <v>1.0196154484687974</v>
      </c>
      <c r="I396" s="125">
        <f t="shared" si="15"/>
        <v>0.5</v>
      </c>
      <c r="J396" s="47" t="s">
        <v>970</v>
      </c>
      <c r="K396" s="44"/>
    </row>
    <row r="397" spans="1:11" ht="20.100000000000001" customHeight="1" x14ac:dyDescent="0.3">
      <c r="A397" s="44" t="s">
        <v>386</v>
      </c>
      <c r="B397" s="95" t="str">
        <f>VLOOKUP($A397,'2020년_하반기재정집행'!$B$3:$C$408,2,FALSE)</f>
        <v>창원레포츠파크</v>
      </c>
      <c r="C397" s="45">
        <v>34419933800</v>
      </c>
      <c r="D397" s="46">
        <v>2268289190</v>
      </c>
      <c r="E397" s="46">
        <v>1286119971</v>
      </c>
      <c r="F397" s="46">
        <v>1559538060</v>
      </c>
      <c r="G397" s="46">
        <v>1559538060</v>
      </c>
      <c r="H397" s="182">
        <f t="shared" si="14"/>
        <v>1.2125914340537054</v>
      </c>
      <c r="I397" s="125">
        <f t="shared" si="15"/>
        <v>0.6</v>
      </c>
      <c r="J397" s="47" t="s">
        <v>971</v>
      </c>
      <c r="K397" s="44"/>
    </row>
    <row r="398" spans="1:11" ht="20.100000000000001" customHeight="1" x14ac:dyDescent="0.3">
      <c r="A398" s="44" t="s">
        <v>397</v>
      </c>
      <c r="B398" s="95" t="str">
        <f>VLOOKUP($A398,'2020년_하반기재정집행'!$B$3:$C$408,2,FALSE)</f>
        <v>통영관광개발공사</v>
      </c>
      <c r="C398" s="45">
        <v>27589890000</v>
      </c>
      <c r="D398" s="46">
        <v>664800500</v>
      </c>
      <c r="E398" s="46">
        <v>376941883</v>
      </c>
      <c r="F398" s="46">
        <v>128513435</v>
      </c>
      <c r="G398" s="46">
        <v>128513435</v>
      </c>
      <c r="H398" s="182">
        <f t="shared" si="14"/>
        <v>0.34093700062510696</v>
      </c>
      <c r="I398" s="125">
        <f t="shared" si="15"/>
        <v>0</v>
      </c>
      <c r="J398" s="47" t="s">
        <v>972</v>
      </c>
      <c r="K398" s="44"/>
    </row>
    <row r="399" spans="1:11" ht="20.100000000000001" customHeight="1" x14ac:dyDescent="0.3">
      <c r="A399" s="44" t="s">
        <v>394</v>
      </c>
      <c r="B399" s="95" t="str">
        <f>VLOOKUP($A399,'2020년_하반기재정집행'!$B$3:$C$408,2,FALSE)</f>
        <v>김해시도시개발공사</v>
      </c>
      <c r="C399" s="45">
        <v>79905259010</v>
      </c>
      <c r="D399" s="46">
        <v>16692384202</v>
      </c>
      <c r="E399" s="46">
        <v>9464581842</v>
      </c>
      <c r="F399" s="46">
        <v>12507569010</v>
      </c>
      <c r="G399" s="46">
        <v>12507569010</v>
      </c>
      <c r="H399" s="182">
        <f t="shared" si="14"/>
        <v>1.3215131126550619</v>
      </c>
      <c r="I399" s="125">
        <f t="shared" si="15"/>
        <v>0.6</v>
      </c>
      <c r="J399" s="47" t="s">
        <v>973</v>
      </c>
      <c r="K399" s="44"/>
    </row>
    <row r="400" spans="1:11" ht="20.100000000000001" customHeight="1" x14ac:dyDescent="0.3">
      <c r="A400" s="44" t="s">
        <v>392</v>
      </c>
      <c r="B400" s="95" t="str">
        <f>VLOOKUP($A400,'2020년_하반기재정집행'!$B$3:$C$408,2,FALSE)</f>
        <v>양산시시설관리공단</v>
      </c>
      <c r="C400" s="45">
        <v>20725447000</v>
      </c>
      <c r="D400" s="46">
        <v>1040232000</v>
      </c>
      <c r="E400" s="46">
        <v>589811544</v>
      </c>
      <c r="F400" s="46">
        <v>761555147</v>
      </c>
      <c r="G400" s="46">
        <v>761555147</v>
      </c>
      <c r="H400" s="182">
        <f t="shared" si="14"/>
        <v>1.2911838616030886</v>
      </c>
      <c r="I400" s="125">
        <f t="shared" si="15"/>
        <v>0.6</v>
      </c>
      <c r="J400" s="47" t="s">
        <v>974</v>
      </c>
      <c r="K400" s="44"/>
    </row>
    <row r="401" spans="1:11" ht="20.100000000000001" customHeight="1" x14ac:dyDescent="0.3">
      <c r="A401" s="44" t="s">
        <v>401</v>
      </c>
      <c r="B401" s="95" t="str">
        <f>VLOOKUP($A401,'2020년_하반기재정집행'!$B$3:$C$408,2,FALSE)</f>
        <v>함안지방공사</v>
      </c>
      <c r="C401" s="45">
        <v>21599236600</v>
      </c>
      <c r="D401" s="46">
        <v>1912259000</v>
      </c>
      <c r="E401" s="46">
        <v>1084250853</v>
      </c>
      <c r="F401" s="46">
        <v>1159336743</v>
      </c>
      <c r="G401" s="46">
        <v>1159336743</v>
      </c>
      <c r="H401" s="182">
        <f t="shared" si="14"/>
        <v>1.06925140044137</v>
      </c>
      <c r="I401" s="125">
        <f t="shared" si="15"/>
        <v>0.5</v>
      </c>
      <c r="J401" s="47" t="s">
        <v>975</v>
      </c>
      <c r="K401" s="44"/>
    </row>
    <row r="402" spans="1:11" ht="20.100000000000001" customHeight="1" x14ac:dyDescent="0.3">
      <c r="A402" s="44" t="s">
        <v>393</v>
      </c>
      <c r="B402" s="95" t="str">
        <f>VLOOKUP($A402,'2020년_하반기재정집행'!$B$3:$C$408,2,FALSE)</f>
        <v>창녕군시설관리공단</v>
      </c>
      <c r="C402" s="45">
        <v>16325407000</v>
      </c>
      <c r="D402" s="46">
        <v>1152455000</v>
      </c>
      <c r="E402" s="46">
        <v>653441985</v>
      </c>
      <c r="F402" s="46">
        <v>789828520</v>
      </c>
      <c r="G402" s="46">
        <v>789828520</v>
      </c>
      <c r="H402" s="182">
        <f t="shared" si="14"/>
        <v>1.2087201895972448</v>
      </c>
      <c r="I402" s="125">
        <f t="shared" si="15"/>
        <v>0.6</v>
      </c>
      <c r="J402" s="47" t="s">
        <v>976</v>
      </c>
      <c r="K402" s="44"/>
    </row>
    <row r="403" spans="1:11" ht="20.100000000000001" customHeight="1" x14ac:dyDescent="0.3">
      <c r="A403" s="44" t="s">
        <v>389</v>
      </c>
      <c r="B403" s="95" t="str">
        <f>VLOOKUP($A403,'2020년_하반기재정집행'!$B$3:$C$408,2,FALSE)</f>
        <v>밀양시시설관리공단</v>
      </c>
      <c r="C403" s="45">
        <v>14684266000</v>
      </c>
      <c r="D403" s="46">
        <v>1139623000</v>
      </c>
      <c r="E403" s="46">
        <v>646166241</v>
      </c>
      <c r="F403" s="46">
        <v>764128410</v>
      </c>
      <c r="G403" s="46">
        <v>764128410</v>
      </c>
      <c r="H403" s="182">
        <f t="shared" si="14"/>
        <v>1.182556997743248</v>
      </c>
      <c r="I403" s="125">
        <f t="shared" si="15"/>
        <v>0.6</v>
      </c>
      <c r="J403" s="47" t="s">
        <v>977</v>
      </c>
      <c r="K403" s="44"/>
    </row>
    <row r="404" spans="1:11" ht="20.100000000000001" customHeight="1" x14ac:dyDescent="0.3">
      <c r="A404" s="44" t="s">
        <v>407</v>
      </c>
      <c r="B404" s="95" t="str">
        <f>VLOOKUP($A404,'2020년_하반기재정집행'!$B$3:$C$408,2,FALSE)</f>
        <v>사천시시설관리공단</v>
      </c>
      <c r="C404" s="45">
        <v>14525792000</v>
      </c>
      <c r="D404" s="46">
        <v>467423000</v>
      </c>
      <c r="E404" s="46">
        <v>265028841</v>
      </c>
      <c r="F404" s="46">
        <v>189150020</v>
      </c>
      <c r="G404" s="46">
        <v>190682480</v>
      </c>
      <c r="H404" s="182">
        <f t="shared" si="14"/>
        <v>0.71947822463593691</v>
      </c>
      <c r="I404" s="125">
        <f t="shared" si="15"/>
        <v>0.2</v>
      </c>
      <c r="J404" s="47" t="s">
        <v>978</v>
      </c>
      <c r="K404" s="44"/>
    </row>
    <row r="405" spans="1:11" ht="20.100000000000001" customHeight="1" x14ac:dyDescent="0.3">
      <c r="A405" s="44" t="s">
        <v>226</v>
      </c>
      <c r="B405" s="95" t="str">
        <f>VLOOKUP($A405,'2020년_하반기재정집행'!$B$3:$C$408,2,FALSE)</f>
        <v>-</v>
      </c>
      <c r="C405" s="45">
        <v>10016407000</v>
      </c>
      <c r="D405" s="46">
        <v>5251188800</v>
      </c>
      <c r="E405" s="46">
        <v>2977424050</v>
      </c>
      <c r="F405" s="46">
        <v>3646802030</v>
      </c>
      <c r="G405" s="46">
        <v>3646802030</v>
      </c>
      <c r="H405" s="182">
        <f t="shared" si="14"/>
        <v>1.2248178186106879</v>
      </c>
      <c r="I405" s="125">
        <f t="shared" si="15"/>
        <v>0.6</v>
      </c>
      <c r="J405" s="47" t="s">
        <v>979</v>
      </c>
      <c r="K405" s="44"/>
    </row>
    <row r="406" spans="1:11" ht="20.100000000000001" customHeight="1" x14ac:dyDescent="0.3">
      <c r="A406" s="44" t="s">
        <v>419</v>
      </c>
      <c r="B406" s="95" t="str">
        <f>VLOOKUP($A406,'2020년_하반기재정집행'!$B$3:$C$408,2,FALSE)</f>
        <v>-</v>
      </c>
      <c r="C406" s="45">
        <v>6827337530</v>
      </c>
      <c r="D406" s="46">
        <v>2437296060</v>
      </c>
      <c r="E406" s="46">
        <v>1381946866</v>
      </c>
      <c r="F406" s="46">
        <v>1046612250</v>
      </c>
      <c r="G406" s="46">
        <v>1046612250</v>
      </c>
      <c r="H406" s="182">
        <f t="shared" si="14"/>
        <v>0.757346230705226</v>
      </c>
      <c r="I406" s="125">
        <f t="shared" si="15"/>
        <v>0.2</v>
      </c>
      <c r="J406" s="47" t="s">
        <v>980</v>
      </c>
      <c r="K406" s="44"/>
    </row>
    <row r="407" spans="1:11" ht="20.100000000000001" customHeight="1" x14ac:dyDescent="0.3">
      <c r="A407" s="44" t="s">
        <v>425</v>
      </c>
      <c r="B407" s="95" t="str">
        <f>VLOOKUP($A407,'2020년_하반기재정집행'!$B$3:$C$408,2,FALSE)</f>
        <v>제주특별자치도 상하수도본부</v>
      </c>
      <c r="C407" s="45">
        <v>191422947410</v>
      </c>
      <c r="D407" s="46">
        <v>91894736550</v>
      </c>
      <c r="E407" s="46">
        <v>52104315624</v>
      </c>
      <c r="F407" s="46">
        <v>56993627890</v>
      </c>
      <c r="G407" s="46">
        <v>56993627890</v>
      </c>
      <c r="H407" s="182">
        <f t="shared" si="14"/>
        <v>1.0938369923382683</v>
      </c>
      <c r="I407" s="125">
        <f t="shared" si="15"/>
        <v>0.5</v>
      </c>
      <c r="J407" s="47" t="s">
        <v>981</v>
      </c>
      <c r="K407" s="44"/>
    </row>
    <row r="408" spans="1:11" ht="20.100000000000001" customHeight="1" x14ac:dyDescent="0.3">
      <c r="A408" s="44" t="s">
        <v>424</v>
      </c>
      <c r="B408" s="95" t="str">
        <f>VLOOKUP($A408,'2020년_하반기재정집행'!$B$3:$C$408,2,FALSE)</f>
        <v>제주특별자치도 상하수도본부</v>
      </c>
      <c r="C408" s="45">
        <v>305712977530</v>
      </c>
      <c r="D408" s="46">
        <v>152414839700</v>
      </c>
      <c r="E408" s="46">
        <v>86419214110</v>
      </c>
      <c r="F408" s="46">
        <v>93868948550</v>
      </c>
      <c r="G408" s="46">
        <v>93868948550</v>
      </c>
      <c r="H408" s="182">
        <f t="shared" si="14"/>
        <v>1.0862046075831875</v>
      </c>
      <c r="I408" s="125">
        <f t="shared" si="15"/>
        <v>0.5</v>
      </c>
      <c r="J408" s="47" t="s">
        <v>982</v>
      </c>
      <c r="K408" s="44"/>
    </row>
    <row r="409" spans="1:11" ht="20.100000000000001" customHeight="1" x14ac:dyDescent="0.3">
      <c r="A409" s="44" t="s">
        <v>426</v>
      </c>
      <c r="B409" s="95" t="str">
        <f>VLOOKUP($A409,'2020년_하반기재정집행'!$B$3:$C$408,2,FALSE)</f>
        <v>-</v>
      </c>
      <c r="C409" s="45">
        <v>19884165000</v>
      </c>
      <c r="D409" s="46">
        <v>941300000</v>
      </c>
      <c r="E409" s="46">
        <v>533717100</v>
      </c>
      <c r="F409" s="46">
        <v>430719660</v>
      </c>
      <c r="G409" s="46">
        <v>430719660</v>
      </c>
      <c r="H409" s="182">
        <f t="shared" si="14"/>
        <v>0.80701866213392826</v>
      </c>
      <c r="I409" s="125">
        <f t="shared" si="15"/>
        <v>0.3</v>
      </c>
      <c r="J409" s="47" t="s">
        <v>983</v>
      </c>
      <c r="K409" s="44"/>
    </row>
    <row r="410" spans="1:11" ht="20.100000000000001" customHeight="1" x14ac:dyDescent="0.3">
      <c r="A410" s="44" t="s">
        <v>423</v>
      </c>
      <c r="B410" s="95" t="str">
        <f>VLOOKUP($A410,'2020년_하반기재정집행'!$B$3:$C$408,2,FALSE)</f>
        <v>제주특별자치도개발공사</v>
      </c>
      <c r="C410" s="45">
        <v>502631962555</v>
      </c>
      <c r="D410" s="46">
        <v>140357194977</v>
      </c>
      <c r="E410" s="46">
        <v>79582529552</v>
      </c>
      <c r="F410" s="46">
        <v>93400997630</v>
      </c>
      <c r="G410" s="46">
        <v>94141577858</v>
      </c>
      <c r="H410" s="182">
        <f t="shared" si="14"/>
        <v>1.1829427688207244</v>
      </c>
      <c r="I410" s="125">
        <f t="shared" si="15"/>
        <v>0.6</v>
      </c>
      <c r="J410" s="47" t="s">
        <v>984</v>
      </c>
      <c r="K410" s="44"/>
    </row>
    <row r="411" spans="1:11" ht="20.100000000000001" customHeight="1" x14ac:dyDescent="0.3">
      <c r="A411" s="44" t="s">
        <v>421</v>
      </c>
      <c r="B411" s="95" t="str">
        <f>VLOOKUP($A411,'2020년_하반기재정집행'!$B$3:$C$408,2,FALSE)</f>
        <v>제주관광공사</v>
      </c>
      <c r="C411" s="45">
        <v>74818991492</v>
      </c>
      <c r="D411" s="46">
        <v>22915530000</v>
      </c>
      <c r="E411" s="46">
        <v>12993105510</v>
      </c>
      <c r="F411" s="46">
        <v>13107862374</v>
      </c>
      <c r="G411" s="46">
        <v>13107862374</v>
      </c>
      <c r="H411" s="182">
        <f t="shared" si="14"/>
        <v>1.008832135159041</v>
      </c>
      <c r="I411" s="125">
        <f t="shared" si="15"/>
        <v>0.5</v>
      </c>
      <c r="J411" s="47" t="s">
        <v>985</v>
      </c>
      <c r="K411" s="44"/>
    </row>
    <row r="412" spans="1:11" ht="20.100000000000001" customHeight="1" x14ac:dyDescent="0.3">
      <c r="A412" s="44" t="s">
        <v>422</v>
      </c>
      <c r="B412" s="95" t="str">
        <f>VLOOKUP($A412,'2020년_하반기재정집행'!$B$3:$C$408,2,FALSE)</f>
        <v>제주에너지공사</v>
      </c>
      <c r="C412" s="45">
        <v>42998315929</v>
      </c>
      <c r="D412" s="46">
        <v>356950000</v>
      </c>
      <c r="E412" s="46">
        <v>202390650</v>
      </c>
      <c r="F412" s="46">
        <v>277227230</v>
      </c>
      <c r="G412" s="46">
        <v>277227230</v>
      </c>
      <c r="H412" s="182">
        <f t="shared" si="14"/>
        <v>1.3697630300609243</v>
      </c>
      <c r="I412" s="125">
        <f t="shared" si="15"/>
        <v>0.6</v>
      </c>
      <c r="J412" s="47" t="s">
        <v>986</v>
      </c>
      <c r="K412" s="44"/>
    </row>
    <row r="413" spans="1:11" ht="14.45" customHeight="1" x14ac:dyDescent="0.25">
      <c r="A413" s="189" t="s">
        <v>987</v>
      </c>
      <c r="B413" s="189"/>
      <c r="C413" s="189"/>
      <c r="D413" s="189"/>
      <c r="E413" s="189"/>
      <c r="F413" s="189"/>
      <c r="G413" s="189"/>
      <c r="H413" s="189"/>
      <c r="I413" s="189"/>
      <c r="J413" s="189"/>
      <c r="K413" s="189"/>
    </row>
  </sheetData>
  <mergeCells count="3">
    <mergeCell ref="A413:K413"/>
    <mergeCell ref="A2:K2"/>
    <mergeCell ref="A3:D3"/>
  </mergeCells>
  <phoneticPr fontId="2" type="noConversion"/>
  <pageMargins left="0.17716535433070865" right="0.17716535433070865" top="0.15748031496062992" bottom="0.15748031496062992" header="0" footer="0"/>
  <pageSetup paperSize="9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8"/>
  <sheetViews>
    <sheetView zoomScale="96" zoomScaleNormal="96" workbookViewId="0">
      <pane xSplit="2" ySplit="2" topLeftCell="C3" activePane="bottomRight" state="frozen"/>
      <selection pane="topRight" activeCell="E1" sqref="E1"/>
      <selection pane="bottomLeft" activeCell="A3" sqref="A3"/>
      <selection pane="bottomRight" activeCell="B6" sqref="B6"/>
    </sheetView>
  </sheetViews>
  <sheetFormatPr defaultRowHeight="16.5" x14ac:dyDescent="0.3"/>
  <cols>
    <col min="1" max="1" width="16.625" style="56" customWidth="1"/>
    <col min="2" max="2" width="30.375" style="56" bestFit="1" customWidth="1"/>
    <col min="3" max="3" width="27.875" style="56" customWidth="1"/>
    <col min="4" max="7" width="18.375" style="56" bestFit="1" customWidth="1"/>
    <col min="8" max="8" width="19.25" style="57" bestFit="1" customWidth="1"/>
    <col min="9" max="9" width="20.75" style="56" customWidth="1"/>
    <col min="10" max="10" width="16.875" style="56" customWidth="1"/>
    <col min="11" max="12" width="12.125" style="56" customWidth="1"/>
    <col min="13" max="13" width="11.75" style="56" customWidth="1"/>
  </cols>
  <sheetData>
    <row r="1" spans="1:20" x14ac:dyDescent="0.3">
      <c r="D1" s="57"/>
      <c r="E1" s="57" t="s">
        <v>1042</v>
      </c>
      <c r="F1" s="57" t="s">
        <v>996</v>
      </c>
      <c r="G1" s="57" t="s">
        <v>995</v>
      </c>
      <c r="I1" s="57"/>
      <c r="J1" s="57" t="s">
        <v>1040</v>
      </c>
      <c r="K1" s="57" t="s">
        <v>1041</v>
      </c>
      <c r="L1" s="57" t="str">
        <f>+L2</f>
        <v>가산점_등급</v>
      </c>
      <c r="M1" s="57" t="str">
        <f>+M2</f>
        <v>가산점_계산</v>
      </c>
    </row>
    <row r="2" spans="1:20" ht="27" x14ac:dyDescent="0.3">
      <c r="A2" s="49" t="s">
        <v>0</v>
      </c>
      <c r="B2" s="49" t="s">
        <v>1</v>
      </c>
      <c r="C2" s="50" t="s">
        <v>427</v>
      </c>
      <c r="D2" s="48" t="s">
        <v>2</v>
      </c>
      <c r="E2" s="48" t="s">
        <v>3</v>
      </c>
      <c r="F2" s="126" t="s">
        <v>1012</v>
      </c>
      <c r="G2" s="126" t="s">
        <v>1011</v>
      </c>
      <c r="H2" s="50" t="s">
        <v>989</v>
      </c>
      <c r="I2" s="49" t="s">
        <v>4</v>
      </c>
      <c r="J2" s="50" t="s">
        <v>1013</v>
      </c>
      <c r="K2" s="49" t="s">
        <v>998</v>
      </c>
      <c r="L2" s="49" t="s">
        <v>1017</v>
      </c>
      <c r="M2" s="49" t="s">
        <v>1002</v>
      </c>
      <c r="N2" s="88" t="s">
        <v>1001</v>
      </c>
      <c r="T2" s="127" t="s">
        <v>1024</v>
      </c>
    </row>
    <row r="3" spans="1:20" x14ac:dyDescent="0.3">
      <c r="A3" s="51" t="s">
        <v>5</v>
      </c>
      <c r="B3" s="51" t="s">
        <v>6</v>
      </c>
      <c r="C3" s="51" t="s">
        <v>478</v>
      </c>
      <c r="D3" s="52">
        <v>5688274827000</v>
      </c>
      <c r="E3" s="52">
        <v>5672390938000</v>
      </c>
      <c r="F3" s="52">
        <v>5360409436410</v>
      </c>
      <c r="G3" s="52">
        <v>5628294040401</v>
      </c>
      <c r="H3" s="53">
        <v>0.99219999999999997</v>
      </c>
      <c r="I3" s="51" t="s">
        <v>7</v>
      </c>
      <c r="J3" s="129">
        <f>+G3/F3</f>
        <v>1.049974653460503</v>
      </c>
      <c r="K3" s="130">
        <f t="shared" ref="K3:K66" si="0">VLOOKUP(J3*100,$O$5:$P$10,2)</f>
        <v>0.4</v>
      </c>
      <c r="L3" s="130" t="str">
        <f>+VLOOKUP(D3/1000000,$R$5:$T$9,2)</f>
        <v>A</v>
      </c>
      <c r="M3" s="130">
        <f>+VLOOKUP(E3/1000000,$R$5:$T$9,3)</f>
        <v>0.1</v>
      </c>
      <c r="O3" s="192" t="s">
        <v>1016</v>
      </c>
      <c r="P3" s="193"/>
      <c r="Q3" s="127"/>
      <c r="R3" s="192" t="s">
        <v>1015</v>
      </c>
      <c r="S3" s="194"/>
      <c r="T3" s="195"/>
    </row>
    <row r="4" spans="1:20" x14ac:dyDescent="0.3">
      <c r="A4" s="51" t="s">
        <v>5</v>
      </c>
      <c r="B4" s="51" t="s">
        <v>8</v>
      </c>
      <c r="C4" s="51" t="s">
        <v>428</v>
      </c>
      <c r="D4" s="52">
        <v>15951535000</v>
      </c>
      <c r="E4" s="52">
        <v>11698445000</v>
      </c>
      <c r="F4" s="52">
        <v>11055030525</v>
      </c>
      <c r="G4" s="52">
        <v>11429682433</v>
      </c>
      <c r="H4" s="53">
        <v>0.97699999999999998</v>
      </c>
      <c r="I4" s="51" t="s">
        <v>7</v>
      </c>
      <c r="J4" s="129">
        <f t="shared" ref="J4:J67" si="1">+G4/F4</f>
        <v>1.0338897217111032</v>
      </c>
      <c r="K4" s="130">
        <f t="shared" si="0"/>
        <v>0.4</v>
      </c>
      <c r="L4" s="130" t="str">
        <f t="shared" ref="L4:L67" si="2">+VLOOKUP(D4/1000000,$R$5:$T$9,2)</f>
        <v>C</v>
      </c>
      <c r="M4" s="130">
        <f t="shared" ref="M4:M67" si="3">+VLOOKUP(E4/1000000,$R$5:$T$9,3)</f>
        <v>0.06</v>
      </c>
      <c r="O4" s="135" t="s">
        <v>1009</v>
      </c>
      <c r="P4" s="136" t="s">
        <v>1010</v>
      </c>
      <c r="Q4" s="57"/>
      <c r="R4" s="136" t="s">
        <v>1014</v>
      </c>
      <c r="S4" s="136" t="s">
        <v>1018</v>
      </c>
      <c r="T4" s="136" t="s">
        <v>1015</v>
      </c>
    </row>
    <row r="5" spans="1:20" x14ac:dyDescent="0.3">
      <c r="A5" s="51" t="s">
        <v>5</v>
      </c>
      <c r="B5" s="51" t="s">
        <v>9</v>
      </c>
      <c r="C5" s="51" t="s">
        <v>9</v>
      </c>
      <c r="D5" s="52">
        <v>12835493000</v>
      </c>
      <c r="E5" s="52">
        <v>11861608000</v>
      </c>
      <c r="F5" s="52">
        <v>11209219560</v>
      </c>
      <c r="G5" s="52">
        <v>11471200816</v>
      </c>
      <c r="H5" s="53">
        <v>0.96709999999999996</v>
      </c>
      <c r="I5" s="51" t="s">
        <v>7</v>
      </c>
      <c r="J5" s="129">
        <f t="shared" si="1"/>
        <v>1.0233719443711209</v>
      </c>
      <c r="K5" s="130">
        <f t="shared" si="0"/>
        <v>0.4</v>
      </c>
      <c r="L5" s="130" t="str">
        <f t="shared" si="2"/>
        <v>C</v>
      </c>
      <c r="M5" s="130">
        <f t="shared" si="3"/>
        <v>0.06</v>
      </c>
      <c r="O5" s="137">
        <v>0</v>
      </c>
      <c r="P5" s="128">
        <v>0</v>
      </c>
      <c r="R5" s="138">
        <v>0</v>
      </c>
      <c r="S5" s="143" t="s">
        <v>1023</v>
      </c>
      <c r="T5" s="128">
        <v>0.02</v>
      </c>
    </row>
    <row r="6" spans="1:20" x14ac:dyDescent="0.3">
      <c r="A6" s="51" t="s">
        <v>5</v>
      </c>
      <c r="B6" s="51" t="s">
        <v>10</v>
      </c>
      <c r="C6" s="51" t="s">
        <v>10</v>
      </c>
      <c r="D6" s="52">
        <v>14477033000</v>
      </c>
      <c r="E6" s="52">
        <v>12250763000</v>
      </c>
      <c r="F6" s="52">
        <v>11576971035</v>
      </c>
      <c r="G6" s="52">
        <v>11847155869</v>
      </c>
      <c r="H6" s="53">
        <v>0.96709999999999996</v>
      </c>
      <c r="I6" s="51" t="s">
        <v>11</v>
      </c>
      <c r="J6" s="129">
        <f t="shared" si="1"/>
        <v>1.0233381281842344</v>
      </c>
      <c r="K6" s="130">
        <f t="shared" si="0"/>
        <v>0.4</v>
      </c>
      <c r="L6" s="130" t="str">
        <f t="shared" si="2"/>
        <v>C</v>
      </c>
      <c r="M6" s="130">
        <f t="shared" si="3"/>
        <v>0.06</v>
      </c>
      <c r="O6" s="137">
        <v>60</v>
      </c>
      <c r="P6" s="128">
        <v>0.1</v>
      </c>
      <c r="R6" s="138">
        <v>800</v>
      </c>
      <c r="S6" s="143" t="s">
        <v>1022</v>
      </c>
      <c r="T6" s="128">
        <v>0.04</v>
      </c>
    </row>
    <row r="7" spans="1:20" x14ac:dyDescent="0.3">
      <c r="A7" s="51" t="s">
        <v>5</v>
      </c>
      <c r="B7" s="51" t="s">
        <v>12</v>
      </c>
      <c r="C7" s="51" t="s">
        <v>429</v>
      </c>
      <c r="D7" s="52">
        <v>13748058000</v>
      </c>
      <c r="E7" s="52">
        <v>11805906000</v>
      </c>
      <c r="F7" s="52">
        <v>11156581170</v>
      </c>
      <c r="G7" s="52">
        <v>11411476849</v>
      </c>
      <c r="H7" s="53">
        <v>0.96660000000000001</v>
      </c>
      <c r="I7" s="51" t="s">
        <v>7</v>
      </c>
      <c r="J7" s="129">
        <f t="shared" si="1"/>
        <v>1.0228471137453303</v>
      </c>
      <c r="K7" s="130">
        <f t="shared" si="0"/>
        <v>0.4</v>
      </c>
      <c r="L7" s="130" t="str">
        <f t="shared" si="2"/>
        <v>C</v>
      </c>
      <c r="M7" s="130">
        <f t="shared" si="3"/>
        <v>0.06</v>
      </c>
      <c r="O7" s="137">
        <v>70</v>
      </c>
      <c r="P7" s="128">
        <v>0.18</v>
      </c>
      <c r="R7" s="138">
        <v>7600</v>
      </c>
      <c r="S7" s="143" t="s">
        <v>1021</v>
      </c>
      <c r="T7" s="128">
        <v>0.06</v>
      </c>
    </row>
    <row r="8" spans="1:20" x14ac:dyDescent="0.3">
      <c r="A8" s="51" t="s">
        <v>5</v>
      </c>
      <c r="B8" s="51" t="s">
        <v>13</v>
      </c>
      <c r="C8" s="51" t="s">
        <v>430</v>
      </c>
      <c r="D8" s="52">
        <v>22762829270</v>
      </c>
      <c r="E8" s="52">
        <v>20043944270</v>
      </c>
      <c r="F8" s="52">
        <v>18941527335</v>
      </c>
      <c r="G8" s="52">
        <v>19152919623</v>
      </c>
      <c r="H8" s="53">
        <v>0.95550000000000002</v>
      </c>
      <c r="I8" s="51" t="s">
        <v>7</v>
      </c>
      <c r="J8" s="129">
        <f t="shared" si="1"/>
        <v>1.0111602556785055</v>
      </c>
      <c r="K8" s="130">
        <f t="shared" si="0"/>
        <v>0.4</v>
      </c>
      <c r="L8" s="130" t="str">
        <f t="shared" si="2"/>
        <v>C</v>
      </c>
      <c r="M8" s="130">
        <f t="shared" si="3"/>
        <v>0.06</v>
      </c>
      <c r="O8" s="137">
        <v>80</v>
      </c>
      <c r="P8" s="128">
        <v>0.25</v>
      </c>
      <c r="R8" s="138">
        <v>30200</v>
      </c>
      <c r="S8" s="143" t="s">
        <v>1020</v>
      </c>
      <c r="T8" s="128">
        <v>0.08</v>
      </c>
    </row>
    <row r="9" spans="1:20" x14ac:dyDescent="0.3">
      <c r="A9" s="51" t="s">
        <v>5</v>
      </c>
      <c r="B9" s="51" t="s">
        <v>14</v>
      </c>
      <c r="C9" s="51" t="s">
        <v>14</v>
      </c>
      <c r="D9" s="52">
        <v>3213241992206</v>
      </c>
      <c r="E9" s="52">
        <v>2711694781294</v>
      </c>
      <c r="F9" s="52">
        <v>2562551568322</v>
      </c>
      <c r="G9" s="52">
        <v>2588750510951</v>
      </c>
      <c r="H9" s="53">
        <v>0.95469999999999999</v>
      </c>
      <c r="I9" s="51" t="s">
        <v>7</v>
      </c>
      <c r="J9" s="129">
        <f t="shared" si="1"/>
        <v>1.01022377186585</v>
      </c>
      <c r="K9" s="130">
        <f t="shared" si="0"/>
        <v>0.4</v>
      </c>
      <c r="L9" s="130" t="str">
        <f t="shared" si="2"/>
        <v>A</v>
      </c>
      <c r="M9" s="130">
        <f t="shared" si="3"/>
        <v>0.1</v>
      </c>
      <c r="O9" s="137">
        <v>90</v>
      </c>
      <c r="P9" s="128">
        <v>0.33</v>
      </c>
      <c r="R9" s="138">
        <v>87600</v>
      </c>
      <c r="S9" s="143" t="s">
        <v>1019</v>
      </c>
      <c r="T9" s="128">
        <v>0.1</v>
      </c>
    </row>
    <row r="10" spans="1:20" x14ac:dyDescent="0.3">
      <c r="A10" s="51" t="s">
        <v>5</v>
      </c>
      <c r="B10" s="51" t="s">
        <v>15</v>
      </c>
      <c r="C10" s="51" t="s">
        <v>15</v>
      </c>
      <c r="D10" s="52">
        <v>221314368520</v>
      </c>
      <c r="E10" s="52">
        <v>201431633610</v>
      </c>
      <c r="F10" s="52">
        <v>190352893761</v>
      </c>
      <c r="G10" s="52">
        <v>192208054798</v>
      </c>
      <c r="H10" s="53">
        <v>0.95420000000000005</v>
      </c>
      <c r="I10" s="51" t="s">
        <v>7</v>
      </c>
      <c r="J10" s="129">
        <f t="shared" si="1"/>
        <v>1.0097459040435144</v>
      </c>
      <c r="K10" s="130">
        <f t="shared" si="0"/>
        <v>0.4</v>
      </c>
      <c r="L10" s="130" t="str">
        <f t="shared" si="2"/>
        <v>A</v>
      </c>
      <c r="M10" s="130">
        <f t="shared" si="3"/>
        <v>0.1</v>
      </c>
      <c r="O10" s="137">
        <v>100</v>
      </c>
      <c r="P10" s="128">
        <v>0.4</v>
      </c>
      <c r="R10" s="132"/>
      <c r="S10" s="132"/>
      <c r="T10" s="131"/>
    </row>
    <row r="11" spans="1:20" x14ac:dyDescent="0.3">
      <c r="A11" s="51" t="s">
        <v>5</v>
      </c>
      <c r="B11" s="51" t="s">
        <v>16</v>
      </c>
      <c r="C11" s="51" t="s">
        <v>431</v>
      </c>
      <c r="D11" s="52">
        <v>19662338000</v>
      </c>
      <c r="E11" s="52">
        <v>14923911000</v>
      </c>
      <c r="F11" s="52">
        <v>14103095895</v>
      </c>
      <c r="G11" s="52">
        <v>14226013229</v>
      </c>
      <c r="H11" s="53">
        <v>0.95320000000000005</v>
      </c>
      <c r="I11" s="51" t="s">
        <v>7</v>
      </c>
      <c r="J11" s="129">
        <f t="shared" si="1"/>
        <v>1.0087156277540152</v>
      </c>
      <c r="K11" s="130">
        <f t="shared" si="0"/>
        <v>0.4</v>
      </c>
      <c r="L11" s="130" t="str">
        <f t="shared" si="2"/>
        <v>C</v>
      </c>
      <c r="M11" s="130">
        <f t="shared" si="3"/>
        <v>0.06</v>
      </c>
    </row>
    <row r="12" spans="1:20" x14ac:dyDescent="0.3">
      <c r="A12" s="51" t="s">
        <v>5</v>
      </c>
      <c r="B12" s="51" t="s">
        <v>17</v>
      </c>
      <c r="C12" s="51" t="s">
        <v>432</v>
      </c>
      <c r="D12" s="52">
        <v>17659566000</v>
      </c>
      <c r="E12" s="52">
        <v>15681602000</v>
      </c>
      <c r="F12" s="52">
        <v>14819113890</v>
      </c>
      <c r="G12" s="52">
        <v>14883175295</v>
      </c>
      <c r="H12" s="53">
        <v>0.94910000000000005</v>
      </c>
      <c r="I12" s="51" t="s">
        <v>7</v>
      </c>
      <c r="J12" s="129">
        <f t="shared" si="1"/>
        <v>1.0043228903884212</v>
      </c>
      <c r="K12" s="130">
        <f t="shared" si="0"/>
        <v>0.4</v>
      </c>
      <c r="L12" s="130" t="str">
        <f t="shared" si="2"/>
        <v>C</v>
      </c>
      <c r="M12" s="130">
        <f t="shared" si="3"/>
        <v>0.06</v>
      </c>
    </row>
    <row r="13" spans="1:20" x14ac:dyDescent="0.3">
      <c r="A13" s="51" t="s">
        <v>5</v>
      </c>
      <c r="B13" s="51" t="s">
        <v>18</v>
      </c>
      <c r="C13" s="51" t="s">
        <v>18</v>
      </c>
      <c r="D13" s="52">
        <v>858627704000</v>
      </c>
      <c r="E13" s="52">
        <v>793363867480</v>
      </c>
      <c r="F13" s="52">
        <v>749728854768</v>
      </c>
      <c r="G13" s="52">
        <v>751434234074</v>
      </c>
      <c r="H13" s="53">
        <v>0.94710000000000005</v>
      </c>
      <c r="I13" s="51" t="s">
        <v>7</v>
      </c>
      <c r="J13" s="129">
        <f t="shared" si="1"/>
        <v>1.0022746614261335</v>
      </c>
      <c r="K13" s="130">
        <f t="shared" si="0"/>
        <v>0.4</v>
      </c>
      <c r="L13" s="130" t="str">
        <f t="shared" si="2"/>
        <v>A</v>
      </c>
      <c r="M13" s="130">
        <f t="shared" si="3"/>
        <v>0.1</v>
      </c>
    </row>
    <row r="14" spans="1:20" x14ac:dyDescent="0.3">
      <c r="A14" s="51" t="s">
        <v>5</v>
      </c>
      <c r="B14" s="51" t="s">
        <v>19</v>
      </c>
      <c r="C14" s="51" t="s">
        <v>19</v>
      </c>
      <c r="D14" s="52">
        <v>293065355000</v>
      </c>
      <c r="E14" s="52">
        <v>275069548060</v>
      </c>
      <c r="F14" s="52">
        <v>259940722916</v>
      </c>
      <c r="G14" s="52">
        <v>260277950739</v>
      </c>
      <c r="H14" s="53">
        <v>0.94620000000000004</v>
      </c>
      <c r="I14" s="51" t="s">
        <v>7</v>
      </c>
      <c r="J14" s="129">
        <f t="shared" si="1"/>
        <v>1.0012973258642086</v>
      </c>
      <c r="K14" s="130">
        <f t="shared" si="0"/>
        <v>0.4</v>
      </c>
      <c r="L14" s="130" t="str">
        <f t="shared" si="2"/>
        <v>A</v>
      </c>
      <c r="M14" s="130">
        <f t="shared" si="3"/>
        <v>0.1</v>
      </c>
    </row>
    <row r="15" spans="1:20" x14ac:dyDescent="0.3">
      <c r="A15" s="51" t="s">
        <v>5</v>
      </c>
      <c r="B15" s="51" t="s">
        <v>20</v>
      </c>
      <c r="C15" s="51" t="s">
        <v>479</v>
      </c>
      <c r="D15" s="52">
        <v>20036543000</v>
      </c>
      <c r="E15" s="52">
        <v>19079730000</v>
      </c>
      <c r="F15" s="52">
        <v>18030344850</v>
      </c>
      <c r="G15" s="52">
        <v>18051926215</v>
      </c>
      <c r="H15" s="53">
        <v>0.94610000000000005</v>
      </c>
      <c r="I15" s="51" t="s">
        <v>7</v>
      </c>
      <c r="J15" s="129">
        <f t="shared" si="1"/>
        <v>1.0011969468792494</v>
      </c>
      <c r="K15" s="130">
        <f t="shared" si="0"/>
        <v>0.4</v>
      </c>
      <c r="L15" s="130" t="str">
        <f t="shared" si="2"/>
        <v>C</v>
      </c>
      <c r="M15" s="130">
        <f t="shared" si="3"/>
        <v>0.06</v>
      </c>
    </row>
    <row r="16" spans="1:20" x14ac:dyDescent="0.3">
      <c r="A16" s="51" t="s">
        <v>5</v>
      </c>
      <c r="B16" s="51" t="s">
        <v>21</v>
      </c>
      <c r="C16" s="51" t="s">
        <v>991</v>
      </c>
      <c r="D16" s="52">
        <v>432905572741</v>
      </c>
      <c r="E16" s="52">
        <v>407526847951</v>
      </c>
      <c r="F16" s="52">
        <v>385112871313</v>
      </c>
      <c r="G16" s="52">
        <v>384464901246</v>
      </c>
      <c r="H16" s="53">
        <v>0.94340000000000002</v>
      </c>
      <c r="I16" s="51" t="s">
        <v>7</v>
      </c>
      <c r="J16" s="129">
        <f t="shared" si="1"/>
        <v>0.99831745414067619</v>
      </c>
      <c r="K16" s="130">
        <f t="shared" si="0"/>
        <v>0.33</v>
      </c>
      <c r="L16" s="130" t="str">
        <f t="shared" si="2"/>
        <v>A</v>
      </c>
      <c r="M16" s="130">
        <f t="shared" si="3"/>
        <v>0.1</v>
      </c>
    </row>
    <row r="17" spans="1:13" x14ac:dyDescent="0.3">
      <c r="A17" s="51" t="s">
        <v>5</v>
      </c>
      <c r="B17" s="51" t="s">
        <v>22</v>
      </c>
      <c r="C17" s="51" t="s">
        <v>433</v>
      </c>
      <c r="D17" s="52">
        <v>13601790000</v>
      </c>
      <c r="E17" s="52">
        <v>12806404000</v>
      </c>
      <c r="F17" s="52">
        <v>12102051780</v>
      </c>
      <c r="G17" s="52">
        <v>11927274273</v>
      </c>
      <c r="H17" s="53">
        <v>0.93140000000000001</v>
      </c>
      <c r="I17" s="51" t="s">
        <v>7</v>
      </c>
      <c r="J17" s="129">
        <f t="shared" si="1"/>
        <v>0.98555802683898286</v>
      </c>
      <c r="K17" s="130">
        <f t="shared" si="0"/>
        <v>0.33</v>
      </c>
      <c r="L17" s="130" t="str">
        <f t="shared" si="2"/>
        <v>C</v>
      </c>
      <c r="M17" s="130">
        <f t="shared" si="3"/>
        <v>0.06</v>
      </c>
    </row>
    <row r="18" spans="1:13" x14ac:dyDescent="0.3">
      <c r="A18" s="51" t="s">
        <v>5</v>
      </c>
      <c r="B18" s="51" t="s">
        <v>23</v>
      </c>
      <c r="C18" s="51" t="s">
        <v>481</v>
      </c>
      <c r="D18" s="52">
        <v>1293036432300</v>
      </c>
      <c r="E18" s="52">
        <v>1087200090310</v>
      </c>
      <c r="F18" s="52">
        <v>1027404085342</v>
      </c>
      <c r="G18" s="52">
        <v>1000937711756</v>
      </c>
      <c r="H18" s="53">
        <v>0.92069999999999996</v>
      </c>
      <c r="I18" s="51" t="s">
        <v>11</v>
      </c>
      <c r="J18" s="129">
        <f t="shared" si="1"/>
        <v>0.9742395675045521</v>
      </c>
      <c r="K18" s="130">
        <f t="shared" si="0"/>
        <v>0.33</v>
      </c>
      <c r="L18" s="130" t="str">
        <f t="shared" si="2"/>
        <v>A</v>
      </c>
      <c r="M18" s="130">
        <f t="shared" si="3"/>
        <v>0.1</v>
      </c>
    </row>
    <row r="19" spans="1:13" x14ac:dyDescent="0.3">
      <c r="A19" s="51" t="s">
        <v>5</v>
      </c>
      <c r="B19" s="51" t="s">
        <v>24</v>
      </c>
      <c r="C19" s="51" t="s">
        <v>434</v>
      </c>
      <c r="D19" s="52">
        <v>9186046000</v>
      </c>
      <c r="E19" s="52">
        <v>8721708000</v>
      </c>
      <c r="F19" s="52">
        <v>8242014060</v>
      </c>
      <c r="G19" s="52">
        <v>7961531134</v>
      </c>
      <c r="H19" s="53">
        <v>0.91279999999999994</v>
      </c>
      <c r="I19" s="51" t="s">
        <v>7</v>
      </c>
      <c r="J19" s="129">
        <f t="shared" si="1"/>
        <v>0.96596912793909984</v>
      </c>
      <c r="K19" s="130">
        <f t="shared" si="0"/>
        <v>0.33</v>
      </c>
      <c r="L19" s="130" t="str">
        <f t="shared" si="2"/>
        <v>C</v>
      </c>
      <c r="M19" s="130">
        <f t="shared" si="3"/>
        <v>0.06</v>
      </c>
    </row>
    <row r="20" spans="1:13" x14ac:dyDescent="0.3">
      <c r="A20" s="51" t="s">
        <v>5</v>
      </c>
      <c r="B20" s="51" t="s">
        <v>25</v>
      </c>
      <c r="C20" s="51" t="s">
        <v>435</v>
      </c>
      <c r="D20" s="52">
        <v>23616429600</v>
      </c>
      <c r="E20" s="52">
        <v>22282959600</v>
      </c>
      <c r="F20" s="52">
        <v>21057396822</v>
      </c>
      <c r="G20" s="52">
        <v>20294441780</v>
      </c>
      <c r="H20" s="53">
        <v>0.91080000000000005</v>
      </c>
      <c r="I20" s="51" t="s">
        <v>7</v>
      </c>
      <c r="J20" s="129">
        <f t="shared" si="1"/>
        <v>0.96376783662057919</v>
      </c>
      <c r="K20" s="130">
        <f t="shared" si="0"/>
        <v>0.33</v>
      </c>
      <c r="L20" s="130" t="str">
        <f t="shared" si="2"/>
        <v>C</v>
      </c>
      <c r="M20" s="130">
        <f t="shared" si="3"/>
        <v>0.06</v>
      </c>
    </row>
    <row r="21" spans="1:13" x14ac:dyDescent="0.3">
      <c r="A21" s="51" t="s">
        <v>5</v>
      </c>
      <c r="B21" s="51" t="s">
        <v>26</v>
      </c>
      <c r="C21" s="51" t="s">
        <v>436</v>
      </c>
      <c r="D21" s="52">
        <v>17266245000</v>
      </c>
      <c r="E21" s="52">
        <v>14529090000</v>
      </c>
      <c r="F21" s="52">
        <v>13729990050</v>
      </c>
      <c r="G21" s="52">
        <v>13124877002</v>
      </c>
      <c r="H21" s="53">
        <v>0.90339999999999998</v>
      </c>
      <c r="I21" s="51" t="s">
        <v>7</v>
      </c>
      <c r="J21" s="129">
        <f t="shared" si="1"/>
        <v>0.95592764118572682</v>
      </c>
      <c r="K21" s="130">
        <f t="shared" si="0"/>
        <v>0.33</v>
      </c>
      <c r="L21" s="130" t="str">
        <f t="shared" si="2"/>
        <v>C</v>
      </c>
      <c r="M21" s="130">
        <f t="shared" si="3"/>
        <v>0.06</v>
      </c>
    </row>
    <row r="22" spans="1:13" x14ac:dyDescent="0.3">
      <c r="A22" s="51" t="s">
        <v>5</v>
      </c>
      <c r="B22" s="51" t="s">
        <v>27</v>
      </c>
      <c r="C22" s="51" t="s">
        <v>437</v>
      </c>
      <c r="D22" s="52">
        <v>26370148000</v>
      </c>
      <c r="E22" s="52">
        <v>20817528000</v>
      </c>
      <c r="F22" s="52">
        <v>19672563960</v>
      </c>
      <c r="G22" s="52">
        <v>18260953783</v>
      </c>
      <c r="H22" s="53">
        <v>0.87719999999999998</v>
      </c>
      <c r="I22" s="51" t="s">
        <v>7</v>
      </c>
      <c r="J22" s="129">
        <f t="shared" si="1"/>
        <v>0.92824472804509817</v>
      </c>
      <c r="K22" s="130">
        <f t="shared" si="0"/>
        <v>0.33</v>
      </c>
      <c r="L22" s="130" t="str">
        <f t="shared" si="2"/>
        <v>C</v>
      </c>
      <c r="M22" s="130">
        <f t="shared" si="3"/>
        <v>0.06</v>
      </c>
    </row>
    <row r="23" spans="1:13" x14ac:dyDescent="0.3">
      <c r="A23" s="51" t="s">
        <v>5</v>
      </c>
      <c r="B23" s="51" t="s">
        <v>28</v>
      </c>
      <c r="C23" s="51" t="s">
        <v>28</v>
      </c>
      <c r="D23" s="52">
        <v>23070074000</v>
      </c>
      <c r="E23" s="52">
        <v>19672168511</v>
      </c>
      <c r="F23" s="52">
        <v>18590199242</v>
      </c>
      <c r="G23" s="52">
        <v>17044066995</v>
      </c>
      <c r="H23" s="53">
        <v>0.86639999999999995</v>
      </c>
      <c r="I23" s="51" t="s">
        <v>7</v>
      </c>
      <c r="J23" s="129">
        <f t="shared" si="1"/>
        <v>0.91683078664875772</v>
      </c>
      <c r="K23" s="130">
        <f t="shared" si="0"/>
        <v>0.33</v>
      </c>
      <c r="L23" s="130" t="str">
        <f t="shared" si="2"/>
        <v>C</v>
      </c>
      <c r="M23" s="130">
        <f t="shared" si="3"/>
        <v>0.06</v>
      </c>
    </row>
    <row r="24" spans="1:13" x14ac:dyDescent="0.3">
      <c r="A24" s="51" t="s">
        <v>5</v>
      </c>
      <c r="B24" s="51" t="s">
        <v>29</v>
      </c>
      <c r="C24" s="51" t="s">
        <v>438</v>
      </c>
      <c r="D24" s="52">
        <v>20932164000</v>
      </c>
      <c r="E24" s="52">
        <v>19336237000</v>
      </c>
      <c r="F24" s="52">
        <v>18272743965</v>
      </c>
      <c r="G24" s="52">
        <v>16750608621</v>
      </c>
      <c r="H24" s="53">
        <v>0.86629999999999996</v>
      </c>
      <c r="I24" s="51" t="s">
        <v>7</v>
      </c>
      <c r="J24" s="129">
        <f t="shared" si="1"/>
        <v>0.91669913687207949</v>
      </c>
      <c r="K24" s="130">
        <f t="shared" si="0"/>
        <v>0.33</v>
      </c>
      <c r="L24" s="130" t="str">
        <f t="shared" si="2"/>
        <v>C</v>
      </c>
      <c r="M24" s="130">
        <f t="shared" si="3"/>
        <v>0.06</v>
      </c>
    </row>
    <row r="25" spans="1:13" x14ac:dyDescent="0.3">
      <c r="A25" s="51" t="s">
        <v>5</v>
      </c>
      <c r="B25" s="51" t="s">
        <v>30</v>
      </c>
      <c r="C25" s="51" t="s">
        <v>439</v>
      </c>
      <c r="D25" s="52">
        <v>17855185800</v>
      </c>
      <c r="E25" s="52">
        <v>16316767939</v>
      </c>
      <c r="F25" s="52">
        <v>15419345702</v>
      </c>
      <c r="G25" s="52">
        <v>14056927862</v>
      </c>
      <c r="H25" s="53">
        <v>0.86150000000000004</v>
      </c>
      <c r="I25" s="51" t="s">
        <v>7</v>
      </c>
      <c r="J25" s="129">
        <f t="shared" si="1"/>
        <v>0.9116423053007181</v>
      </c>
      <c r="K25" s="130">
        <f t="shared" si="0"/>
        <v>0.33</v>
      </c>
      <c r="L25" s="130" t="str">
        <f t="shared" si="2"/>
        <v>C</v>
      </c>
      <c r="M25" s="130">
        <f t="shared" si="3"/>
        <v>0.06</v>
      </c>
    </row>
    <row r="26" spans="1:13" x14ac:dyDescent="0.3">
      <c r="A26" s="51" t="s">
        <v>5</v>
      </c>
      <c r="B26" s="51" t="s">
        <v>31</v>
      </c>
      <c r="C26" s="51" t="s">
        <v>440</v>
      </c>
      <c r="D26" s="52">
        <v>27377221000</v>
      </c>
      <c r="E26" s="52">
        <v>22513391000</v>
      </c>
      <c r="F26" s="52">
        <v>21275154495</v>
      </c>
      <c r="G26" s="52">
        <v>19264175513</v>
      </c>
      <c r="H26" s="53">
        <v>0.85570000000000002</v>
      </c>
      <c r="I26" s="51" t="s">
        <v>7</v>
      </c>
      <c r="J26" s="129">
        <f t="shared" si="1"/>
        <v>0.9054775850171799</v>
      </c>
      <c r="K26" s="130">
        <f t="shared" si="0"/>
        <v>0.33</v>
      </c>
      <c r="L26" s="130" t="str">
        <f t="shared" si="2"/>
        <v>C</v>
      </c>
      <c r="M26" s="130">
        <f t="shared" si="3"/>
        <v>0.06</v>
      </c>
    </row>
    <row r="27" spans="1:13" x14ac:dyDescent="0.3">
      <c r="A27" s="51" t="s">
        <v>5</v>
      </c>
      <c r="B27" s="51" t="s">
        <v>32</v>
      </c>
      <c r="C27" s="51" t="s">
        <v>441</v>
      </c>
      <c r="D27" s="52">
        <v>20083432000</v>
      </c>
      <c r="E27" s="52">
        <v>19115042000</v>
      </c>
      <c r="F27" s="52">
        <v>18063714690</v>
      </c>
      <c r="G27" s="52">
        <v>15839483928</v>
      </c>
      <c r="H27" s="53">
        <v>0.8286</v>
      </c>
      <c r="I27" s="51" t="s">
        <v>11</v>
      </c>
      <c r="J27" s="129">
        <f t="shared" si="1"/>
        <v>0.87686747714016289</v>
      </c>
      <c r="K27" s="130">
        <f t="shared" si="0"/>
        <v>0.25</v>
      </c>
      <c r="L27" s="130" t="str">
        <f t="shared" si="2"/>
        <v>C</v>
      </c>
      <c r="M27" s="130">
        <f t="shared" si="3"/>
        <v>0.06</v>
      </c>
    </row>
    <row r="28" spans="1:13" x14ac:dyDescent="0.3">
      <c r="A28" s="51" t="s">
        <v>5</v>
      </c>
      <c r="B28" s="51" t="s">
        <v>33</v>
      </c>
      <c r="C28" s="51" t="s">
        <v>442</v>
      </c>
      <c r="D28" s="52">
        <v>35883973000</v>
      </c>
      <c r="E28" s="52">
        <v>34514103000</v>
      </c>
      <c r="F28" s="52">
        <v>32615827335</v>
      </c>
      <c r="G28" s="52">
        <v>28571173411</v>
      </c>
      <c r="H28" s="53">
        <v>0.82779999999999998</v>
      </c>
      <c r="I28" s="51" t="s">
        <v>11</v>
      </c>
      <c r="J28" s="129">
        <f t="shared" si="1"/>
        <v>0.87599106769676549</v>
      </c>
      <c r="K28" s="130">
        <f t="shared" si="0"/>
        <v>0.25</v>
      </c>
      <c r="L28" s="130" t="str">
        <f t="shared" si="2"/>
        <v>B</v>
      </c>
      <c r="M28" s="130">
        <f t="shared" si="3"/>
        <v>0.08</v>
      </c>
    </row>
    <row r="29" spans="1:13" x14ac:dyDescent="0.3">
      <c r="A29" s="51" t="s">
        <v>5</v>
      </c>
      <c r="B29" s="51" t="s">
        <v>34</v>
      </c>
      <c r="C29" s="51" t="s">
        <v>443</v>
      </c>
      <c r="D29" s="52">
        <v>15684490000</v>
      </c>
      <c r="E29" s="52">
        <v>14703961220</v>
      </c>
      <c r="F29" s="52">
        <v>13895243352</v>
      </c>
      <c r="G29" s="52">
        <v>12050022363</v>
      </c>
      <c r="H29" s="53">
        <v>0.81950000000000001</v>
      </c>
      <c r="I29" s="51" t="s">
        <v>7</v>
      </c>
      <c r="J29" s="129">
        <f t="shared" si="1"/>
        <v>0.86720484540960485</v>
      </c>
      <c r="K29" s="130">
        <f t="shared" si="0"/>
        <v>0.25</v>
      </c>
      <c r="L29" s="130" t="str">
        <f t="shared" si="2"/>
        <v>C</v>
      </c>
      <c r="M29" s="130">
        <f t="shared" si="3"/>
        <v>0.06</v>
      </c>
    </row>
    <row r="30" spans="1:13" x14ac:dyDescent="0.3">
      <c r="A30" s="51" t="s">
        <v>5</v>
      </c>
      <c r="B30" s="51" t="s">
        <v>35</v>
      </c>
      <c r="C30" s="51" t="s">
        <v>444</v>
      </c>
      <c r="D30" s="52">
        <v>17030525000</v>
      </c>
      <c r="E30" s="52">
        <v>14079978000</v>
      </c>
      <c r="F30" s="52">
        <v>13305579210</v>
      </c>
      <c r="G30" s="52">
        <v>11537812182</v>
      </c>
      <c r="H30" s="53">
        <v>0.81940000000000002</v>
      </c>
      <c r="I30" s="51" t="s">
        <v>7</v>
      </c>
      <c r="J30" s="129">
        <f t="shared" si="1"/>
        <v>0.86714091885068711</v>
      </c>
      <c r="K30" s="130">
        <f t="shared" si="0"/>
        <v>0.25</v>
      </c>
      <c r="L30" s="130" t="str">
        <f t="shared" si="2"/>
        <v>C</v>
      </c>
      <c r="M30" s="130">
        <f t="shared" si="3"/>
        <v>0.06</v>
      </c>
    </row>
    <row r="31" spans="1:13" x14ac:dyDescent="0.3">
      <c r="A31" s="51" t="s">
        <v>5</v>
      </c>
      <c r="B31" s="51" t="s">
        <v>36</v>
      </c>
      <c r="C31" s="51" t="s">
        <v>445</v>
      </c>
      <c r="D31" s="52">
        <v>22476157000</v>
      </c>
      <c r="E31" s="52">
        <v>20849600000</v>
      </c>
      <c r="F31" s="52">
        <v>19702872000</v>
      </c>
      <c r="G31" s="52">
        <v>16454656386</v>
      </c>
      <c r="H31" s="53">
        <v>0.78920000000000001</v>
      </c>
      <c r="I31" s="51" t="s">
        <v>11</v>
      </c>
      <c r="J31" s="129">
        <f t="shared" si="1"/>
        <v>0.83513999309339271</v>
      </c>
      <c r="K31" s="130">
        <f t="shared" si="0"/>
        <v>0.25</v>
      </c>
      <c r="L31" s="130" t="str">
        <f t="shared" si="2"/>
        <v>C</v>
      </c>
      <c r="M31" s="130">
        <f t="shared" si="3"/>
        <v>0.06</v>
      </c>
    </row>
    <row r="32" spans="1:13" x14ac:dyDescent="0.3">
      <c r="A32" s="51" t="s">
        <v>5</v>
      </c>
      <c r="B32" s="51" t="s">
        <v>37</v>
      </c>
      <c r="C32" s="51" t="s">
        <v>446</v>
      </c>
      <c r="D32" s="52">
        <v>13813842000</v>
      </c>
      <c r="E32" s="52">
        <v>13170639000</v>
      </c>
      <c r="F32" s="52">
        <v>12446253855</v>
      </c>
      <c r="G32" s="52">
        <v>10314084419</v>
      </c>
      <c r="H32" s="53">
        <v>0.78310000000000002</v>
      </c>
      <c r="I32" s="51" t="s">
        <v>7</v>
      </c>
      <c r="J32" s="129">
        <f t="shared" si="1"/>
        <v>0.82868986436883185</v>
      </c>
      <c r="K32" s="130">
        <f t="shared" si="0"/>
        <v>0.25</v>
      </c>
      <c r="L32" s="130" t="str">
        <f t="shared" si="2"/>
        <v>C</v>
      </c>
      <c r="M32" s="130">
        <f t="shared" si="3"/>
        <v>0.06</v>
      </c>
    </row>
    <row r="33" spans="1:13" x14ac:dyDescent="0.3">
      <c r="A33" s="51" t="s">
        <v>5</v>
      </c>
      <c r="B33" s="51" t="s">
        <v>38</v>
      </c>
      <c r="C33" s="51" t="s">
        <v>447</v>
      </c>
      <c r="D33" s="52">
        <v>12732270280</v>
      </c>
      <c r="E33" s="52">
        <v>12096967280</v>
      </c>
      <c r="F33" s="52">
        <v>11431634079</v>
      </c>
      <c r="G33" s="52">
        <v>8960775246</v>
      </c>
      <c r="H33" s="53">
        <v>0.74070000000000003</v>
      </c>
      <c r="I33" s="51" t="s">
        <v>7</v>
      </c>
      <c r="J33" s="129">
        <f t="shared" si="1"/>
        <v>0.78385777431950987</v>
      </c>
      <c r="K33" s="130">
        <f t="shared" si="0"/>
        <v>0.18</v>
      </c>
      <c r="L33" s="130" t="str">
        <f t="shared" si="2"/>
        <v>C</v>
      </c>
      <c r="M33" s="130">
        <f t="shared" si="3"/>
        <v>0.06</v>
      </c>
    </row>
    <row r="34" spans="1:13" x14ac:dyDescent="0.3">
      <c r="A34" s="51" t="s">
        <v>39</v>
      </c>
      <c r="B34" s="51" t="s">
        <v>40</v>
      </c>
      <c r="C34" s="51" t="s">
        <v>40</v>
      </c>
      <c r="D34" s="52">
        <v>2140466129170</v>
      </c>
      <c r="E34" s="52">
        <v>1250822040170</v>
      </c>
      <c r="F34" s="52">
        <v>1182026827960</v>
      </c>
      <c r="G34" s="52">
        <v>1220454970275</v>
      </c>
      <c r="H34" s="53">
        <v>0.97570000000000001</v>
      </c>
      <c r="I34" s="51" t="s">
        <v>7</v>
      </c>
      <c r="J34" s="129">
        <f t="shared" si="1"/>
        <v>1.032510380818785</v>
      </c>
      <c r="K34" s="130">
        <f t="shared" si="0"/>
        <v>0.4</v>
      </c>
      <c r="L34" s="130" t="str">
        <f t="shared" si="2"/>
        <v>A</v>
      </c>
      <c r="M34" s="130">
        <f t="shared" si="3"/>
        <v>0.1</v>
      </c>
    </row>
    <row r="35" spans="1:13" x14ac:dyDescent="0.3">
      <c r="A35" s="51" t="s">
        <v>39</v>
      </c>
      <c r="B35" s="51" t="s">
        <v>41</v>
      </c>
      <c r="C35" s="51" t="s">
        <v>482</v>
      </c>
      <c r="D35" s="52">
        <v>25116578000</v>
      </c>
      <c r="E35" s="52">
        <v>24406522000</v>
      </c>
      <c r="F35" s="52">
        <v>23064163290</v>
      </c>
      <c r="G35" s="52">
        <v>23369902100</v>
      </c>
      <c r="H35" s="53">
        <v>0.95750000000000002</v>
      </c>
      <c r="I35" s="51" t="s">
        <v>11</v>
      </c>
      <c r="J35" s="129">
        <f t="shared" si="1"/>
        <v>1.0132560113348035</v>
      </c>
      <c r="K35" s="130">
        <f t="shared" si="0"/>
        <v>0.4</v>
      </c>
      <c r="L35" s="130" t="str">
        <f t="shared" si="2"/>
        <v>C</v>
      </c>
      <c r="M35" s="130">
        <f t="shared" si="3"/>
        <v>0.06</v>
      </c>
    </row>
    <row r="36" spans="1:13" x14ac:dyDescent="0.3">
      <c r="A36" s="51" t="s">
        <v>39</v>
      </c>
      <c r="B36" s="51" t="s">
        <v>42</v>
      </c>
      <c r="C36" s="51" t="s">
        <v>42</v>
      </c>
      <c r="D36" s="52">
        <v>187364555100</v>
      </c>
      <c r="E36" s="52">
        <v>181153747100</v>
      </c>
      <c r="F36" s="52">
        <v>171190291009</v>
      </c>
      <c r="G36" s="52">
        <v>173409153520</v>
      </c>
      <c r="H36" s="53">
        <v>0.95720000000000005</v>
      </c>
      <c r="I36" s="51" t="s">
        <v>7</v>
      </c>
      <c r="J36" s="129">
        <f t="shared" si="1"/>
        <v>1.0129613805661639</v>
      </c>
      <c r="K36" s="130">
        <f t="shared" si="0"/>
        <v>0.4</v>
      </c>
      <c r="L36" s="130" t="str">
        <f t="shared" si="2"/>
        <v>A</v>
      </c>
      <c r="M36" s="130">
        <f t="shared" si="3"/>
        <v>0.1</v>
      </c>
    </row>
    <row r="37" spans="1:13" x14ac:dyDescent="0.3">
      <c r="A37" s="51" t="s">
        <v>39</v>
      </c>
      <c r="B37" s="51" t="s">
        <v>43</v>
      </c>
      <c r="C37" s="51" t="s">
        <v>43</v>
      </c>
      <c r="D37" s="52">
        <v>931437700000</v>
      </c>
      <c r="E37" s="52">
        <v>831939607230</v>
      </c>
      <c r="F37" s="52">
        <v>786182928832</v>
      </c>
      <c r="G37" s="52">
        <v>794968542138</v>
      </c>
      <c r="H37" s="53">
        <v>0.9556</v>
      </c>
      <c r="I37" s="51" t="s">
        <v>7</v>
      </c>
      <c r="J37" s="129">
        <f t="shared" si="1"/>
        <v>1.0111750242644577</v>
      </c>
      <c r="K37" s="130">
        <f t="shared" si="0"/>
        <v>0.4</v>
      </c>
      <c r="L37" s="130" t="str">
        <f t="shared" si="2"/>
        <v>A</v>
      </c>
      <c r="M37" s="130">
        <f t="shared" si="3"/>
        <v>0.1</v>
      </c>
    </row>
    <row r="38" spans="1:13" x14ac:dyDescent="0.3">
      <c r="A38" s="51" t="s">
        <v>39</v>
      </c>
      <c r="B38" s="51" t="s">
        <v>44</v>
      </c>
      <c r="C38" s="51" t="s">
        <v>44</v>
      </c>
      <c r="D38" s="52">
        <v>145982152000</v>
      </c>
      <c r="E38" s="52">
        <v>143328617000</v>
      </c>
      <c r="F38" s="52">
        <v>135445543065</v>
      </c>
      <c r="G38" s="52">
        <v>136128493302</v>
      </c>
      <c r="H38" s="53">
        <v>0.94979999999999998</v>
      </c>
      <c r="I38" s="51" t="s">
        <v>7</v>
      </c>
      <c r="J38" s="129">
        <f t="shared" si="1"/>
        <v>1.0050422496122464</v>
      </c>
      <c r="K38" s="130">
        <f t="shared" si="0"/>
        <v>0.4</v>
      </c>
      <c r="L38" s="130" t="str">
        <f t="shared" si="2"/>
        <v>A</v>
      </c>
      <c r="M38" s="130">
        <f t="shared" si="3"/>
        <v>0.1</v>
      </c>
    </row>
    <row r="39" spans="1:13" x14ac:dyDescent="0.3">
      <c r="A39" s="51" t="s">
        <v>39</v>
      </c>
      <c r="B39" s="51" t="s">
        <v>45</v>
      </c>
      <c r="C39" s="51" t="s">
        <v>448</v>
      </c>
      <c r="D39" s="52">
        <v>23910844400</v>
      </c>
      <c r="E39" s="52">
        <v>21123169900</v>
      </c>
      <c r="F39" s="52">
        <v>19961395555</v>
      </c>
      <c r="G39" s="52">
        <v>19955599174</v>
      </c>
      <c r="H39" s="53">
        <v>0.94469999999999998</v>
      </c>
      <c r="I39" s="51" t="s">
        <v>7</v>
      </c>
      <c r="J39" s="129">
        <f t="shared" si="1"/>
        <v>0.99970962045293732</v>
      </c>
      <c r="K39" s="130">
        <f t="shared" si="0"/>
        <v>0.33</v>
      </c>
      <c r="L39" s="130" t="str">
        <f t="shared" si="2"/>
        <v>C</v>
      </c>
      <c r="M39" s="130">
        <f t="shared" si="3"/>
        <v>0.06</v>
      </c>
    </row>
    <row r="40" spans="1:13" x14ac:dyDescent="0.3">
      <c r="A40" s="51" t="s">
        <v>39</v>
      </c>
      <c r="B40" s="51" t="s">
        <v>46</v>
      </c>
      <c r="C40" s="51" t="s">
        <v>46</v>
      </c>
      <c r="D40" s="52">
        <v>46760465900</v>
      </c>
      <c r="E40" s="52">
        <v>34012823091</v>
      </c>
      <c r="F40" s="52">
        <v>32142117820</v>
      </c>
      <c r="G40" s="52">
        <v>31775571942</v>
      </c>
      <c r="H40" s="53">
        <v>0.93420000000000003</v>
      </c>
      <c r="I40" s="51" t="s">
        <v>7</v>
      </c>
      <c r="J40" s="129">
        <f t="shared" si="1"/>
        <v>0.98859608815907207</v>
      </c>
      <c r="K40" s="130">
        <f t="shared" si="0"/>
        <v>0.33</v>
      </c>
      <c r="L40" s="130" t="str">
        <f t="shared" si="2"/>
        <v>B</v>
      </c>
      <c r="M40" s="130">
        <f t="shared" si="3"/>
        <v>0.08</v>
      </c>
    </row>
    <row r="41" spans="1:13" x14ac:dyDescent="0.3">
      <c r="A41" s="51" t="s">
        <v>39</v>
      </c>
      <c r="B41" s="51" t="s">
        <v>47</v>
      </c>
      <c r="C41" s="51" t="s">
        <v>481</v>
      </c>
      <c r="D41" s="52">
        <v>513509527100</v>
      </c>
      <c r="E41" s="52">
        <v>429211382010</v>
      </c>
      <c r="F41" s="52">
        <v>405604755999</v>
      </c>
      <c r="G41" s="52">
        <v>398569393530</v>
      </c>
      <c r="H41" s="53">
        <v>0.92859999999999998</v>
      </c>
      <c r="I41" s="51" t="s">
        <v>11</v>
      </c>
      <c r="J41" s="129">
        <f t="shared" si="1"/>
        <v>0.98265463517144425</v>
      </c>
      <c r="K41" s="130">
        <f t="shared" si="0"/>
        <v>0.33</v>
      </c>
      <c r="L41" s="130" t="str">
        <f t="shared" si="2"/>
        <v>A</v>
      </c>
      <c r="M41" s="130">
        <f t="shared" si="3"/>
        <v>0.1</v>
      </c>
    </row>
    <row r="42" spans="1:13" x14ac:dyDescent="0.3">
      <c r="A42" s="51" t="s">
        <v>39</v>
      </c>
      <c r="B42" s="51" t="s">
        <v>48</v>
      </c>
      <c r="C42" s="51" t="s">
        <v>484</v>
      </c>
      <c r="D42" s="52">
        <v>515210275670</v>
      </c>
      <c r="E42" s="52">
        <v>461219191960</v>
      </c>
      <c r="F42" s="52">
        <v>435852136402</v>
      </c>
      <c r="G42" s="52">
        <v>421480210341</v>
      </c>
      <c r="H42" s="53">
        <v>0.91379999999999995</v>
      </c>
      <c r="I42" s="51" t="s">
        <v>7</v>
      </c>
      <c r="J42" s="129">
        <f t="shared" si="1"/>
        <v>0.96702568403210876</v>
      </c>
      <c r="K42" s="130">
        <f t="shared" si="0"/>
        <v>0.33</v>
      </c>
      <c r="L42" s="130" t="str">
        <f t="shared" si="2"/>
        <v>A</v>
      </c>
      <c r="M42" s="130">
        <f t="shared" si="3"/>
        <v>0.1</v>
      </c>
    </row>
    <row r="43" spans="1:13" x14ac:dyDescent="0.3">
      <c r="A43" s="51" t="s">
        <v>49</v>
      </c>
      <c r="B43" s="51" t="s">
        <v>50</v>
      </c>
      <c r="C43" s="51" t="s">
        <v>50</v>
      </c>
      <c r="D43" s="52">
        <v>111321088540</v>
      </c>
      <c r="E43" s="52">
        <v>102070053270</v>
      </c>
      <c r="F43" s="52">
        <v>96456200340</v>
      </c>
      <c r="G43" s="52">
        <v>100091029243</v>
      </c>
      <c r="H43" s="53">
        <v>0.98060000000000003</v>
      </c>
      <c r="I43" s="51" t="s">
        <v>7</v>
      </c>
      <c r="J43" s="129">
        <f t="shared" si="1"/>
        <v>1.0376837247391826</v>
      </c>
      <c r="K43" s="130">
        <f t="shared" si="0"/>
        <v>0.4</v>
      </c>
      <c r="L43" s="130" t="str">
        <f t="shared" si="2"/>
        <v>A</v>
      </c>
      <c r="M43" s="130">
        <f t="shared" si="3"/>
        <v>0.1</v>
      </c>
    </row>
    <row r="44" spans="1:13" x14ac:dyDescent="0.3">
      <c r="A44" s="51" t="s">
        <v>49</v>
      </c>
      <c r="B44" s="51" t="s">
        <v>51</v>
      </c>
      <c r="C44" s="51" t="s">
        <v>485</v>
      </c>
      <c r="D44" s="52">
        <v>20886312178</v>
      </c>
      <c r="E44" s="52">
        <v>20012773178</v>
      </c>
      <c r="F44" s="52">
        <v>18912070653</v>
      </c>
      <c r="G44" s="52">
        <v>19430418447</v>
      </c>
      <c r="H44" s="53">
        <v>0.97089999999999999</v>
      </c>
      <c r="I44" s="51" t="s">
        <v>7</v>
      </c>
      <c r="J44" s="129">
        <f t="shared" si="1"/>
        <v>1.0274083046489557</v>
      </c>
      <c r="K44" s="130">
        <f t="shared" si="0"/>
        <v>0.4</v>
      </c>
      <c r="L44" s="130" t="str">
        <f t="shared" si="2"/>
        <v>C</v>
      </c>
      <c r="M44" s="130">
        <f t="shared" si="3"/>
        <v>0.06</v>
      </c>
    </row>
    <row r="45" spans="1:13" x14ac:dyDescent="0.3">
      <c r="A45" s="51" t="s">
        <v>49</v>
      </c>
      <c r="B45" s="51" t="s">
        <v>52</v>
      </c>
      <c r="C45" s="51" t="s">
        <v>52</v>
      </c>
      <c r="D45" s="52">
        <v>1027514899328</v>
      </c>
      <c r="E45" s="52">
        <v>471692488528</v>
      </c>
      <c r="F45" s="52">
        <v>445749401658</v>
      </c>
      <c r="G45" s="52">
        <v>456821508830</v>
      </c>
      <c r="H45" s="53">
        <v>0.96850000000000003</v>
      </c>
      <c r="I45" s="51" t="s">
        <v>7</v>
      </c>
      <c r="J45" s="129">
        <f t="shared" si="1"/>
        <v>1.0248393091069028</v>
      </c>
      <c r="K45" s="130">
        <f t="shared" si="0"/>
        <v>0.4</v>
      </c>
      <c r="L45" s="130" t="str">
        <f t="shared" si="2"/>
        <v>A</v>
      </c>
      <c r="M45" s="130">
        <f t="shared" si="3"/>
        <v>0.1</v>
      </c>
    </row>
    <row r="46" spans="1:13" x14ac:dyDescent="0.3">
      <c r="A46" s="51" t="s">
        <v>49</v>
      </c>
      <c r="B46" s="51" t="s">
        <v>53</v>
      </c>
      <c r="C46" s="51" t="s">
        <v>486</v>
      </c>
      <c r="D46" s="52">
        <v>706040857860</v>
      </c>
      <c r="E46" s="52">
        <v>402231117400</v>
      </c>
      <c r="F46" s="52">
        <v>380108405943</v>
      </c>
      <c r="G46" s="52">
        <v>388145070803</v>
      </c>
      <c r="H46" s="53">
        <v>0.96499999999999997</v>
      </c>
      <c r="I46" s="51" t="s">
        <v>11</v>
      </c>
      <c r="J46" s="129">
        <f t="shared" si="1"/>
        <v>1.0211430863783768</v>
      </c>
      <c r="K46" s="130">
        <f t="shared" si="0"/>
        <v>0.4</v>
      </c>
      <c r="L46" s="130" t="str">
        <f t="shared" si="2"/>
        <v>A</v>
      </c>
      <c r="M46" s="130">
        <f t="shared" si="3"/>
        <v>0.1</v>
      </c>
    </row>
    <row r="47" spans="1:13" x14ac:dyDescent="0.3">
      <c r="A47" s="51" t="s">
        <v>49</v>
      </c>
      <c r="B47" s="51" t="s">
        <v>54</v>
      </c>
      <c r="C47" s="51" t="s">
        <v>449</v>
      </c>
      <c r="D47" s="52">
        <v>557814581361</v>
      </c>
      <c r="E47" s="52">
        <v>518616786281</v>
      </c>
      <c r="F47" s="52">
        <v>490092863035</v>
      </c>
      <c r="G47" s="52">
        <v>494267819057</v>
      </c>
      <c r="H47" s="53">
        <v>0.95309999999999995</v>
      </c>
      <c r="I47" s="51" t="s">
        <v>7</v>
      </c>
      <c r="J47" s="129">
        <f t="shared" si="1"/>
        <v>1.0085187039781516</v>
      </c>
      <c r="K47" s="130">
        <f t="shared" si="0"/>
        <v>0.4</v>
      </c>
      <c r="L47" s="130" t="str">
        <f t="shared" si="2"/>
        <v>A</v>
      </c>
      <c r="M47" s="130">
        <f t="shared" si="3"/>
        <v>0.1</v>
      </c>
    </row>
    <row r="48" spans="1:13" x14ac:dyDescent="0.3">
      <c r="A48" s="51" t="s">
        <v>49</v>
      </c>
      <c r="B48" s="51" t="s">
        <v>55</v>
      </c>
      <c r="C48" s="51" t="s">
        <v>55</v>
      </c>
      <c r="D48" s="52">
        <v>132231276940</v>
      </c>
      <c r="E48" s="52">
        <v>124932981940</v>
      </c>
      <c r="F48" s="52">
        <v>118061667933</v>
      </c>
      <c r="G48" s="52">
        <v>118497042733</v>
      </c>
      <c r="H48" s="53">
        <v>0.94850000000000001</v>
      </c>
      <c r="I48" s="51" t="s">
        <v>7</v>
      </c>
      <c r="J48" s="129">
        <f t="shared" si="1"/>
        <v>1.003687689727093</v>
      </c>
      <c r="K48" s="130">
        <f t="shared" si="0"/>
        <v>0.4</v>
      </c>
      <c r="L48" s="130" t="str">
        <f t="shared" si="2"/>
        <v>A</v>
      </c>
      <c r="M48" s="130">
        <f t="shared" si="3"/>
        <v>0.1</v>
      </c>
    </row>
    <row r="49" spans="1:13" x14ac:dyDescent="0.3">
      <c r="A49" s="51" t="s">
        <v>49</v>
      </c>
      <c r="B49" s="51" t="s">
        <v>56</v>
      </c>
      <c r="C49" s="51" t="s">
        <v>56</v>
      </c>
      <c r="D49" s="52">
        <v>322491415910</v>
      </c>
      <c r="E49" s="52">
        <v>284739755386</v>
      </c>
      <c r="F49" s="52">
        <v>269079068839</v>
      </c>
      <c r="G49" s="52">
        <v>262676006560</v>
      </c>
      <c r="H49" s="53">
        <v>0.92249999999999999</v>
      </c>
      <c r="I49" s="51" t="s">
        <v>7</v>
      </c>
      <c r="J49" s="129">
        <f t="shared" si="1"/>
        <v>0.97620378906978011</v>
      </c>
      <c r="K49" s="130">
        <f t="shared" si="0"/>
        <v>0.33</v>
      </c>
      <c r="L49" s="130" t="str">
        <f t="shared" si="2"/>
        <v>A</v>
      </c>
      <c r="M49" s="130">
        <f t="shared" si="3"/>
        <v>0.1</v>
      </c>
    </row>
    <row r="50" spans="1:13" x14ac:dyDescent="0.3">
      <c r="A50" s="51" t="s">
        <v>57</v>
      </c>
      <c r="B50" s="51" t="s">
        <v>58</v>
      </c>
      <c r="C50" s="51" t="s">
        <v>487</v>
      </c>
      <c r="D50" s="52">
        <v>1052072182484</v>
      </c>
      <c r="E50" s="52">
        <v>505679687012</v>
      </c>
      <c r="F50" s="52">
        <v>477867304226</v>
      </c>
      <c r="G50" s="52">
        <v>589621361536</v>
      </c>
      <c r="H50" s="53">
        <v>1.1659999999999999</v>
      </c>
      <c r="I50" s="54" t="s">
        <v>11</v>
      </c>
      <c r="J50" s="129">
        <f t="shared" si="1"/>
        <v>1.2338600199714598</v>
      </c>
      <c r="K50" s="130">
        <f t="shared" si="0"/>
        <v>0.4</v>
      </c>
      <c r="L50" s="130" t="str">
        <f t="shared" si="2"/>
        <v>A</v>
      </c>
      <c r="M50" s="130">
        <f t="shared" si="3"/>
        <v>0.1</v>
      </c>
    </row>
    <row r="51" spans="1:13" x14ac:dyDescent="0.3">
      <c r="A51" s="51" t="s">
        <v>57</v>
      </c>
      <c r="B51" s="51" t="s">
        <v>59</v>
      </c>
      <c r="C51" s="51" t="s">
        <v>488</v>
      </c>
      <c r="D51" s="52">
        <v>13800980000</v>
      </c>
      <c r="E51" s="52">
        <v>12772499000</v>
      </c>
      <c r="F51" s="52">
        <v>12070011555</v>
      </c>
      <c r="G51" s="52">
        <v>12637401210</v>
      </c>
      <c r="H51" s="53">
        <v>0.98939999999999995</v>
      </c>
      <c r="I51" s="54" t="s">
        <v>11</v>
      </c>
      <c r="J51" s="129">
        <f t="shared" si="1"/>
        <v>1.0470082114184025</v>
      </c>
      <c r="K51" s="130">
        <f t="shared" si="0"/>
        <v>0.4</v>
      </c>
      <c r="L51" s="130" t="str">
        <f t="shared" si="2"/>
        <v>C</v>
      </c>
      <c r="M51" s="130">
        <f t="shared" si="3"/>
        <v>0.06</v>
      </c>
    </row>
    <row r="52" spans="1:13" x14ac:dyDescent="0.3">
      <c r="A52" s="51" t="s">
        <v>57</v>
      </c>
      <c r="B52" s="51" t="s">
        <v>60</v>
      </c>
      <c r="C52" s="51" t="s">
        <v>60</v>
      </c>
      <c r="D52" s="52">
        <v>152098322000</v>
      </c>
      <c r="E52" s="52">
        <v>146990685000</v>
      </c>
      <c r="F52" s="52">
        <v>138906197325</v>
      </c>
      <c r="G52" s="52">
        <v>144440754431</v>
      </c>
      <c r="H52" s="53">
        <v>0.98270000000000002</v>
      </c>
      <c r="I52" s="54" t="s">
        <v>11</v>
      </c>
      <c r="J52" s="129">
        <f t="shared" si="1"/>
        <v>1.0398438457936527</v>
      </c>
      <c r="K52" s="130">
        <f t="shared" si="0"/>
        <v>0.4</v>
      </c>
      <c r="L52" s="130" t="str">
        <f t="shared" si="2"/>
        <v>A</v>
      </c>
      <c r="M52" s="130">
        <f t="shared" si="3"/>
        <v>0.1</v>
      </c>
    </row>
    <row r="53" spans="1:13" x14ac:dyDescent="0.3">
      <c r="A53" s="51" t="s">
        <v>57</v>
      </c>
      <c r="B53" s="51" t="s">
        <v>61</v>
      </c>
      <c r="C53" s="51" t="s">
        <v>450</v>
      </c>
      <c r="D53" s="52">
        <v>12357178000</v>
      </c>
      <c r="E53" s="52">
        <v>11773176000</v>
      </c>
      <c r="F53" s="52">
        <v>11125651320</v>
      </c>
      <c r="G53" s="52">
        <v>11497964860</v>
      </c>
      <c r="H53" s="53">
        <v>0.97660000000000002</v>
      </c>
      <c r="I53" s="54" t="s">
        <v>11</v>
      </c>
      <c r="J53" s="129">
        <f t="shared" si="1"/>
        <v>1.0334644264224524</v>
      </c>
      <c r="K53" s="130">
        <f t="shared" si="0"/>
        <v>0.4</v>
      </c>
      <c r="L53" s="130" t="str">
        <f t="shared" si="2"/>
        <v>C</v>
      </c>
      <c r="M53" s="130">
        <f t="shared" si="3"/>
        <v>0.06</v>
      </c>
    </row>
    <row r="54" spans="1:13" x14ac:dyDescent="0.3">
      <c r="A54" s="51" t="s">
        <v>57</v>
      </c>
      <c r="B54" s="51" t="s">
        <v>62</v>
      </c>
      <c r="C54" s="51" t="s">
        <v>489</v>
      </c>
      <c r="D54" s="52">
        <v>7466865000</v>
      </c>
      <c r="E54" s="52">
        <v>6990360000</v>
      </c>
      <c r="F54" s="52">
        <v>6605890200</v>
      </c>
      <c r="G54" s="52">
        <v>6803733990</v>
      </c>
      <c r="H54" s="53">
        <v>0.97330000000000005</v>
      </c>
      <c r="I54" s="54" t="s">
        <v>11</v>
      </c>
      <c r="J54" s="129">
        <f t="shared" si="1"/>
        <v>1.0299496031587083</v>
      </c>
      <c r="K54" s="130">
        <f t="shared" si="0"/>
        <v>0.4</v>
      </c>
      <c r="L54" s="130" t="str">
        <f t="shared" si="2"/>
        <v>D</v>
      </c>
      <c r="M54" s="130">
        <f t="shared" si="3"/>
        <v>0.04</v>
      </c>
    </row>
    <row r="55" spans="1:13" x14ac:dyDescent="0.3">
      <c r="A55" s="51" t="s">
        <v>57</v>
      </c>
      <c r="B55" s="51" t="s">
        <v>63</v>
      </c>
      <c r="C55" s="51" t="s">
        <v>490</v>
      </c>
      <c r="D55" s="52">
        <v>13551916000</v>
      </c>
      <c r="E55" s="52">
        <v>12941942000</v>
      </c>
      <c r="F55" s="52">
        <v>12230135190</v>
      </c>
      <c r="G55" s="52">
        <v>12579915480</v>
      </c>
      <c r="H55" s="53">
        <v>0.97199999999999998</v>
      </c>
      <c r="I55" s="54" t="s">
        <v>11</v>
      </c>
      <c r="J55" s="129">
        <f t="shared" si="1"/>
        <v>1.0285998711024877</v>
      </c>
      <c r="K55" s="130">
        <f t="shared" si="0"/>
        <v>0.4</v>
      </c>
      <c r="L55" s="130" t="str">
        <f t="shared" si="2"/>
        <v>C</v>
      </c>
      <c r="M55" s="130">
        <f t="shared" si="3"/>
        <v>0.06</v>
      </c>
    </row>
    <row r="56" spans="1:13" x14ac:dyDescent="0.3">
      <c r="A56" s="51" t="s">
        <v>57</v>
      </c>
      <c r="B56" s="51" t="s">
        <v>64</v>
      </c>
      <c r="C56" s="51" t="s">
        <v>491</v>
      </c>
      <c r="D56" s="52">
        <v>18386225000</v>
      </c>
      <c r="E56" s="52">
        <v>16785502000</v>
      </c>
      <c r="F56" s="52">
        <v>15862299390</v>
      </c>
      <c r="G56" s="52">
        <v>16272273682</v>
      </c>
      <c r="H56" s="53">
        <v>0.96940000000000004</v>
      </c>
      <c r="I56" s="54" t="s">
        <v>11</v>
      </c>
      <c r="J56" s="129">
        <f t="shared" si="1"/>
        <v>1.0258458299090267</v>
      </c>
      <c r="K56" s="130">
        <f t="shared" si="0"/>
        <v>0.4</v>
      </c>
      <c r="L56" s="130" t="str">
        <f t="shared" si="2"/>
        <v>C</v>
      </c>
      <c r="M56" s="130">
        <f t="shared" si="3"/>
        <v>0.06</v>
      </c>
    </row>
    <row r="57" spans="1:13" x14ac:dyDescent="0.3">
      <c r="A57" s="51" t="s">
        <v>57</v>
      </c>
      <c r="B57" s="51" t="s">
        <v>65</v>
      </c>
      <c r="C57" s="51" t="s">
        <v>65</v>
      </c>
      <c r="D57" s="52">
        <v>131468582000</v>
      </c>
      <c r="E57" s="52">
        <v>122412863000</v>
      </c>
      <c r="F57" s="52">
        <v>115680155535</v>
      </c>
      <c r="G57" s="52">
        <v>118421508718</v>
      </c>
      <c r="H57" s="53">
        <v>0.96740000000000004</v>
      </c>
      <c r="I57" s="54" t="s">
        <v>7</v>
      </c>
      <c r="J57" s="129">
        <f t="shared" si="1"/>
        <v>1.0236976962065942</v>
      </c>
      <c r="K57" s="130">
        <f t="shared" si="0"/>
        <v>0.4</v>
      </c>
      <c r="L57" s="130" t="str">
        <f t="shared" si="2"/>
        <v>A</v>
      </c>
      <c r="M57" s="130">
        <f t="shared" si="3"/>
        <v>0.1</v>
      </c>
    </row>
    <row r="58" spans="1:13" x14ac:dyDescent="0.3">
      <c r="A58" s="51" t="s">
        <v>57</v>
      </c>
      <c r="B58" s="51" t="s">
        <v>66</v>
      </c>
      <c r="C58" s="51" t="s">
        <v>66</v>
      </c>
      <c r="D58" s="52">
        <v>392768218200</v>
      </c>
      <c r="E58" s="52">
        <v>308211085380</v>
      </c>
      <c r="F58" s="52">
        <v>291259475684</v>
      </c>
      <c r="G58" s="52">
        <v>297142510573</v>
      </c>
      <c r="H58" s="53">
        <v>0.96409999999999996</v>
      </c>
      <c r="I58" s="54" t="s">
        <v>7</v>
      </c>
      <c r="J58" s="129">
        <f t="shared" si="1"/>
        <v>1.0201986042692144</v>
      </c>
      <c r="K58" s="130">
        <f t="shared" si="0"/>
        <v>0.4</v>
      </c>
      <c r="L58" s="130" t="str">
        <f t="shared" si="2"/>
        <v>A</v>
      </c>
      <c r="M58" s="130">
        <f t="shared" si="3"/>
        <v>0.1</v>
      </c>
    </row>
    <row r="59" spans="1:13" x14ac:dyDescent="0.3">
      <c r="A59" s="51" t="s">
        <v>57</v>
      </c>
      <c r="B59" s="51" t="s">
        <v>67</v>
      </c>
      <c r="C59" s="51" t="s">
        <v>451</v>
      </c>
      <c r="D59" s="52">
        <v>11257783000</v>
      </c>
      <c r="E59" s="52">
        <v>10574783000</v>
      </c>
      <c r="F59" s="52">
        <v>9993169935</v>
      </c>
      <c r="G59" s="52">
        <v>10139233380</v>
      </c>
      <c r="H59" s="53">
        <v>0.95879999999999999</v>
      </c>
      <c r="I59" s="54" t="s">
        <v>11</v>
      </c>
      <c r="J59" s="129">
        <f t="shared" si="1"/>
        <v>1.0146163275467206</v>
      </c>
      <c r="K59" s="130">
        <f t="shared" si="0"/>
        <v>0.4</v>
      </c>
      <c r="L59" s="130" t="str">
        <f t="shared" si="2"/>
        <v>C</v>
      </c>
      <c r="M59" s="130">
        <f t="shared" si="3"/>
        <v>0.06</v>
      </c>
    </row>
    <row r="60" spans="1:13" x14ac:dyDescent="0.3">
      <c r="A60" s="51" t="s">
        <v>57</v>
      </c>
      <c r="B60" s="51" t="s">
        <v>68</v>
      </c>
      <c r="C60" s="51" t="s">
        <v>68</v>
      </c>
      <c r="D60" s="52">
        <v>2419103918000</v>
      </c>
      <c r="E60" s="52">
        <v>2362859757000</v>
      </c>
      <c r="F60" s="52">
        <v>2232902470365</v>
      </c>
      <c r="G60" s="52">
        <v>2226378773275</v>
      </c>
      <c r="H60" s="53">
        <v>0.94220000000000004</v>
      </c>
      <c r="I60" s="54" t="s">
        <v>7</v>
      </c>
      <c r="J60" s="129">
        <f t="shared" si="1"/>
        <v>0.99707837795130672</v>
      </c>
      <c r="K60" s="130">
        <f t="shared" si="0"/>
        <v>0.33</v>
      </c>
      <c r="L60" s="130" t="str">
        <f t="shared" si="2"/>
        <v>A</v>
      </c>
      <c r="M60" s="130">
        <f t="shared" si="3"/>
        <v>0.1</v>
      </c>
    </row>
    <row r="61" spans="1:13" x14ac:dyDescent="0.3">
      <c r="A61" s="51" t="s">
        <v>57</v>
      </c>
      <c r="B61" s="51" t="s">
        <v>69</v>
      </c>
      <c r="C61" s="51" t="s">
        <v>69</v>
      </c>
      <c r="D61" s="52">
        <v>506002681980</v>
      </c>
      <c r="E61" s="52">
        <v>372287442980</v>
      </c>
      <c r="F61" s="52">
        <v>351811633616</v>
      </c>
      <c r="G61" s="52">
        <v>350774825053</v>
      </c>
      <c r="H61" s="53">
        <v>0.94220000000000004</v>
      </c>
      <c r="I61" s="54" t="s">
        <v>11</v>
      </c>
      <c r="J61" s="129">
        <f t="shared" si="1"/>
        <v>0.9970529440645739</v>
      </c>
      <c r="K61" s="130">
        <f t="shared" si="0"/>
        <v>0.33</v>
      </c>
      <c r="L61" s="130" t="str">
        <f t="shared" si="2"/>
        <v>A</v>
      </c>
      <c r="M61" s="130">
        <f t="shared" si="3"/>
        <v>0.1</v>
      </c>
    </row>
    <row r="62" spans="1:13" x14ac:dyDescent="0.3">
      <c r="A62" s="51" t="s">
        <v>57</v>
      </c>
      <c r="B62" s="51" t="s">
        <v>70</v>
      </c>
      <c r="C62" s="51" t="s">
        <v>452</v>
      </c>
      <c r="D62" s="52">
        <v>38673803000</v>
      </c>
      <c r="E62" s="52">
        <v>34345437000</v>
      </c>
      <c r="F62" s="52">
        <v>32456437965</v>
      </c>
      <c r="G62" s="52">
        <v>32304723220</v>
      </c>
      <c r="H62" s="53">
        <v>0.94059999999999999</v>
      </c>
      <c r="I62" s="54" t="s">
        <v>11</v>
      </c>
      <c r="J62" s="129">
        <f t="shared" si="1"/>
        <v>0.99532558855769682</v>
      </c>
      <c r="K62" s="130">
        <f t="shared" si="0"/>
        <v>0.33</v>
      </c>
      <c r="L62" s="130" t="str">
        <f t="shared" si="2"/>
        <v>B</v>
      </c>
      <c r="M62" s="130">
        <f t="shared" si="3"/>
        <v>0.08</v>
      </c>
    </row>
    <row r="63" spans="1:13" x14ac:dyDescent="0.3">
      <c r="A63" s="51" t="s">
        <v>57</v>
      </c>
      <c r="B63" s="51" t="s">
        <v>71</v>
      </c>
      <c r="C63" s="51" t="s">
        <v>453</v>
      </c>
      <c r="D63" s="52">
        <v>10657634000</v>
      </c>
      <c r="E63" s="52">
        <v>10123109000</v>
      </c>
      <c r="F63" s="52">
        <v>9566338005</v>
      </c>
      <c r="G63" s="52">
        <v>9387096618</v>
      </c>
      <c r="H63" s="53">
        <v>0.92730000000000001</v>
      </c>
      <c r="I63" s="54" t="s">
        <v>11</v>
      </c>
      <c r="J63" s="129">
        <f t="shared" si="1"/>
        <v>0.98126332281941986</v>
      </c>
      <c r="K63" s="130">
        <f t="shared" si="0"/>
        <v>0.33</v>
      </c>
      <c r="L63" s="130" t="str">
        <f t="shared" si="2"/>
        <v>C</v>
      </c>
      <c r="M63" s="130">
        <f t="shared" si="3"/>
        <v>0.06</v>
      </c>
    </row>
    <row r="64" spans="1:13" x14ac:dyDescent="0.3">
      <c r="A64" s="51" t="s">
        <v>57</v>
      </c>
      <c r="B64" s="51" t="s">
        <v>72</v>
      </c>
      <c r="C64" s="51" t="s">
        <v>492</v>
      </c>
      <c r="D64" s="52">
        <v>234849222990</v>
      </c>
      <c r="E64" s="52">
        <v>233520085990</v>
      </c>
      <c r="F64" s="52">
        <v>220676481260</v>
      </c>
      <c r="G64" s="52">
        <v>213566016508</v>
      </c>
      <c r="H64" s="53">
        <v>0.91459999999999997</v>
      </c>
      <c r="I64" s="54" t="s">
        <v>11</v>
      </c>
      <c r="J64" s="129">
        <f t="shared" si="1"/>
        <v>0.96777878316981825</v>
      </c>
      <c r="K64" s="130">
        <f t="shared" si="0"/>
        <v>0.33</v>
      </c>
      <c r="L64" s="130" t="str">
        <f t="shared" si="2"/>
        <v>A</v>
      </c>
      <c r="M64" s="130">
        <f t="shared" si="3"/>
        <v>0.1</v>
      </c>
    </row>
    <row r="65" spans="1:13" x14ac:dyDescent="0.3">
      <c r="A65" s="51" t="s">
        <v>57</v>
      </c>
      <c r="B65" s="51" t="s">
        <v>73</v>
      </c>
      <c r="C65" s="51" t="s">
        <v>73</v>
      </c>
      <c r="D65" s="52">
        <v>61049448446</v>
      </c>
      <c r="E65" s="52">
        <v>53742385081</v>
      </c>
      <c r="F65" s="52">
        <v>50786553901</v>
      </c>
      <c r="G65" s="52">
        <v>47659040117</v>
      </c>
      <c r="H65" s="53">
        <v>0.88680000000000003</v>
      </c>
      <c r="I65" s="54" t="s">
        <v>7</v>
      </c>
      <c r="J65" s="129">
        <f t="shared" si="1"/>
        <v>0.93841846820131625</v>
      </c>
      <c r="K65" s="130">
        <f t="shared" si="0"/>
        <v>0.33</v>
      </c>
      <c r="L65" s="130" t="str">
        <f t="shared" si="2"/>
        <v>B</v>
      </c>
      <c r="M65" s="130">
        <f t="shared" si="3"/>
        <v>0.08</v>
      </c>
    </row>
    <row r="66" spans="1:13" x14ac:dyDescent="0.3">
      <c r="A66" s="51" t="s">
        <v>74</v>
      </c>
      <c r="B66" s="51" t="s">
        <v>75</v>
      </c>
      <c r="C66" s="51" t="s">
        <v>75</v>
      </c>
      <c r="D66" s="52">
        <v>78247771400</v>
      </c>
      <c r="E66" s="52">
        <v>73949493400</v>
      </c>
      <c r="F66" s="52">
        <v>69882271263</v>
      </c>
      <c r="G66" s="52">
        <v>71820636457</v>
      </c>
      <c r="H66" s="53">
        <v>0.97119999999999995</v>
      </c>
      <c r="I66" s="51" t="s">
        <v>11</v>
      </c>
      <c r="J66" s="129">
        <f t="shared" si="1"/>
        <v>1.0277375814919498</v>
      </c>
      <c r="K66" s="130">
        <f t="shared" si="0"/>
        <v>0.4</v>
      </c>
      <c r="L66" s="130" t="str">
        <f t="shared" si="2"/>
        <v>B</v>
      </c>
      <c r="M66" s="130">
        <f t="shared" si="3"/>
        <v>0.08</v>
      </c>
    </row>
    <row r="67" spans="1:13" x14ac:dyDescent="0.3">
      <c r="A67" s="51" t="s">
        <v>74</v>
      </c>
      <c r="B67" s="51" t="s">
        <v>76</v>
      </c>
      <c r="C67" s="51" t="s">
        <v>493</v>
      </c>
      <c r="D67" s="52">
        <v>21775969000</v>
      </c>
      <c r="E67" s="52">
        <v>17958108000</v>
      </c>
      <c r="F67" s="52">
        <v>16970412060</v>
      </c>
      <c r="G67" s="52">
        <v>17384036560</v>
      </c>
      <c r="H67" s="53">
        <v>0.96799999999999997</v>
      </c>
      <c r="I67" s="51" t="s">
        <v>11</v>
      </c>
      <c r="J67" s="129">
        <f t="shared" si="1"/>
        <v>1.0243732738213782</v>
      </c>
      <c r="K67" s="130">
        <f t="shared" ref="K67:K130" si="4">VLOOKUP(J67*100,$O$5:$P$10,2)</f>
        <v>0.4</v>
      </c>
      <c r="L67" s="130" t="str">
        <f t="shared" si="2"/>
        <v>C</v>
      </c>
      <c r="M67" s="130">
        <f t="shared" si="3"/>
        <v>0.06</v>
      </c>
    </row>
    <row r="68" spans="1:13" x14ac:dyDescent="0.3">
      <c r="A68" s="51" t="s">
        <v>74</v>
      </c>
      <c r="B68" s="51" t="s">
        <v>77</v>
      </c>
      <c r="C68" s="51" t="s">
        <v>454</v>
      </c>
      <c r="D68" s="52">
        <v>438128784000</v>
      </c>
      <c r="E68" s="52">
        <v>219897620500</v>
      </c>
      <c r="F68" s="52">
        <v>207803251372</v>
      </c>
      <c r="G68" s="52">
        <v>212034745402</v>
      </c>
      <c r="H68" s="53">
        <v>0.96419999999999995</v>
      </c>
      <c r="I68" s="51" t="s">
        <v>7</v>
      </c>
      <c r="J68" s="129">
        <f t="shared" ref="J68:J131" si="5">+G68/F68</f>
        <v>1.0203629827832914</v>
      </c>
      <c r="K68" s="130">
        <f t="shared" si="4"/>
        <v>0.4</v>
      </c>
      <c r="L68" s="130" t="str">
        <f t="shared" ref="L68:L131" si="6">+VLOOKUP(D68/1000000,$R$5:$T$9,2)</f>
        <v>A</v>
      </c>
      <c r="M68" s="130">
        <f t="shared" ref="M68:M131" si="7">+VLOOKUP(E68/1000000,$R$5:$T$9,3)</f>
        <v>0.1</v>
      </c>
    </row>
    <row r="69" spans="1:13" x14ac:dyDescent="0.3">
      <c r="A69" s="51" t="s">
        <v>74</v>
      </c>
      <c r="B69" s="51" t="s">
        <v>78</v>
      </c>
      <c r="C69" s="51" t="s">
        <v>480</v>
      </c>
      <c r="D69" s="52">
        <v>206553020180</v>
      </c>
      <c r="E69" s="52">
        <v>136380221580</v>
      </c>
      <c r="F69" s="52">
        <v>128879309393</v>
      </c>
      <c r="G69" s="52">
        <v>130154751470</v>
      </c>
      <c r="H69" s="53">
        <v>0.95440000000000003</v>
      </c>
      <c r="I69" s="51" t="s">
        <v>11</v>
      </c>
      <c r="J69" s="129">
        <f t="shared" si="5"/>
        <v>1.0098964068243934</v>
      </c>
      <c r="K69" s="130">
        <f t="shared" si="4"/>
        <v>0.4</v>
      </c>
      <c r="L69" s="130" t="str">
        <f t="shared" si="6"/>
        <v>A</v>
      </c>
      <c r="M69" s="130">
        <f t="shared" si="7"/>
        <v>0.1</v>
      </c>
    </row>
    <row r="70" spans="1:13" x14ac:dyDescent="0.3">
      <c r="A70" s="51" t="s">
        <v>74</v>
      </c>
      <c r="B70" s="51" t="s">
        <v>79</v>
      </c>
      <c r="C70" s="51" t="s">
        <v>79</v>
      </c>
      <c r="D70" s="52">
        <v>19641838000</v>
      </c>
      <c r="E70" s="52">
        <v>15704283000</v>
      </c>
      <c r="F70" s="52">
        <v>14840547435</v>
      </c>
      <c r="G70" s="52">
        <v>14967588196</v>
      </c>
      <c r="H70" s="53">
        <v>0.95309999999999995</v>
      </c>
      <c r="I70" s="51" t="s">
        <v>11</v>
      </c>
      <c r="J70" s="129">
        <f t="shared" si="5"/>
        <v>1.0085603823953546</v>
      </c>
      <c r="K70" s="130">
        <f t="shared" si="4"/>
        <v>0.4</v>
      </c>
      <c r="L70" s="130" t="str">
        <f t="shared" si="6"/>
        <v>C</v>
      </c>
      <c r="M70" s="130">
        <f t="shared" si="7"/>
        <v>0.06</v>
      </c>
    </row>
    <row r="71" spans="1:13" x14ac:dyDescent="0.3">
      <c r="A71" s="51" t="s">
        <v>74</v>
      </c>
      <c r="B71" s="51" t="s">
        <v>80</v>
      </c>
      <c r="C71" s="51" t="s">
        <v>494</v>
      </c>
      <c r="D71" s="52">
        <v>84371902000</v>
      </c>
      <c r="E71" s="52">
        <v>76097221370</v>
      </c>
      <c r="F71" s="52">
        <v>71911874194</v>
      </c>
      <c r="G71" s="52">
        <v>72357953188</v>
      </c>
      <c r="H71" s="53">
        <v>0.95089999999999997</v>
      </c>
      <c r="I71" s="51" t="s">
        <v>7</v>
      </c>
      <c r="J71" s="129">
        <f t="shared" si="5"/>
        <v>1.0062031340303632</v>
      </c>
      <c r="K71" s="130">
        <f t="shared" si="4"/>
        <v>0.4</v>
      </c>
      <c r="L71" s="130" t="str">
        <f t="shared" si="6"/>
        <v>B</v>
      </c>
      <c r="M71" s="130">
        <f t="shared" si="7"/>
        <v>0.08</v>
      </c>
    </row>
    <row r="72" spans="1:13" x14ac:dyDescent="0.3">
      <c r="A72" s="51" t="s">
        <v>74</v>
      </c>
      <c r="B72" s="51" t="s">
        <v>81</v>
      </c>
      <c r="C72" s="51" t="s">
        <v>81</v>
      </c>
      <c r="D72" s="52">
        <v>206605336550</v>
      </c>
      <c r="E72" s="52">
        <v>153365386150</v>
      </c>
      <c r="F72" s="52">
        <v>144930289911</v>
      </c>
      <c r="G72" s="52">
        <v>124109489590</v>
      </c>
      <c r="H72" s="53">
        <v>0.80920000000000003</v>
      </c>
      <c r="I72" s="51" t="s">
        <v>11</v>
      </c>
      <c r="J72" s="129">
        <f t="shared" si="5"/>
        <v>0.85633920739559821</v>
      </c>
      <c r="K72" s="130">
        <f t="shared" si="4"/>
        <v>0.25</v>
      </c>
      <c r="L72" s="130" t="str">
        <f t="shared" si="6"/>
        <v>A</v>
      </c>
      <c r="M72" s="130">
        <f t="shared" si="7"/>
        <v>0.1</v>
      </c>
    </row>
    <row r="73" spans="1:13" x14ac:dyDescent="0.3">
      <c r="A73" s="51" t="s">
        <v>82</v>
      </c>
      <c r="B73" s="51" t="s">
        <v>83</v>
      </c>
      <c r="C73" s="51" t="s">
        <v>83</v>
      </c>
      <c r="D73" s="52">
        <v>85777564830</v>
      </c>
      <c r="E73" s="52">
        <v>80847449269</v>
      </c>
      <c r="F73" s="52">
        <v>76400839559</v>
      </c>
      <c r="G73" s="52">
        <v>78314907230</v>
      </c>
      <c r="H73" s="53">
        <v>0.96870000000000001</v>
      </c>
      <c r="I73" s="51" t="s">
        <v>7</v>
      </c>
      <c r="J73" s="129">
        <f t="shared" si="5"/>
        <v>1.025052966460164</v>
      </c>
      <c r="K73" s="130">
        <f t="shared" si="4"/>
        <v>0.4</v>
      </c>
      <c r="L73" s="130" t="str">
        <f t="shared" si="6"/>
        <v>B</v>
      </c>
      <c r="M73" s="130">
        <f t="shared" si="7"/>
        <v>0.08</v>
      </c>
    </row>
    <row r="74" spans="1:13" x14ac:dyDescent="0.3">
      <c r="A74" s="51" t="s">
        <v>82</v>
      </c>
      <c r="B74" s="51" t="s">
        <v>84</v>
      </c>
      <c r="C74" s="51" t="s">
        <v>84</v>
      </c>
      <c r="D74" s="52">
        <v>1048379086000</v>
      </c>
      <c r="E74" s="52">
        <v>647215419295</v>
      </c>
      <c r="F74" s="52">
        <v>611618571233</v>
      </c>
      <c r="G74" s="52">
        <v>621609581546</v>
      </c>
      <c r="H74" s="53">
        <v>0.96040000000000003</v>
      </c>
      <c r="I74" s="51" t="s">
        <v>7</v>
      </c>
      <c r="J74" s="129">
        <f t="shared" si="5"/>
        <v>1.0163353612576846</v>
      </c>
      <c r="K74" s="130">
        <f t="shared" si="4"/>
        <v>0.4</v>
      </c>
      <c r="L74" s="130" t="str">
        <f t="shared" si="6"/>
        <v>A</v>
      </c>
      <c r="M74" s="130">
        <f t="shared" si="7"/>
        <v>0.1</v>
      </c>
    </row>
    <row r="75" spans="1:13" x14ac:dyDescent="0.3">
      <c r="A75" s="51" t="s">
        <v>82</v>
      </c>
      <c r="B75" s="51" t="s">
        <v>85</v>
      </c>
      <c r="C75" s="51" t="s">
        <v>495</v>
      </c>
      <c r="D75" s="52">
        <v>195898510220</v>
      </c>
      <c r="E75" s="52">
        <v>152045548400</v>
      </c>
      <c r="F75" s="52">
        <v>143683043238</v>
      </c>
      <c r="G75" s="52">
        <v>145455828680</v>
      </c>
      <c r="H75" s="53">
        <v>0.95669999999999999</v>
      </c>
      <c r="I75" s="51" t="s">
        <v>11</v>
      </c>
      <c r="J75" s="129">
        <f t="shared" si="5"/>
        <v>1.0123381674138368</v>
      </c>
      <c r="K75" s="130">
        <f t="shared" si="4"/>
        <v>0.4</v>
      </c>
      <c r="L75" s="130" t="str">
        <f t="shared" si="6"/>
        <v>A</v>
      </c>
      <c r="M75" s="130">
        <f t="shared" si="7"/>
        <v>0.1</v>
      </c>
    </row>
    <row r="76" spans="1:13" x14ac:dyDescent="0.3">
      <c r="A76" s="51" t="s">
        <v>82</v>
      </c>
      <c r="B76" s="51" t="s">
        <v>86</v>
      </c>
      <c r="C76" s="51" t="s">
        <v>455</v>
      </c>
      <c r="D76" s="52">
        <v>97224636200</v>
      </c>
      <c r="E76" s="52">
        <v>91296744470</v>
      </c>
      <c r="F76" s="52">
        <v>86275423524</v>
      </c>
      <c r="G76" s="52">
        <v>87219823912</v>
      </c>
      <c r="H76" s="53">
        <v>0.95530000000000004</v>
      </c>
      <c r="I76" s="51" t="s">
        <v>7</v>
      </c>
      <c r="J76" s="129">
        <f t="shared" si="5"/>
        <v>1.0109463431116892</v>
      </c>
      <c r="K76" s="130">
        <f t="shared" si="4"/>
        <v>0.4</v>
      </c>
      <c r="L76" s="130" t="str">
        <f t="shared" si="6"/>
        <v>A</v>
      </c>
      <c r="M76" s="130">
        <f t="shared" si="7"/>
        <v>0.1</v>
      </c>
    </row>
    <row r="77" spans="1:13" x14ac:dyDescent="0.3">
      <c r="A77" s="51" t="s">
        <v>82</v>
      </c>
      <c r="B77" s="51" t="s">
        <v>87</v>
      </c>
      <c r="C77" s="51" t="s">
        <v>496</v>
      </c>
      <c r="D77" s="52">
        <v>228414364110</v>
      </c>
      <c r="E77" s="52">
        <v>128236677340</v>
      </c>
      <c r="F77" s="52">
        <v>121183660086</v>
      </c>
      <c r="G77" s="52">
        <v>121150747742</v>
      </c>
      <c r="H77" s="53">
        <v>0.94469999999999998</v>
      </c>
      <c r="I77" s="51" t="s">
        <v>11</v>
      </c>
      <c r="J77" s="129">
        <f t="shared" si="5"/>
        <v>0.99972840939135987</v>
      </c>
      <c r="K77" s="130">
        <f t="shared" si="4"/>
        <v>0.33</v>
      </c>
      <c r="L77" s="130" t="str">
        <f t="shared" si="6"/>
        <v>A</v>
      </c>
      <c r="M77" s="130">
        <f t="shared" si="7"/>
        <v>0.1</v>
      </c>
    </row>
    <row r="78" spans="1:13" x14ac:dyDescent="0.3">
      <c r="A78" s="51" t="s">
        <v>82</v>
      </c>
      <c r="B78" s="51" t="s">
        <v>88</v>
      </c>
      <c r="C78" s="51" t="s">
        <v>88</v>
      </c>
      <c r="D78" s="52">
        <v>56408492000</v>
      </c>
      <c r="E78" s="52">
        <v>35211983560</v>
      </c>
      <c r="F78" s="52">
        <v>33275324464</v>
      </c>
      <c r="G78" s="52">
        <v>32675137931</v>
      </c>
      <c r="H78" s="53">
        <v>0.92800000000000005</v>
      </c>
      <c r="I78" s="51" t="s">
        <v>7</v>
      </c>
      <c r="J78" s="129">
        <f t="shared" si="5"/>
        <v>0.98196301485656945</v>
      </c>
      <c r="K78" s="130">
        <f t="shared" si="4"/>
        <v>0.33</v>
      </c>
      <c r="L78" s="130" t="str">
        <f t="shared" si="6"/>
        <v>B</v>
      </c>
      <c r="M78" s="130">
        <f t="shared" si="7"/>
        <v>0.08</v>
      </c>
    </row>
    <row r="79" spans="1:13" x14ac:dyDescent="0.3">
      <c r="A79" s="51" t="s">
        <v>89</v>
      </c>
      <c r="B79" s="51" t="s">
        <v>90</v>
      </c>
      <c r="C79" s="51" t="s">
        <v>456</v>
      </c>
      <c r="D79" s="52">
        <v>18037048000</v>
      </c>
      <c r="E79" s="52">
        <v>16869674000</v>
      </c>
      <c r="F79" s="52">
        <v>15941841930</v>
      </c>
      <c r="G79" s="52">
        <v>16493710750</v>
      </c>
      <c r="H79" s="53">
        <v>0.97770000000000001</v>
      </c>
      <c r="I79" s="51" t="s">
        <v>7</v>
      </c>
      <c r="J79" s="129">
        <f t="shared" si="5"/>
        <v>1.0346176321671758</v>
      </c>
      <c r="K79" s="130">
        <f t="shared" si="4"/>
        <v>0.4</v>
      </c>
      <c r="L79" s="130" t="str">
        <f t="shared" si="6"/>
        <v>C</v>
      </c>
      <c r="M79" s="130">
        <f t="shared" si="7"/>
        <v>0.06</v>
      </c>
    </row>
    <row r="80" spans="1:13" x14ac:dyDescent="0.3">
      <c r="A80" s="51" t="s">
        <v>89</v>
      </c>
      <c r="B80" s="51" t="s">
        <v>91</v>
      </c>
      <c r="C80" s="51" t="s">
        <v>496</v>
      </c>
      <c r="D80" s="52">
        <v>276829221134</v>
      </c>
      <c r="E80" s="52">
        <v>210091822134</v>
      </c>
      <c r="F80" s="52">
        <v>198536771916</v>
      </c>
      <c r="G80" s="52">
        <v>203079461640</v>
      </c>
      <c r="H80" s="53">
        <v>0.96660000000000001</v>
      </c>
      <c r="I80" s="51" t="s">
        <v>11</v>
      </c>
      <c r="J80" s="129">
        <f t="shared" si="5"/>
        <v>1.0228808481177583</v>
      </c>
      <c r="K80" s="130">
        <f t="shared" si="4"/>
        <v>0.4</v>
      </c>
      <c r="L80" s="130" t="str">
        <f t="shared" si="6"/>
        <v>A</v>
      </c>
      <c r="M80" s="130">
        <f t="shared" si="7"/>
        <v>0.1</v>
      </c>
    </row>
    <row r="81" spans="1:13" x14ac:dyDescent="0.3">
      <c r="A81" s="51" t="s">
        <v>89</v>
      </c>
      <c r="B81" s="51" t="s">
        <v>92</v>
      </c>
      <c r="C81" s="51" t="s">
        <v>497</v>
      </c>
      <c r="D81" s="52">
        <v>152402100810</v>
      </c>
      <c r="E81" s="52">
        <v>118739262810</v>
      </c>
      <c r="F81" s="52">
        <v>112208603355</v>
      </c>
      <c r="G81" s="52">
        <v>114756709364</v>
      </c>
      <c r="H81" s="53">
        <v>0.96650000000000003</v>
      </c>
      <c r="I81" s="51" t="s">
        <v>11</v>
      </c>
      <c r="J81" s="129">
        <f t="shared" si="5"/>
        <v>1.0227086509662582</v>
      </c>
      <c r="K81" s="130">
        <f t="shared" si="4"/>
        <v>0.4</v>
      </c>
      <c r="L81" s="130" t="str">
        <f t="shared" si="6"/>
        <v>A</v>
      </c>
      <c r="M81" s="130">
        <f t="shared" si="7"/>
        <v>0.1</v>
      </c>
    </row>
    <row r="82" spans="1:13" x14ac:dyDescent="0.3">
      <c r="A82" s="51" t="s">
        <v>89</v>
      </c>
      <c r="B82" s="51" t="s">
        <v>93</v>
      </c>
      <c r="C82" s="51" t="s">
        <v>457</v>
      </c>
      <c r="D82" s="52">
        <v>6561848000</v>
      </c>
      <c r="E82" s="52">
        <v>6390478000</v>
      </c>
      <c r="F82" s="52">
        <v>6039001710</v>
      </c>
      <c r="G82" s="52">
        <v>6159058319</v>
      </c>
      <c r="H82" s="53">
        <v>0.96379999999999999</v>
      </c>
      <c r="I82" s="51" t="s">
        <v>11</v>
      </c>
      <c r="J82" s="129">
        <f t="shared" si="5"/>
        <v>1.0198802078166658</v>
      </c>
      <c r="K82" s="130">
        <f t="shared" si="4"/>
        <v>0.4</v>
      </c>
      <c r="L82" s="130" t="str">
        <f t="shared" si="6"/>
        <v>D</v>
      </c>
      <c r="M82" s="130">
        <f t="shared" si="7"/>
        <v>0.04</v>
      </c>
    </row>
    <row r="83" spans="1:13" x14ac:dyDescent="0.3">
      <c r="A83" s="51" t="s">
        <v>89</v>
      </c>
      <c r="B83" s="51" t="s">
        <v>94</v>
      </c>
      <c r="C83" s="51" t="s">
        <v>94</v>
      </c>
      <c r="D83" s="52">
        <v>61685055000</v>
      </c>
      <c r="E83" s="52">
        <v>58478624650</v>
      </c>
      <c r="F83" s="52">
        <v>55262300294</v>
      </c>
      <c r="G83" s="52">
        <v>55836740923</v>
      </c>
      <c r="H83" s="53">
        <v>0.95479999999999998</v>
      </c>
      <c r="I83" s="51" t="s">
        <v>7</v>
      </c>
      <c r="J83" s="129">
        <f t="shared" si="5"/>
        <v>1.010394801264948</v>
      </c>
      <c r="K83" s="130">
        <f t="shared" si="4"/>
        <v>0.4</v>
      </c>
      <c r="L83" s="130" t="str">
        <f t="shared" si="6"/>
        <v>B</v>
      </c>
      <c r="M83" s="130">
        <f t="shared" si="7"/>
        <v>0.08</v>
      </c>
    </row>
    <row r="84" spans="1:13" x14ac:dyDescent="0.3">
      <c r="A84" s="51" t="s">
        <v>89</v>
      </c>
      <c r="B84" s="51" t="s">
        <v>95</v>
      </c>
      <c r="C84" s="51" t="s">
        <v>95</v>
      </c>
      <c r="D84" s="52">
        <v>16381535000</v>
      </c>
      <c r="E84" s="52">
        <v>15238740000</v>
      </c>
      <c r="F84" s="52">
        <v>14400609300</v>
      </c>
      <c r="G84" s="52">
        <v>14481035870</v>
      </c>
      <c r="H84" s="53">
        <v>0.95030000000000003</v>
      </c>
      <c r="I84" s="51" t="s">
        <v>7</v>
      </c>
      <c r="J84" s="129">
        <f t="shared" si="5"/>
        <v>1.005584942159357</v>
      </c>
      <c r="K84" s="130">
        <f t="shared" si="4"/>
        <v>0.4</v>
      </c>
      <c r="L84" s="130" t="str">
        <f t="shared" si="6"/>
        <v>C</v>
      </c>
      <c r="M84" s="130">
        <f t="shared" si="7"/>
        <v>0.06</v>
      </c>
    </row>
    <row r="85" spans="1:13" x14ac:dyDescent="0.3">
      <c r="A85" s="51" t="s">
        <v>89</v>
      </c>
      <c r="B85" s="51" t="s">
        <v>96</v>
      </c>
      <c r="C85" s="51" t="s">
        <v>96</v>
      </c>
      <c r="D85" s="52">
        <v>426351700280</v>
      </c>
      <c r="E85" s="52">
        <v>302489279886</v>
      </c>
      <c r="F85" s="52">
        <v>285852369492</v>
      </c>
      <c r="G85" s="52">
        <v>286524503228</v>
      </c>
      <c r="H85" s="53">
        <v>0.94720000000000004</v>
      </c>
      <c r="I85" s="51" t="s">
        <v>7</v>
      </c>
      <c r="J85" s="129">
        <f t="shared" si="5"/>
        <v>1.0023513316933299</v>
      </c>
      <c r="K85" s="130">
        <f t="shared" si="4"/>
        <v>0.4</v>
      </c>
      <c r="L85" s="130" t="str">
        <f t="shared" si="6"/>
        <v>A</v>
      </c>
      <c r="M85" s="130">
        <f t="shared" si="7"/>
        <v>0.1</v>
      </c>
    </row>
    <row r="86" spans="1:13" x14ac:dyDescent="0.3">
      <c r="A86" s="51" t="s">
        <v>89</v>
      </c>
      <c r="B86" s="51" t="s">
        <v>97</v>
      </c>
      <c r="C86" s="51" t="s">
        <v>458</v>
      </c>
      <c r="D86" s="52">
        <v>5872396000</v>
      </c>
      <c r="E86" s="52">
        <v>5729264000</v>
      </c>
      <c r="F86" s="52">
        <v>5414154480</v>
      </c>
      <c r="G86" s="52">
        <v>5392444720</v>
      </c>
      <c r="H86" s="53">
        <v>0.94120000000000004</v>
      </c>
      <c r="I86" s="51" t="s">
        <v>11</v>
      </c>
      <c r="J86" s="129">
        <f t="shared" si="5"/>
        <v>0.99599018460219479</v>
      </c>
      <c r="K86" s="130">
        <f t="shared" si="4"/>
        <v>0.33</v>
      </c>
      <c r="L86" s="130" t="str">
        <f t="shared" si="6"/>
        <v>D</v>
      </c>
      <c r="M86" s="130">
        <f t="shared" si="7"/>
        <v>0.04</v>
      </c>
    </row>
    <row r="87" spans="1:13" x14ac:dyDescent="0.3">
      <c r="A87" s="51" t="s">
        <v>98</v>
      </c>
      <c r="B87" s="51" t="s">
        <v>99</v>
      </c>
      <c r="C87" s="51" t="s">
        <v>480</v>
      </c>
      <c r="D87" s="52">
        <v>48409394556</v>
      </c>
      <c r="E87" s="52">
        <v>21650823421</v>
      </c>
      <c r="F87" s="52">
        <v>20460028132</v>
      </c>
      <c r="G87" s="52">
        <v>22239873333</v>
      </c>
      <c r="H87" s="53">
        <v>1.0271999999999999</v>
      </c>
      <c r="I87" s="51" t="s">
        <v>11</v>
      </c>
      <c r="J87" s="129">
        <f t="shared" si="5"/>
        <v>1.0869913369384021</v>
      </c>
      <c r="K87" s="130">
        <f t="shared" si="4"/>
        <v>0.4</v>
      </c>
      <c r="L87" s="130" t="str">
        <f t="shared" si="6"/>
        <v>B</v>
      </c>
      <c r="M87" s="130">
        <f t="shared" si="7"/>
        <v>0.06</v>
      </c>
    </row>
    <row r="88" spans="1:13" x14ac:dyDescent="0.3">
      <c r="A88" s="51" t="s">
        <v>98</v>
      </c>
      <c r="B88" s="60" t="s">
        <v>100</v>
      </c>
      <c r="C88" s="60" t="s">
        <v>498</v>
      </c>
      <c r="D88" s="52">
        <v>130061976510</v>
      </c>
      <c r="E88" s="52">
        <v>50382545510</v>
      </c>
      <c r="F88" s="52">
        <v>47611505506</v>
      </c>
      <c r="G88" s="52">
        <v>48501927327</v>
      </c>
      <c r="H88" s="53">
        <v>0.9627</v>
      </c>
      <c r="I88" s="51" t="s">
        <v>11</v>
      </c>
      <c r="J88" s="129">
        <f t="shared" si="5"/>
        <v>1.0187018203171037</v>
      </c>
      <c r="K88" s="130">
        <f t="shared" si="4"/>
        <v>0.4</v>
      </c>
      <c r="L88" s="130" t="str">
        <f t="shared" si="6"/>
        <v>A</v>
      </c>
      <c r="M88" s="130">
        <f t="shared" si="7"/>
        <v>0.08</v>
      </c>
    </row>
    <row r="89" spans="1:13" x14ac:dyDescent="0.3">
      <c r="A89" s="51" t="s">
        <v>98</v>
      </c>
      <c r="B89" s="51" t="s">
        <v>101</v>
      </c>
      <c r="C89" s="51" t="s">
        <v>481</v>
      </c>
      <c r="D89" s="52">
        <v>66564536560</v>
      </c>
      <c r="E89" s="52">
        <v>60854238560</v>
      </c>
      <c r="F89" s="52">
        <v>57507255439</v>
      </c>
      <c r="G89" s="52">
        <v>58353390353</v>
      </c>
      <c r="H89" s="53">
        <v>0.95889999999999997</v>
      </c>
      <c r="I89" s="51" t="s">
        <v>11</v>
      </c>
      <c r="J89" s="129">
        <f t="shared" si="5"/>
        <v>1.0147135332322985</v>
      </c>
      <c r="K89" s="130">
        <f t="shared" si="4"/>
        <v>0.4</v>
      </c>
      <c r="L89" s="130" t="str">
        <f t="shared" si="6"/>
        <v>B</v>
      </c>
      <c r="M89" s="130">
        <f t="shared" si="7"/>
        <v>0.08</v>
      </c>
    </row>
    <row r="90" spans="1:13" x14ac:dyDescent="0.3">
      <c r="A90" s="51" t="s">
        <v>98</v>
      </c>
      <c r="B90" s="60" t="s">
        <v>102</v>
      </c>
      <c r="C90" s="60" t="s">
        <v>992</v>
      </c>
      <c r="D90" s="52">
        <v>25869506000</v>
      </c>
      <c r="E90" s="52">
        <v>25017287000</v>
      </c>
      <c r="F90" s="52">
        <v>23641336215</v>
      </c>
      <c r="G90" s="52">
        <v>22765386787</v>
      </c>
      <c r="H90" s="55">
        <v>0.91</v>
      </c>
      <c r="I90" s="51" t="s">
        <v>7</v>
      </c>
      <c r="J90" s="129">
        <f t="shared" si="5"/>
        <v>0.96294839597754101</v>
      </c>
      <c r="K90" s="130">
        <f t="shared" si="4"/>
        <v>0.33</v>
      </c>
      <c r="L90" s="130" t="str">
        <f t="shared" si="6"/>
        <v>C</v>
      </c>
      <c r="M90" s="130">
        <f t="shared" si="7"/>
        <v>0.06</v>
      </c>
    </row>
    <row r="91" spans="1:13" x14ac:dyDescent="0.3">
      <c r="A91" s="51" t="s">
        <v>98</v>
      </c>
      <c r="B91" s="51" t="s">
        <v>103</v>
      </c>
      <c r="C91" s="51" t="s">
        <v>499</v>
      </c>
      <c r="D91" s="52">
        <v>60673968728</v>
      </c>
      <c r="E91" s="52">
        <v>51944192488</v>
      </c>
      <c r="F91" s="52">
        <v>49087261901</v>
      </c>
      <c r="G91" s="52">
        <v>47188642564</v>
      </c>
      <c r="H91" s="53">
        <v>0.90839999999999999</v>
      </c>
      <c r="I91" s="51" t="s">
        <v>7</v>
      </c>
      <c r="J91" s="129">
        <f t="shared" si="5"/>
        <v>0.9613215473124338</v>
      </c>
      <c r="K91" s="130">
        <f t="shared" si="4"/>
        <v>0.33</v>
      </c>
      <c r="L91" s="130" t="str">
        <f t="shared" si="6"/>
        <v>B</v>
      </c>
      <c r="M91" s="130">
        <f t="shared" si="7"/>
        <v>0.08</v>
      </c>
    </row>
    <row r="92" spans="1:13" x14ac:dyDescent="0.3">
      <c r="A92" s="51" t="s">
        <v>104</v>
      </c>
      <c r="B92" s="51" t="s">
        <v>105</v>
      </c>
      <c r="C92" s="51" t="s">
        <v>105</v>
      </c>
      <c r="D92" s="52">
        <v>358969481292</v>
      </c>
      <c r="E92" s="52">
        <v>177199434292</v>
      </c>
      <c r="F92" s="52">
        <v>167453465405</v>
      </c>
      <c r="G92" s="52">
        <v>197462910784</v>
      </c>
      <c r="H92" s="53">
        <v>1.1144000000000001</v>
      </c>
      <c r="I92" s="51" t="s">
        <v>7</v>
      </c>
      <c r="J92" s="129">
        <f t="shared" si="5"/>
        <v>1.1792106559659405</v>
      </c>
      <c r="K92" s="130">
        <f t="shared" si="4"/>
        <v>0.4</v>
      </c>
      <c r="L92" s="130" t="str">
        <f t="shared" si="6"/>
        <v>A</v>
      </c>
      <c r="M92" s="130">
        <f t="shared" si="7"/>
        <v>0.1</v>
      </c>
    </row>
    <row r="93" spans="1:13" x14ac:dyDescent="0.3">
      <c r="A93" s="51" t="s">
        <v>104</v>
      </c>
      <c r="B93" s="51" t="s">
        <v>106</v>
      </c>
      <c r="C93" s="51" t="s">
        <v>480</v>
      </c>
      <c r="D93" s="52">
        <v>142173888430</v>
      </c>
      <c r="E93" s="52">
        <v>51790710992</v>
      </c>
      <c r="F93" s="52">
        <v>48942221887</v>
      </c>
      <c r="G93" s="52">
        <v>57130089530</v>
      </c>
      <c r="H93" s="53">
        <v>1.1031</v>
      </c>
      <c r="I93" s="51" t="s">
        <v>7</v>
      </c>
      <c r="J93" s="129">
        <f t="shared" si="5"/>
        <v>1.1672966066376087</v>
      </c>
      <c r="K93" s="130">
        <f t="shared" si="4"/>
        <v>0.4</v>
      </c>
      <c r="L93" s="130" t="str">
        <f t="shared" si="6"/>
        <v>A</v>
      </c>
      <c r="M93" s="130">
        <f t="shared" si="7"/>
        <v>0.08</v>
      </c>
    </row>
    <row r="94" spans="1:13" x14ac:dyDescent="0.3">
      <c r="A94" s="51" t="s">
        <v>104</v>
      </c>
      <c r="B94" s="51" t="s">
        <v>107</v>
      </c>
      <c r="C94" s="51" t="s">
        <v>480</v>
      </c>
      <c r="D94" s="52">
        <v>216839790210</v>
      </c>
      <c r="E94" s="52">
        <v>101021692310</v>
      </c>
      <c r="F94" s="52">
        <v>95465499232</v>
      </c>
      <c r="G94" s="52">
        <v>106778004544</v>
      </c>
      <c r="H94" s="53">
        <v>1.0569999999999999</v>
      </c>
      <c r="I94" s="51" t="s">
        <v>7</v>
      </c>
      <c r="J94" s="129">
        <f t="shared" si="5"/>
        <v>1.1184983622670677</v>
      </c>
      <c r="K94" s="130">
        <f t="shared" si="4"/>
        <v>0.4</v>
      </c>
      <c r="L94" s="130" t="str">
        <f t="shared" si="6"/>
        <v>A</v>
      </c>
      <c r="M94" s="130">
        <f t="shared" si="7"/>
        <v>0.1</v>
      </c>
    </row>
    <row r="95" spans="1:13" x14ac:dyDescent="0.3">
      <c r="A95" s="51" t="s">
        <v>104</v>
      </c>
      <c r="B95" s="51" t="s">
        <v>108</v>
      </c>
      <c r="C95" s="51" t="s">
        <v>500</v>
      </c>
      <c r="D95" s="52">
        <v>52573168750</v>
      </c>
      <c r="E95" s="52">
        <v>31843269750</v>
      </c>
      <c r="F95" s="52">
        <v>30091889913</v>
      </c>
      <c r="G95" s="52">
        <v>33540684370</v>
      </c>
      <c r="H95" s="53">
        <v>1.0532999999999999</v>
      </c>
      <c r="I95" s="51" t="s">
        <v>11</v>
      </c>
      <c r="J95" s="129">
        <f t="shared" si="5"/>
        <v>1.114608768906538</v>
      </c>
      <c r="K95" s="130">
        <f t="shared" si="4"/>
        <v>0.4</v>
      </c>
      <c r="L95" s="130" t="str">
        <f t="shared" si="6"/>
        <v>B</v>
      </c>
      <c r="M95" s="130">
        <f t="shared" si="7"/>
        <v>0.08</v>
      </c>
    </row>
    <row r="96" spans="1:13" x14ac:dyDescent="0.3">
      <c r="A96" s="51" t="s">
        <v>104</v>
      </c>
      <c r="B96" s="51" t="s">
        <v>109</v>
      </c>
      <c r="C96" s="51" t="s">
        <v>501</v>
      </c>
      <c r="D96" s="52">
        <v>74081359960</v>
      </c>
      <c r="E96" s="52">
        <v>45790388640</v>
      </c>
      <c r="F96" s="52">
        <v>43271917264</v>
      </c>
      <c r="G96" s="52">
        <v>46397426737</v>
      </c>
      <c r="H96" s="53">
        <v>1.0133000000000001</v>
      </c>
      <c r="I96" s="51" t="s">
        <v>11</v>
      </c>
      <c r="J96" s="129">
        <f t="shared" si="5"/>
        <v>1.0722295121321159</v>
      </c>
      <c r="K96" s="130">
        <f t="shared" si="4"/>
        <v>0.4</v>
      </c>
      <c r="L96" s="130" t="str">
        <f t="shared" si="6"/>
        <v>B</v>
      </c>
      <c r="M96" s="130">
        <f t="shared" si="7"/>
        <v>0.08</v>
      </c>
    </row>
    <row r="97" spans="1:13" x14ac:dyDescent="0.3">
      <c r="A97" s="51" t="s">
        <v>104</v>
      </c>
      <c r="B97" s="51" t="s">
        <v>110</v>
      </c>
      <c r="C97" s="51" t="s">
        <v>481</v>
      </c>
      <c r="D97" s="52">
        <v>158669366490</v>
      </c>
      <c r="E97" s="52">
        <v>113919050830</v>
      </c>
      <c r="F97" s="52">
        <v>107653503034</v>
      </c>
      <c r="G97" s="52">
        <v>115347313550</v>
      </c>
      <c r="H97" s="53">
        <v>1.0125</v>
      </c>
      <c r="I97" s="51" t="s">
        <v>7</v>
      </c>
      <c r="J97" s="129">
        <f t="shared" si="5"/>
        <v>1.0714682783111116</v>
      </c>
      <c r="K97" s="130">
        <f t="shared" si="4"/>
        <v>0.4</v>
      </c>
      <c r="L97" s="130" t="str">
        <f t="shared" si="6"/>
        <v>A</v>
      </c>
      <c r="M97" s="130">
        <f t="shared" si="7"/>
        <v>0.1</v>
      </c>
    </row>
    <row r="98" spans="1:13" x14ac:dyDescent="0.3">
      <c r="A98" s="51" t="s">
        <v>104</v>
      </c>
      <c r="B98" s="51" t="s">
        <v>111</v>
      </c>
      <c r="C98" s="51" t="s">
        <v>501</v>
      </c>
      <c r="D98" s="52">
        <v>98645838230</v>
      </c>
      <c r="E98" s="52">
        <v>55580081230</v>
      </c>
      <c r="F98" s="52">
        <v>52523176762</v>
      </c>
      <c r="G98" s="52">
        <v>55388118438</v>
      </c>
      <c r="H98" s="53">
        <v>0.99650000000000005</v>
      </c>
      <c r="I98" s="51" t="s">
        <v>7</v>
      </c>
      <c r="J98" s="129">
        <f t="shared" si="5"/>
        <v>1.0545462375397057</v>
      </c>
      <c r="K98" s="130">
        <f t="shared" si="4"/>
        <v>0.4</v>
      </c>
      <c r="L98" s="130" t="str">
        <f t="shared" si="6"/>
        <v>A</v>
      </c>
      <c r="M98" s="130">
        <f t="shared" si="7"/>
        <v>0.08</v>
      </c>
    </row>
    <row r="99" spans="1:13" x14ac:dyDescent="0.3">
      <c r="A99" s="51" t="s">
        <v>104</v>
      </c>
      <c r="B99" s="51" t="s">
        <v>112</v>
      </c>
      <c r="C99" s="51" t="s">
        <v>481</v>
      </c>
      <c r="D99" s="52">
        <v>66833450220</v>
      </c>
      <c r="E99" s="52">
        <v>18177709996</v>
      </c>
      <c r="F99" s="52">
        <v>17177935946</v>
      </c>
      <c r="G99" s="52">
        <v>18065563940</v>
      </c>
      <c r="H99" s="53">
        <v>0.99380000000000002</v>
      </c>
      <c r="I99" s="51" t="s">
        <v>11</v>
      </c>
      <c r="J99" s="129">
        <f t="shared" si="5"/>
        <v>1.0516725639675406</v>
      </c>
      <c r="K99" s="130">
        <f t="shared" si="4"/>
        <v>0.4</v>
      </c>
      <c r="L99" s="130" t="str">
        <f t="shared" si="6"/>
        <v>B</v>
      </c>
      <c r="M99" s="130">
        <f t="shared" si="7"/>
        <v>0.06</v>
      </c>
    </row>
    <row r="100" spans="1:13" x14ac:dyDescent="0.3">
      <c r="A100" s="51" t="s">
        <v>104</v>
      </c>
      <c r="B100" s="51" t="s">
        <v>113</v>
      </c>
      <c r="C100" s="51" t="s">
        <v>480</v>
      </c>
      <c r="D100" s="52">
        <v>114911165070</v>
      </c>
      <c r="E100" s="52">
        <v>44569200260</v>
      </c>
      <c r="F100" s="52">
        <v>42117894245</v>
      </c>
      <c r="G100" s="52">
        <v>44223849350</v>
      </c>
      <c r="H100" s="53">
        <v>0.99229999999999996</v>
      </c>
      <c r="I100" s="51" t="s">
        <v>11</v>
      </c>
      <c r="J100" s="129">
        <f t="shared" si="5"/>
        <v>1.05000143389766</v>
      </c>
      <c r="K100" s="130">
        <f t="shared" si="4"/>
        <v>0.4</v>
      </c>
      <c r="L100" s="130" t="str">
        <f t="shared" si="6"/>
        <v>A</v>
      </c>
      <c r="M100" s="130">
        <f t="shared" si="7"/>
        <v>0.08</v>
      </c>
    </row>
    <row r="101" spans="1:13" x14ac:dyDescent="0.3">
      <c r="A101" s="51" t="s">
        <v>104</v>
      </c>
      <c r="B101" s="51" t="s">
        <v>114</v>
      </c>
      <c r="C101" s="51" t="s">
        <v>502</v>
      </c>
      <c r="D101" s="52">
        <v>161833142130</v>
      </c>
      <c r="E101" s="52">
        <v>90519214070</v>
      </c>
      <c r="F101" s="52">
        <v>85540657296</v>
      </c>
      <c r="G101" s="52">
        <v>89801437164</v>
      </c>
      <c r="H101" s="53">
        <v>0.99209999999999998</v>
      </c>
      <c r="I101" s="51" t="s">
        <v>7</v>
      </c>
      <c r="J101" s="129">
        <f t="shared" si="5"/>
        <v>1.0498099968212338</v>
      </c>
      <c r="K101" s="130">
        <f t="shared" si="4"/>
        <v>0.4</v>
      </c>
      <c r="L101" s="130" t="str">
        <f t="shared" si="6"/>
        <v>A</v>
      </c>
      <c r="M101" s="130">
        <f t="shared" si="7"/>
        <v>0.1</v>
      </c>
    </row>
    <row r="102" spans="1:13" x14ac:dyDescent="0.3">
      <c r="A102" s="51" t="s">
        <v>104</v>
      </c>
      <c r="B102" s="51" t="s">
        <v>115</v>
      </c>
      <c r="C102" s="51" t="s">
        <v>487</v>
      </c>
      <c r="D102" s="52">
        <v>84002353120</v>
      </c>
      <c r="E102" s="52">
        <v>56130926120</v>
      </c>
      <c r="F102" s="52">
        <v>53043725183</v>
      </c>
      <c r="G102" s="52">
        <v>55332901970</v>
      </c>
      <c r="H102" s="53">
        <v>0.98580000000000001</v>
      </c>
      <c r="I102" s="51" t="s">
        <v>11</v>
      </c>
      <c r="J102" s="129">
        <f t="shared" si="5"/>
        <v>1.0431564106612494</v>
      </c>
      <c r="K102" s="130">
        <f t="shared" si="4"/>
        <v>0.4</v>
      </c>
      <c r="L102" s="130" t="str">
        <f t="shared" si="6"/>
        <v>B</v>
      </c>
      <c r="M102" s="130">
        <f t="shared" si="7"/>
        <v>0.08</v>
      </c>
    </row>
    <row r="103" spans="1:13" x14ac:dyDescent="0.3">
      <c r="A103" s="51" t="s">
        <v>104</v>
      </c>
      <c r="B103" s="51" t="s">
        <v>116</v>
      </c>
      <c r="C103" s="51" t="s">
        <v>487</v>
      </c>
      <c r="D103" s="52">
        <v>113167191630</v>
      </c>
      <c r="E103" s="52">
        <v>71839917970</v>
      </c>
      <c r="F103" s="52">
        <v>67888722481</v>
      </c>
      <c r="G103" s="52">
        <v>70695216420</v>
      </c>
      <c r="H103" s="53">
        <v>0.98409999999999997</v>
      </c>
      <c r="I103" s="51" t="s">
        <v>11</v>
      </c>
      <c r="J103" s="129">
        <f t="shared" si="5"/>
        <v>1.0413396192539262</v>
      </c>
      <c r="K103" s="130">
        <f t="shared" si="4"/>
        <v>0.4</v>
      </c>
      <c r="L103" s="130" t="str">
        <f t="shared" si="6"/>
        <v>A</v>
      </c>
      <c r="M103" s="130">
        <f t="shared" si="7"/>
        <v>0.08</v>
      </c>
    </row>
    <row r="104" spans="1:13" x14ac:dyDescent="0.3">
      <c r="A104" s="51" t="s">
        <v>104</v>
      </c>
      <c r="B104" s="51" t="s">
        <v>117</v>
      </c>
      <c r="C104" s="51" t="s">
        <v>503</v>
      </c>
      <c r="D104" s="52">
        <v>125539562000</v>
      </c>
      <c r="E104" s="52">
        <v>87777049000</v>
      </c>
      <c r="F104" s="52">
        <v>82949311305</v>
      </c>
      <c r="G104" s="52">
        <v>86275303175</v>
      </c>
      <c r="H104" s="53">
        <v>0.9829</v>
      </c>
      <c r="I104" s="51" t="s">
        <v>7</v>
      </c>
      <c r="J104" s="129">
        <f t="shared" si="5"/>
        <v>1.0400966785338399</v>
      </c>
      <c r="K104" s="130">
        <f t="shared" si="4"/>
        <v>0.4</v>
      </c>
      <c r="L104" s="130" t="str">
        <f t="shared" si="6"/>
        <v>A</v>
      </c>
      <c r="M104" s="130">
        <f t="shared" si="7"/>
        <v>0.1</v>
      </c>
    </row>
    <row r="105" spans="1:13" x14ac:dyDescent="0.3">
      <c r="A105" s="51" t="s">
        <v>104</v>
      </c>
      <c r="B105" s="51" t="s">
        <v>118</v>
      </c>
      <c r="C105" s="51" t="s">
        <v>504</v>
      </c>
      <c r="D105" s="52">
        <v>183176309570</v>
      </c>
      <c r="E105" s="52">
        <v>88758445870</v>
      </c>
      <c r="F105" s="52">
        <v>83876731347</v>
      </c>
      <c r="G105" s="52">
        <v>86994877800</v>
      </c>
      <c r="H105" s="53">
        <v>0.98009999999999997</v>
      </c>
      <c r="I105" s="51" t="s">
        <v>7</v>
      </c>
      <c r="J105" s="129">
        <f t="shared" si="5"/>
        <v>1.0371753453302819</v>
      </c>
      <c r="K105" s="130">
        <f t="shared" si="4"/>
        <v>0.4</v>
      </c>
      <c r="L105" s="130" t="str">
        <f t="shared" si="6"/>
        <v>A</v>
      </c>
      <c r="M105" s="130">
        <f t="shared" si="7"/>
        <v>0.1</v>
      </c>
    </row>
    <row r="106" spans="1:13" x14ac:dyDescent="0.3">
      <c r="A106" s="51" t="s">
        <v>104</v>
      </c>
      <c r="B106" s="51" t="s">
        <v>119</v>
      </c>
      <c r="C106" s="51" t="s">
        <v>481</v>
      </c>
      <c r="D106" s="52">
        <v>40376601000</v>
      </c>
      <c r="E106" s="52">
        <v>20458845000</v>
      </c>
      <c r="F106" s="52">
        <v>19333608525</v>
      </c>
      <c r="G106" s="52">
        <v>20050126700</v>
      </c>
      <c r="H106" s="55">
        <v>0.98</v>
      </c>
      <c r="I106" s="51" t="s">
        <v>7</v>
      </c>
      <c r="J106" s="129">
        <f t="shared" si="5"/>
        <v>1.0370607573890556</v>
      </c>
      <c r="K106" s="130">
        <f t="shared" si="4"/>
        <v>0.4</v>
      </c>
      <c r="L106" s="130" t="str">
        <f t="shared" si="6"/>
        <v>B</v>
      </c>
      <c r="M106" s="130">
        <f t="shared" si="7"/>
        <v>0.06</v>
      </c>
    </row>
    <row r="107" spans="1:13" x14ac:dyDescent="0.3">
      <c r="A107" s="51" t="s">
        <v>104</v>
      </c>
      <c r="B107" s="51" t="s">
        <v>120</v>
      </c>
      <c r="C107" s="51" t="s">
        <v>459</v>
      </c>
      <c r="D107" s="52">
        <v>22345212000</v>
      </c>
      <c r="E107" s="52">
        <v>20972553000</v>
      </c>
      <c r="F107" s="52">
        <v>19819062585</v>
      </c>
      <c r="G107" s="52">
        <v>20500180262</v>
      </c>
      <c r="H107" s="53">
        <v>0.97750000000000004</v>
      </c>
      <c r="I107" s="51" t="s">
        <v>7</v>
      </c>
      <c r="J107" s="129">
        <f t="shared" si="5"/>
        <v>1.0343667958097826</v>
      </c>
      <c r="K107" s="130">
        <f t="shared" si="4"/>
        <v>0.4</v>
      </c>
      <c r="L107" s="130" t="str">
        <f t="shared" si="6"/>
        <v>C</v>
      </c>
      <c r="M107" s="130">
        <f t="shared" si="7"/>
        <v>0.06</v>
      </c>
    </row>
    <row r="108" spans="1:13" x14ac:dyDescent="0.3">
      <c r="A108" s="51" t="s">
        <v>104</v>
      </c>
      <c r="B108" s="51" t="s">
        <v>121</v>
      </c>
      <c r="C108" s="51" t="s">
        <v>460</v>
      </c>
      <c r="D108" s="52">
        <v>17827190000</v>
      </c>
      <c r="E108" s="52">
        <v>16733851000</v>
      </c>
      <c r="F108" s="52">
        <v>15813489195</v>
      </c>
      <c r="G108" s="52">
        <v>16283032650</v>
      </c>
      <c r="H108" s="53">
        <v>0.97309999999999997</v>
      </c>
      <c r="I108" s="51" t="s">
        <v>11</v>
      </c>
      <c r="J108" s="129">
        <f t="shared" si="5"/>
        <v>1.0296925902443126</v>
      </c>
      <c r="K108" s="130">
        <f t="shared" si="4"/>
        <v>0.4</v>
      </c>
      <c r="L108" s="130" t="str">
        <f t="shared" si="6"/>
        <v>C</v>
      </c>
      <c r="M108" s="130">
        <f t="shared" si="7"/>
        <v>0.06</v>
      </c>
    </row>
    <row r="109" spans="1:13" x14ac:dyDescent="0.3">
      <c r="A109" s="51" t="s">
        <v>104</v>
      </c>
      <c r="B109" s="51" t="s">
        <v>122</v>
      </c>
      <c r="C109" s="51" t="s">
        <v>481</v>
      </c>
      <c r="D109" s="52">
        <v>96830208430</v>
      </c>
      <c r="E109" s="52">
        <v>47902320310</v>
      </c>
      <c r="F109" s="52">
        <v>45267692692</v>
      </c>
      <c r="G109" s="52">
        <v>46599209620</v>
      </c>
      <c r="H109" s="53">
        <v>0.9728</v>
      </c>
      <c r="I109" s="51" t="s">
        <v>11</v>
      </c>
      <c r="J109" s="129">
        <f t="shared" si="5"/>
        <v>1.0294142875153722</v>
      </c>
      <c r="K109" s="130">
        <f t="shared" si="4"/>
        <v>0.4</v>
      </c>
      <c r="L109" s="130" t="str">
        <f t="shared" si="6"/>
        <v>A</v>
      </c>
      <c r="M109" s="130">
        <f t="shared" si="7"/>
        <v>0.08</v>
      </c>
    </row>
    <row r="110" spans="1:13" x14ac:dyDescent="0.3">
      <c r="A110" s="51" t="s">
        <v>104</v>
      </c>
      <c r="B110" s="51" t="s">
        <v>123</v>
      </c>
      <c r="C110" s="51" t="s">
        <v>481</v>
      </c>
      <c r="D110" s="52">
        <v>275238838110</v>
      </c>
      <c r="E110" s="52">
        <v>177016476180</v>
      </c>
      <c r="F110" s="52">
        <v>167280569990</v>
      </c>
      <c r="G110" s="52">
        <v>171517309480</v>
      </c>
      <c r="H110" s="53">
        <v>0.96889999999999998</v>
      </c>
      <c r="I110" s="51" t="s">
        <v>11</v>
      </c>
      <c r="J110" s="129">
        <f t="shared" si="5"/>
        <v>1.0253271464238392</v>
      </c>
      <c r="K110" s="130">
        <f t="shared" si="4"/>
        <v>0.4</v>
      </c>
      <c r="L110" s="130" t="str">
        <f t="shared" si="6"/>
        <v>A</v>
      </c>
      <c r="M110" s="130">
        <f t="shared" si="7"/>
        <v>0.1</v>
      </c>
    </row>
    <row r="111" spans="1:13" x14ac:dyDescent="0.3">
      <c r="A111" s="51" t="s">
        <v>104</v>
      </c>
      <c r="B111" s="51" t="s">
        <v>124</v>
      </c>
      <c r="C111" s="51" t="s">
        <v>480</v>
      </c>
      <c r="D111" s="52">
        <v>35044330470</v>
      </c>
      <c r="E111" s="52">
        <v>20335007220</v>
      </c>
      <c r="F111" s="52">
        <v>19216581822</v>
      </c>
      <c r="G111" s="52">
        <v>19676458900</v>
      </c>
      <c r="H111" s="53">
        <v>0.96760000000000002</v>
      </c>
      <c r="I111" s="51" t="s">
        <v>7</v>
      </c>
      <c r="J111" s="129">
        <f t="shared" si="5"/>
        <v>1.0239312632319195</v>
      </c>
      <c r="K111" s="130">
        <f t="shared" si="4"/>
        <v>0.4</v>
      </c>
      <c r="L111" s="130" t="str">
        <f t="shared" si="6"/>
        <v>B</v>
      </c>
      <c r="M111" s="130">
        <f t="shared" si="7"/>
        <v>0.06</v>
      </c>
    </row>
    <row r="112" spans="1:13" x14ac:dyDescent="0.3">
      <c r="A112" s="51" t="s">
        <v>104</v>
      </c>
      <c r="B112" s="51" t="s">
        <v>125</v>
      </c>
      <c r="C112" s="51" t="s">
        <v>125</v>
      </c>
      <c r="D112" s="52">
        <v>57003923152</v>
      </c>
      <c r="E112" s="52">
        <v>39437507152</v>
      </c>
      <c r="F112" s="52">
        <v>37268444258</v>
      </c>
      <c r="G112" s="52">
        <v>38135866791</v>
      </c>
      <c r="H112" s="53">
        <v>0.96699999999999997</v>
      </c>
      <c r="I112" s="51" t="s">
        <v>7</v>
      </c>
      <c r="J112" s="129">
        <f t="shared" si="5"/>
        <v>1.0232749863931816</v>
      </c>
      <c r="K112" s="130">
        <f t="shared" si="4"/>
        <v>0.4</v>
      </c>
      <c r="L112" s="130" t="str">
        <f t="shared" si="6"/>
        <v>B</v>
      </c>
      <c r="M112" s="130">
        <f t="shared" si="7"/>
        <v>0.08</v>
      </c>
    </row>
    <row r="113" spans="1:13" x14ac:dyDescent="0.3">
      <c r="A113" s="51" t="s">
        <v>104</v>
      </c>
      <c r="B113" s="51" t="s">
        <v>126</v>
      </c>
      <c r="C113" s="51" t="s">
        <v>126</v>
      </c>
      <c r="D113" s="52">
        <v>123282250440</v>
      </c>
      <c r="E113" s="52">
        <v>99899557800</v>
      </c>
      <c r="F113" s="52">
        <v>94405082121</v>
      </c>
      <c r="G113" s="52">
        <v>96534026285</v>
      </c>
      <c r="H113" s="53">
        <v>0.96630000000000005</v>
      </c>
      <c r="I113" s="51" t="s">
        <v>7</v>
      </c>
      <c r="J113" s="129">
        <f t="shared" si="5"/>
        <v>1.0225511605537434</v>
      </c>
      <c r="K113" s="130">
        <f t="shared" si="4"/>
        <v>0.4</v>
      </c>
      <c r="L113" s="130" t="str">
        <f t="shared" si="6"/>
        <v>A</v>
      </c>
      <c r="M113" s="130">
        <f t="shared" si="7"/>
        <v>0.1</v>
      </c>
    </row>
    <row r="114" spans="1:13" x14ac:dyDescent="0.3">
      <c r="A114" s="51" t="s">
        <v>104</v>
      </c>
      <c r="B114" s="51" t="s">
        <v>127</v>
      </c>
      <c r="C114" s="51" t="s">
        <v>481</v>
      </c>
      <c r="D114" s="52">
        <v>142881918230</v>
      </c>
      <c r="E114" s="52">
        <v>96668569230</v>
      </c>
      <c r="F114" s="52">
        <v>91351797922</v>
      </c>
      <c r="G114" s="52">
        <v>93316909959</v>
      </c>
      <c r="H114" s="53">
        <v>0.96530000000000005</v>
      </c>
      <c r="I114" s="51" t="s">
        <v>7</v>
      </c>
      <c r="J114" s="129">
        <f t="shared" si="5"/>
        <v>1.0215114763113682</v>
      </c>
      <c r="K114" s="130">
        <f t="shared" si="4"/>
        <v>0.4</v>
      </c>
      <c r="L114" s="130" t="str">
        <f t="shared" si="6"/>
        <v>A</v>
      </c>
      <c r="M114" s="130">
        <f t="shared" si="7"/>
        <v>0.1</v>
      </c>
    </row>
    <row r="115" spans="1:13" x14ac:dyDescent="0.3">
      <c r="A115" s="51" t="s">
        <v>104</v>
      </c>
      <c r="B115" s="51" t="s">
        <v>128</v>
      </c>
      <c r="C115" s="51" t="s">
        <v>128</v>
      </c>
      <c r="D115" s="52">
        <v>62404402000</v>
      </c>
      <c r="E115" s="52">
        <v>30878048000</v>
      </c>
      <c r="F115" s="52">
        <v>29179755360</v>
      </c>
      <c r="G115" s="52">
        <v>29778291050</v>
      </c>
      <c r="H115" s="53">
        <v>0.96440000000000003</v>
      </c>
      <c r="I115" s="51" t="s">
        <v>11</v>
      </c>
      <c r="J115" s="129">
        <f t="shared" si="5"/>
        <v>1.020512018782052</v>
      </c>
      <c r="K115" s="130">
        <f t="shared" si="4"/>
        <v>0.4</v>
      </c>
      <c r="L115" s="130" t="str">
        <f t="shared" si="6"/>
        <v>B</v>
      </c>
      <c r="M115" s="130">
        <f t="shared" si="7"/>
        <v>0.08</v>
      </c>
    </row>
    <row r="116" spans="1:13" x14ac:dyDescent="0.3">
      <c r="A116" s="51" t="s">
        <v>104</v>
      </c>
      <c r="B116" s="51" t="s">
        <v>129</v>
      </c>
      <c r="C116" s="51" t="s">
        <v>129</v>
      </c>
      <c r="D116" s="52">
        <v>12827034000</v>
      </c>
      <c r="E116" s="52">
        <v>12084264000</v>
      </c>
      <c r="F116" s="52">
        <v>11419629480</v>
      </c>
      <c r="G116" s="52">
        <v>11623320290</v>
      </c>
      <c r="H116" s="53">
        <v>0.96189999999999998</v>
      </c>
      <c r="I116" s="51" t="s">
        <v>7</v>
      </c>
      <c r="J116" s="129">
        <f t="shared" si="5"/>
        <v>1.0178369018326503</v>
      </c>
      <c r="K116" s="130">
        <f t="shared" si="4"/>
        <v>0.4</v>
      </c>
      <c r="L116" s="130" t="str">
        <f t="shared" si="6"/>
        <v>C</v>
      </c>
      <c r="M116" s="130">
        <f t="shared" si="7"/>
        <v>0.06</v>
      </c>
    </row>
    <row r="117" spans="1:13" x14ac:dyDescent="0.3">
      <c r="A117" s="51" t="s">
        <v>104</v>
      </c>
      <c r="B117" s="51" t="s">
        <v>130</v>
      </c>
      <c r="C117" s="51" t="s">
        <v>502</v>
      </c>
      <c r="D117" s="52">
        <v>172277400000</v>
      </c>
      <c r="E117" s="52">
        <v>14597492000</v>
      </c>
      <c r="F117" s="52">
        <v>13794629940</v>
      </c>
      <c r="G117" s="52">
        <v>14023932195</v>
      </c>
      <c r="H117" s="53">
        <v>0.9607</v>
      </c>
      <c r="I117" s="51" t="s">
        <v>11</v>
      </c>
      <c r="J117" s="129">
        <f t="shared" si="5"/>
        <v>1.0166225738564467</v>
      </c>
      <c r="K117" s="130">
        <f t="shared" si="4"/>
        <v>0.4</v>
      </c>
      <c r="L117" s="130" t="str">
        <f t="shared" si="6"/>
        <v>A</v>
      </c>
      <c r="M117" s="130">
        <f t="shared" si="7"/>
        <v>0.06</v>
      </c>
    </row>
    <row r="118" spans="1:13" x14ac:dyDescent="0.3">
      <c r="A118" s="51" t="s">
        <v>104</v>
      </c>
      <c r="B118" s="51" t="s">
        <v>131</v>
      </c>
      <c r="C118" s="51" t="s">
        <v>131</v>
      </c>
      <c r="D118" s="52">
        <v>27990281000</v>
      </c>
      <c r="E118" s="52">
        <v>21859946000</v>
      </c>
      <c r="F118" s="52">
        <v>20657648970</v>
      </c>
      <c r="G118" s="52">
        <v>20981854261</v>
      </c>
      <c r="H118" s="53">
        <v>0.95979999999999999</v>
      </c>
      <c r="I118" s="51" t="s">
        <v>11</v>
      </c>
      <c r="J118" s="129">
        <f t="shared" si="5"/>
        <v>1.0156942008004313</v>
      </c>
      <c r="K118" s="130">
        <f t="shared" si="4"/>
        <v>0.4</v>
      </c>
      <c r="L118" s="130" t="str">
        <f t="shared" si="6"/>
        <v>C</v>
      </c>
      <c r="M118" s="130">
        <f t="shared" si="7"/>
        <v>0.06</v>
      </c>
    </row>
    <row r="119" spans="1:13" x14ac:dyDescent="0.3">
      <c r="A119" s="51" t="s">
        <v>104</v>
      </c>
      <c r="B119" s="51" t="s">
        <v>132</v>
      </c>
      <c r="C119" s="51" t="s">
        <v>500</v>
      </c>
      <c r="D119" s="52">
        <v>424821490534</v>
      </c>
      <c r="E119" s="52">
        <v>141320428740</v>
      </c>
      <c r="F119" s="52">
        <v>133547805159</v>
      </c>
      <c r="G119" s="52">
        <v>135134372595</v>
      </c>
      <c r="H119" s="53">
        <v>0.95620000000000005</v>
      </c>
      <c r="I119" s="51" t="s">
        <v>7</v>
      </c>
      <c r="J119" s="129">
        <f t="shared" si="5"/>
        <v>1.0118801460953331</v>
      </c>
      <c r="K119" s="130">
        <f t="shared" si="4"/>
        <v>0.4</v>
      </c>
      <c r="L119" s="130" t="str">
        <f t="shared" si="6"/>
        <v>A</v>
      </c>
      <c r="M119" s="130">
        <f t="shared" si="7"/>
        <v>0.1</v>
      </c>
    </row>
    <row r="120" spans="1:13" x14ac:dyDescent="0.3">
      <c r="A120" s="51" t="s">
        <v>104</v>
      </c>
      <c r="B120" s="51" t="s">
        <v>133</v>
      </c>
      <c r="C120" s="51" t="s">
        <v>133</v>
      </c>
      <c r="D120" s="52">
        <v>503045696420</v>
      </c>
      <c r="E120" s="52">
        <v>268292586420</v>
      </c>
      <c r="F120" s="52">
        <v>253536494166</v>
      </c>
      <c r="G120" s="52">
        <v>256301886983</v>
      </c>
      <c r="H120" s="53">
        <v>0.95530000000000004</v>
      </c>
      <c r="I120" s="51" t="s">
        <v>7</v>
      </c>
      <c r="J120" s="129">
        <f t="shared" si="5"/>
        <v>1.0109072771795502</v>
      </c>
      <c r="K120" s="130">
        <f t="shared" si="4"/>
        <v>0.4</v>
      </c>
      <c r="L120" s="130" t="str">
        <f t="shared" si="6"/>
        <v>A</v>
      </c>
      <c r="M120" s="130">
        <f t="shared" si="7"/>
        <v>0.1</v>
      </c>
    </row>
    <row r="121" spans="1:13" x14ac:dyDescent="0.3">
      <c r="A121" s="51" t="s">
        <v>104</v>
      </c>
      <c r="B121" s="51" t="s">
        <v>134</v>
      </c>
      <c r="C121" s="51" t="s">
        <v>134</v>
      </c>
      <c r="D121" s="52">
        <v>93188172000</v>
      </c>
      <c r="E121" s="52">
        <v>74413894000</v>
      </c>
      <c r="F121" s="52">
        <v>70321129830</v>
      </c>
      <c r="G121" s="52">
        <v>71045056395</v>
      </c>
      <c r="H121" s="53">
        <v>0.95469999999999999</v>
      </c>
      <c r="I121" s="51" t="s">
        <v>7</v>
      </c>
      <c r="J121" s="129">
        <f t="shared" si="5"/>
        <v>1.0102945809708985</v>
      </c>
      <c r="K121" s="130">
        <f t="shared" si="4"/>
        <v>0.4</v>
      </c>
      <c r="L121" s="130" t="str">
        <f t="shared" si="6"/>
        <v>A</v>
      </c>
      <c r="M121" s="130">
        <f t="shared" si="7"/>
        <v>0.08</v>
      </c>
    </row>
    <row r="122" spans="1:13" x14ac:dyDescent="0.3">
      <c r="A122" s="51" t="s">
        <v>104</v>
      </c>
      <c r="B122" s="51" t="s">
        <v>135</v>
      </c>
      <c r="C122" s="51" t="s">
        <v>461</v>
      </c>
      <c r="D122" s="52">
        <v>9360600000</v>
      </c>
      <c r="E122" s="52">
        <v>8720106000</v>
      </c>
      <c r="F122" s="52">
        <v>8240500170</v>
      </c>
      <c r="G122" s="52">
        <v>8313911430</v>
      </c>
      <c r="H122" s="53">
        <v>0.95340000000000003</v>
      </c>
      <c r="I122" s="51" t="s">
        <v>11</v>
      </c>
      <c r="J122" s="129">
        <f t="shared" si="5"/>
        <v>1.0089085927414039</v>
      </c>
      <c r="K122" s="130">
        <f t="shared" si="4"/>
        <v>0.4</v>
      </c>
      <c r="L122" s="130" t="str">
        <f t="shared" si="6"/>
        <v>C</v>
      </c>
      <c r="M122" s="130">
        <f t="shared" si="7"/>
        <v>0.06</v>
      </c>
    </row>
    <row r="123" spans="1:13" x14ac:dyDescent="0.3">
      <c r="A123" s="51" t="s">
        <v>104</v>
      </c>
      <c r="B123" s="51" t="s">
        <v>136</v>
      </c>
      <c r="C123" s="51" t="s">
        <v>136</v>
      </c>
      <c r="D123" s="52">
        <v>5544184000</v>
      </c>
      <c r="E123" s="52">
        <v>5249786000</v>
      </c>
      <c r="F123" s="52">
        <v>4961047770</v>
      </c>
      <c r="G123" s="52">
        <v>4996963355</v>
      </c>
      <c r="H123" s="53">
        <v>0.95179999999999998</v>
      </c>
      <c r="I123" s="51" t="s">
        <v>11</v>
      </c>
      <c r="J123" s="129">
        <f t="shared" si="5"/>
        <v>1.0072395160589231</v>
      </c>
      <c r="K123" s="130">
        <f t="shared" si="4"/>
        <v>0.4</v>
      </c>
      <c r="L123" s="130" t="str">
        <f t="shared" si="6"/>
        <v>D</v>
      </c>
      <c r="M123" s="130">
        <f t="shared" si="7"/>
        <v>0.04</v>
      </c>
    </row>
    <row r="124" spans="1:13" x14ac:dyDescent="0.3">
      <c r="A124" s="51" t="s">
        <v>104</v>
      </c>
      <c r="B124" s="51" t="s">
        <v>137</v>
      </c>
      <c r="C124" s="51" t="s">
        <v>137</v>
      </c>
      <c r="D124" s="52">
        <v>250333060927</v>
      </c>
      <c r="E124" s="52">
        <v>165382018824</v>
      </c>
      <c r="F124" s="52">
        <v>156286007788</v>
      </c>
      <c r="G124" s="52">
        <v>157356034406</v>
      </c>
      <c r="H124" s="53">
        <v>0.95150000000000001</v>
      </c>
      <c r="I124" s="51" t="s">
        <v>7</v>
      </c>
      <c r="J124" s="129">
        <f t="shared" si="5"/>
        <v>1.0068465925590184</v>
      </c>
      <c r="K124" s="130">
        <f t="shared" si="4"/>
        <v>0.4</v>
      </c>
      <c r="L124" s="130" t="str">
        <f t="shared" si="6"/>
        <v>A</v>
      </c>
      <c r="M124" s="130">
        <f t="shared" si="7"/>
        <v>0.1</v>
      </c>
    </row>
    <row r="125" spans="1:13" x14ac:dyDescent="0.3">
      <c r="A125" s="51" t="s">
        <v>104</v>
      </c>
      <c r="B125" s="51" t="s">
        <v>138</v>
      </c>
      <c r="C125" s="51" t="s">
        <v>487</v>
      </c>
      <c r="D125" s="52">
        <v>36263647980</v>
      </c>
      <c r="E125" s="52">
        <v>27176940130</v>
      </c>
      <c r="F125" s="52">
        <v>25682208422</v>
      </c>
      <c r="G125" s="52">
        <v>25844281600</v>
      </c>
      <c r="H125" s="53">
        <v>0.95099999999999996</v>
      </c>
      <c r="I125" s="51" t="s">
        <v>7</v>
      </c>
      <c r="J125" s="129">
        <f t="shared" si="5"/>
        <v>1.0063107181180402</v>
      </c>
      <c r="K125" s="130">
        <f t="shared" si="4"/>
        <v>0.4</v>
      </c>
      <c r="L125" s="130" t="str">
        <f t="shared" si="6"/>
        <v>B</v>
      </c>
      <c r="M125" s="130">
        <f t="shared" si="7"/>
        <v>0.06</v>
      </c>
    </row>
    <row r="126" spans="1:13" x14ac:dyDescent="0.3">
      <c r="A126" s="51" t="s">
        <v>104</v>
      </c>
      <c r="B126" s="51" t="s">
        <v>139</v>
      </c>
      <c r="C126" s="51" t="s">
        <v>139</v>
      </c>
      <c r="D126" s="52">
        <v>23384695600</v>
      </c>
      <c r="E126" s="52">
        <v>22797341600</v>
      </c>
      <c r="F126" s="52">
        <v>21543487812</v>
      </c>
      <c r="G126" s="52">
        <v>21635089020</v>
      </c>
      <c r="H126" s="53">
        <v>0.94899999999999995</v>
      </c>
      <c r="I126" s="51" t="s">
        <v>11</v>
      </c>
      <c r="J126" s="129">
        <f t="shared" si="5"/>
        <v>1.0042519209888092</v>
      </c>
      <c r="K126" s="130">
        <f t="shared" si="4"/>
        <v>0.4</v>
      </c>
      <c r="L126" s="130" t="str">
        <f t="shared" si="6"/>
        <v>C</v>
      </c>
      <c r="M126" s="130">
        <f t="shared" si="7"/>
        <v>0.06</v>
      </c>
    </row>
    <row r="127" spans="1:13" x14ac:dyDescent="0.3">
      <c r="A127" s="51" t="s">
        <v>104</v>
      </c>
      <c r="B127" s="51" t="s">
        <v>140</v>
      </c>
      <c r="C127" s="51" t="s">
        <v>481</v>
      </c>
      <c r="D127" s="52">
        <v>74231194000</v>
      </c>
      <c r="E127" s="52">
        <v>26187279000</v>
      </c>
      <c r="F127" s="52">
        <v>24746978655</v>
      </c>
      <c r="G127" s="52">
        <v>24827897530</v>
      </c>
      <c r="H127" s="53">
        <v>0.94810000000000005</v>
      </c>
      <c r="I127" s="51" t="s">
        <v>11</v>
      </c>
      <c r="J127" s="129">
        <f t="shared" si="5"/>
        <v>1.0032698486602385</v>
      </c>
      <c r="K127" s="130">
        <f t="shared" si="4"/>
        <v>0.4</v>
      </c>
      <c r="L127" s="130" t="str">
        <f t="shared" si="6"/>
        <v>B</v>
      </c>
      <c r="M127" s="130">
        <f t="shared" si="7"/>
        <v>0.06</v>
      </c>
    </row>
    <row r="128" spans="1:13" x14ac:dyDescent="0.3">
      <c r="A128" s="51" t="s">
        <v>104</v>
      </c>
      <c r="B128" s="51" t="s">
        <v>141</v>
      </c>
      <c r="C128" s="51" t="s">
        <v>480</v>
      </c>
      <c r="D128" s="52">
        <v>119217988750</v>
      </c>
      <c r="E128" s="52">
        <v>100387509609</v>
      </c>
      <c r="F128" s="52">
        <v>94866196580</v>
      </c>
      <c r="G128" s="52">
        <v>94992867027</v>
      </c>
      <c r="H128" s="53">
        <v>0.94630000000000003</v>
      </c>
      <c r="I128" s="51" t="s">
        <v>7</v>
      </c>
      <c r="J128" s="129">
        <f t="shared" si="5"/>
        <v>1.0013352537739106</v>
      </c>
      <c r="K128" s="130">
        <f t="shared" si="4"/>
        <v>0.4</v>
      </c>
      <c r="L128" s="130" t="str">
        <f t="shared" si="6"/>
        <v>A</v>
      </c>
      <c r="M128" s="130">
        <f t="shared" si="7"/>
        <v>0.1</v>
      </c>
    </row>
    <row r="129" spans="1:13" x14ac:dyDescent="0.3">
      <c r="A129" s="51" t="s">
        <v>104</v>
      </c>
      <c r="B129" s="51" t="s">
        <v>142</v>
      </c>
      <c r="C129" s="51" t="s">
        <v>142</v>
      </c>
      <c r="D129" s="52">
        <v>2676658304000</v>
      </c>
      <c r="E129" s="52">
        <v>2574130786000</v>
      </c>
      <c r="F129" s="52">
        <v>2432553592770</v>
      </c>
      <c r="G129" s="52">
        <v>2435530715114</v>
      </c>
      <c r="H129" s="53">
        <v>0.94620000000000004</v>
      </c>
      <c r="I129" s="51" t="s">
        <v>7</v>
      </c>
      <c r="J129" s="129">
        <f t="shared" si="5"/>
        <v>1.0012238671134928</v>
      </c>
      <c r="K129" s="130">
        <f t="shared" si="4"/>
        <v>0.4</v>
      </c>
      <c r="L129" s="130" t="str">
        <f t="shared" si="6"/>
        <v>A</v>
      </c>
      <c r="M129" s="130">
        <f t="shared" si="7"/>
        <v>0.1</v>
      </c>
    </row>
    <row r="130" spans="1:13" x14ac:dyDescent="0.3">
      <c r="A130" s="51" t="s">
        <v>104</v>
      </c>
      <c r="B130" s="51" t="s">
        <v>143</v>
      </c>
      <c r="C130" s="51" t="s">
        <v>505</v>
      </c>
      <c r="D130" s="52">
        <v>38809376270</v>
      </c>
      <c r="E130" s="52">
        <v>23779409660</v>
      </c>
      <c r="F130" s="52">
        <v>22471542128</v>
      </c>
      <c r="G130" s="52">
        <v>22494086280</v>
      </c>
      <c r="H130" s="53">
        <v>0.94589999999999996</v>
      </c>
      <c r="I130" s="51" t="s">
        <v>11</v>
      </c>
      <c r="J130" s="129">
        <f t="shared" si="5"/>
        <v>1.0010032311922157</v>
      </c>
      <c r="K130" s="130">
        <f t="shared" si="4"/>
        <v>0.4</v>
      </c>
      <c r="L130" s="130" t="str">
        <f t="shared" si="6"/>
        <v>B</v>
      </c>
      <c r="M130" s="130">
        <f t="shared" si="7"/>
        <v>0.06</v>
      </c>
    </row>
    <row r="131" spans="1:13" x14ac:dyDescent="0.3">
      <c r="A131" s="51" t="s">
        <v>104</v>
      </c>
      <c r="B131" s="51" t="s">
        <v>144</v>
      </c>
      <c r="C131" s="51" t="s">
        <v>487</v>
      </c>
      <c r="D131" s="52">
        <v>195648102900</v>
      </c>
      <c r="E131" s="52">
        <v>123078530620</v>
      </c>
      <c r="F131" s="52">
        <v>116309211435</v>
      </c>
      <c r="G131" s="52">
        <v>116171774730</v>
      </c>
      <c r="H131" s="53">
        <v>0.94389999999999996</v>
      </c>
      <c r="I131" s="51" t="s">
        <v>11</v>
      </c>
      <c r="J131" s="129">
        <f t="shared" si="5"/>
        <v>0.99881835064218616</v>
      </c>
      <c r="K131" s="130">
        <f t="shared" ref="K131:K194" si="8">VLOOKUP(J131*100,$O$5:$P$10,2)</f>
        <v>0.33</v>
      </c>
      <c r="L131" s="130" t="str">
        <f t="shared" si="6"/>
        <v>A</v>
      </c>
      <c r="M131" s="130">
        <f t="shared" si="7"/>
        <v>0.1</v>
      </c>
    </row>
    <row r="132" spans="1:13" x14ac:dyDescent="0.3">
      <c r="A132" s="51" t="s">
        <v>104</v>
      </c>
      <c r="B132" s="51" t="s">
        <v>145</v>
      </c>
      <c r="C132" s="51" t="s">
        <v>145</v>
      </c>
      <c r="D132" s="52">
        <v>90606734000</v>
      </c>
      <c r="E132" s="52">
        <v>59560292000</v>
      </c>
      <c r="F132" s="52">
        <v>56284475940</v>
      </c>
      <c r="G132" s="52">
        <v>56172443824</v>
      </c>
      <c r="H132" s="53">
        <v>0.94310000000000005</v>
      </c>
      <c r="I132" s="51" t="s">
        <v>7</v>
      </c>
      <c r="J132" s="129">
        <f t="shared" ref="J132:J195" si="9">+G132/F132</f>
        <v>0.99800953790314351</v>
      </c>
      <c r="K132" s="130">
        <f t="shared" si="8"/>
        <v>0.33</v>
      </c>
      <c r="L132" s="130" t="str">
        <f t="shared" ref="L132:L195" si="10">+VLOOKUP(D132/1000000,$R$5:$T$9,2)</f>
        <v>A</v>
      </c>
      <c r="M132" s="130">
        <f t="shared" ref="M132:M195" si="11">+VLOOKUP(E132/1000000,$R$5:$T$9,3)</f>
        <v>0.08</v>
      </c>
    </row>
    <row r="133" spans="1:13" x14ac:dyDescent="0.3">
      <c r="A133" s="51" t="s">
        <v>104</v>
      </c>
      <c r="B133" s="51" t="s">
        <v>146</v>
      </c>
      <c r="C133" s="51" t="s">
        <v>146</v>
      </c>
      <c r="D133" s="52">
        <v>28063150000</v>
      </c>
      <c r="E133" s="52">
        <v>26454993760</v>
      </c>
      <c r="F133" s="52">
        <v>24999969103</v>
      </c>
      <c r="G133" s="52">
        <v>24927081379</v>
      </c>
      <c r="H133" s="53">
        <v>0.94220000000000004</v>
      </c>
      <c r="I133" s="51" t="s">
        <v>7</v>
      </c>
      <c r="J133" s="129">
        <f t="shared" si="9"/>
        <v>0.99708448743677636</v>
      </c>
      <c r="K133" s="130">
        <f t="shared" si="8"/>
        <v>0.33</v>
      </c>
      <c r="L133" s="130" t="str">
        <f t="shared" si="10"/>
        <v>C</v>
      </c>
      <c r="M133" s="130">
        <f t="shared" si="11"/>
        <v>0.06</v>
      </c>
    </row>
    <row r="134" spans="1:13" x14ac:dyDescent="0.3">
      <c r="A134" s="51" t="s">
        <v>104</v>
      </c>
      <c r="B134" s="51" t="s">
        <v>147</v>
      </c>
      <c r="C134" s="51" t="s">
        <v>481</v>
      </c>
      <c r="D134" s="52">
        <v>195704323000</v>
      </c>
      <c r="E134" s="52">
        <v>62162866200</v>
      </c>
      <c r="F134" s="52">
        <v>58743908559</v>
      </c>
      <c r="G134" s="52">
        <v>58548616070</v>
      </c>
      <c r="H134" s="53">
        <v>0.94189999999999996</v>
      </c>
      <c r="I134" s="51" t="s">
        <v>7</v>
      </c>
      <c r="J134" s="129">
        <f t="shared" si="9"/>
        <v>0.99667552783274782</v>
      </c>
      <c r="K134" s="130">
        <f t="shared" si="8"/>
        <v>0.33</v>
      </c>
      <c r="L134" s="130" t="str">
        <f t="shared" si="10"/>
        <v>A</v>
      </c>
      <c r="M134" s="130">
        <f t="shared" si="11"/>
        <v>0.08</v>
      </c>
    </row>
    <row r="135" spans="1:13" x14ac:dyDescent="0.3">
      <c r="A135" s="51" t="s">
        <v>104</v>
      </c>
      <c r="B135" s="51" t="s">
        <v>148</v>
      </c>
      <c r="C135" s="51" t="s">
        <v>502</v>
      </c>
      <c r="D135" s="52">
        <v>70383234680</v>
      </c>
      <c r="E135" s="52">
        <v>37809894350</v>
      </c>
      <c r="F135" s="52">
        <v>35730350160</v>
      </c>
      <c r="G135" s="52">
        <v>35557208120</v>
      </c>
      <c r="H135" s="53">
        <v>0.94040000000000001</v>
      </c>
      <c r="I135" s="51" t="s">
        <v>11</v>
      </c>
      <c r="J135" s="129">
        <f t="shared" si="9"/>
        <v>0.99515420254140607</v>
      </c>
      <c r="K135" s="130">
        <f t="shared" si="8"/>
        <v>0.33</v>
      </c>
      <c r="L135" s="130" t="str">
        <f t="shared" si="10"/>
        <v>B</v>
      </c>
      <c r="M135" s="130">
        <f t="shared" si="11"/>
        <v>0.08</v>
      </c>
    </row>
    <row r="136" spans="1:13" x14ac:dyDescent="0.3">
      <c r="A136" s="51" t="s">
        <v>104</v>
      </c>
      <c r="B136" s="51" t="s">
        <v>149</v>
      </c>
      <c r="C136" s="51" t="s">
        <v>149</v>
      </c>
      <c r="D136" s="52">
        <v>63487505000</v>
      </c>
      <c r="E136" s="52">
        <v>47251702060</v>
      </c>
      <c r="F136" s="52">
        <v>44652858446</v>
      </c>
      <c r="G136" s="52">
        <v>44391455140</v>
      </c>
      <c r="H136" s="53">
        <v>0.9395</v>
      </c>
      <c r="I136" s="51" t="s">
        <v>11</v>
      </c>
      <c r="J136" s="129">
        <f t="shared" si="9"/>
        <v>0.99414587743993765</v>
      </c>
      <c r="K136" s="130">
        <f t="shared" si="8"/>
        <v>0.33</v>
      </c>
      <c r="L136" s="130" t="str">
        <f t="shared" si="10"/>
        <v>B</v>
      </c>
      <c r="M136" s="130">
        <f t="shared" si="11"/>
        <v>0.08</v>
      </c>
    </row>
    <row r="137" spans="1:13" x14ac:dyDescent="0.3">
      <c r="A137" s="51" t="s">
        <v>104</v>
      </c>
      <c r="B137" s="51" t="s">
        <v>150</v>
      </c>
      <c r="C137" s="51" t="s">
        <v>502</v>
      </c>
      <c r="D137" s="52">
        <v>58732585800</v>
      </c>
      <c r="E137" s="52">
        <v>33706293800</v>
      </c>
      <c r="F137" s="52">
        <v>31852447641</v>
      </c>
      <c r="G137" s="52">
        <v>31650441460</v>
      </c>
      <c r="H137" s="53">
        <v>0.93899999999999995</v>
      </c>
      <c r="I137" s="51" t="s">
        <v>11</v>
      </c>
      <c r="J137" s="129">
        <f t="shared" si="9"/>
        <v>0.99365806410619506</v>
      </c>
      <c r="K137" s="130">
        <f t="shared" si="8"/>
        <v>0.33</v>
      </c>
      <c r="L137" s="130" t="str">
        <f t="shared" si="10"/>
        <v>B</v>
      </c>
      <c r="M137" s="130">
        <f t="shared" si="11"/>
        <v>0.08</v>
      </c>
    </row>
    <row r="138" spans="1:13" x14ac:dyDescent="0.3">
      <c r="A138" s="51" t="s">
        <v>104</v>
      </c>
      <c r="B138" s="51" t="s">
        <v>151</v>
      </c>
      <c r="C138" s="51" t="s">
        <v>462</v>
      </c>
      <c r="D138" s="52">
        <v>14582633000</v>
      </c>
      <c r="E138" s="52">
        <v>13801227000</v>
      </c>
      <c r="F138" s="52">
        <v>13042159515</v>
      </c>
      <c r="G138" s="52">
        <v>12951931050</v>
      </c>
      <c r="H138" s="53">
        <v>0.9385</v>
      </c>
      <c r="I138" s="51" t="s">
        <v>7</v>
      </c>
      <c r="J138" s="129">
        <f t="shared" si="9"/>
        <v>0.99308178489181742</v>
      </c>
      <c r="K138" s="130">
        <f t="shared" si="8"/>
        <v>0.33</v>
      </c>
      <c r="L138" s="130" t="str">
        <f t="shared" si="10"/>
        <v>C</v>
      </c>
      <c r="M138" s="130">
        <f t="shared" si="11"/>
        <v>0.06</v>
      </c>
    </row>
    <row r="139" spans="1:13" x14ac:dyDescent="0.3">
      <c r="A139" s="51" t="s">
        <v>104</v>
      </c>
      <c r="B139" s="51" t="s">
        <v>152</v>
      </c>
      <c r="C139" s="51" t="s">
        <v>481</v>
      </c>
      <c r="D139" s="52">
        <v>193704774900</v>
      </c>
      <c r="E139" s="52">
        <v>133854685040</v>
      </c>
      <c r="F139" s="52">
        <v>126492677362</v>
      </c>
      <c r="G139" s="52">
        <v>125331236618</v>
      </c>
      <c r="H139" s="53">
        <v>0.93630000000000002</v>
      </c>
      <c r="I139" s="51" t="s">
        <v>11</v>
      </c>
      <c r="J139" s="129">
        <f t="shared" si="9"/>
        <v>0.99081811873839809</v>
      </c>
      <c r="K139" s="130">
        <f t="shared" si="8"/>
        <v>0.33</v>
      </c>
      <c r="L139" s="130" t="str">
        <f t="shared" si="10"/>
        <v>A</v>
      </c>
      <c r="M139" s="130">
        <f t="shared" si="11"/>
        <v>0.1</v>
      </c>
    </row>
    <row r="140" spans="1:13" x14ac:dyDescent="0.3">
      <c r="A140" s="51" t="s">
        <v>104</v>
      </c>
      <c r="B140" s="51" t="s">
        <v>153</v>
      </c>
      <c r="C140" s="51" t="s">
        <v>153</v>
      </c>
      <c r="D140" s="52">
        <v>29383483000</v>
      </c>
      <c r="E140" s="52">
        <v>19351002000</v>
      </c>
      <c r="F140" s="52">
        <v>18286696890</v>
      </c>
      <c r="G140" s="52">
        <v>18002091900</v>
      </c>
      <c r="H140" s="53">
        <v>0.93030000000000002</v>
      </c>
      <c r="I140" s="51" t="s">
        <v>7</v>
      </c>
      <c r="J140" s="129">
        <f t="shared" si="9"/>
        <v>0.98443650093223589</v>
      </c>
      <c r="K140" s="130">
        <f t="shared" si="8"/>
        <v>0.33</v>
      </c>
      <c r="L140" s="130" t="str">
        <f t="shared" si="10"/>
        <v>C</v>
      </c>
      <c r="M140" s="130">
        <f t="shared" si="11"/>
        <v>0.06</v>
      </c>
    </row>
    <row r="141" spans="1:13" x14ac:dyDescent="0.3">
      <c r="A141" s="51" t="s">
        <v>104</v>
      </c>
      <c r="B141" s="51" t="s">
        <v>154</v>
      </c>
      <c r="C141" s="51" t="s">
        <v>154</v>
      </c>
      <c r="D141" s="52">
        <v>131505272000</v>
      </c>
      <c r="E141" s="52">
        <v>61136874010</v>
      </c>
      <c r="F141" s="52">
        <v>57774345939</v>
      </c>
      <c r="G141" s="52">
        <v>56806691554</v>
      </c>
      <c r="H141" s="53">
        <v>0.92920000000000003</v>
      </c>
      <c r="I141" s="51" t="s">
        <v>7</v>
      </c>
      <c r="J141" s="129">
        <f t="shared" si="9"/>
        <v>0.98325114080873055</v>
      </c>
      <c r="K141" s="130">
        <f t="shared" si="8"/>
        <v>0.33</v>
      </c>
      <c r="L141" s="130" t="str">
        <f t="shared" si="10"/>
        <v>A</v>
      </c>
      <c r="M141" s="130">
        <f t="shared" si="11"/>
        <v>0.08</v>
      </c>
    </row>
    <row r="142" spans="1:13" x14ac:dyDescent="0.3">
      <c r="A142" s="51" t="s">
        <v>104</v>
      </c>
      <c r="B142" s="51" t="s">
        <v>155</v>
      </c>
      <c r="C142" s="51" t="s">
        <v>481</v>
      </c>
      <c r="D142" s="52">
        <v>59482786350</v>
      </c>
      <c r="E142" s="52">
        <v>21453440490</v>
      </c>
      <c r="F142" s="52">
        <v>20273501263</v>
      </c>
      <c r="G142" s="52">
        <v>19887246740</v>
      </c>
      <c r="H142" s="53">
        <v>0.92700000000000005</v>
      </c>
      <c r="I142" s="51" t="s">
        <v>7</v>
      </c>
      <c r="J142" s="129">
        <f t="shared" si="9"/>
        <v>0.98094781370078732</v>
      </c>
      <c r="K142" s="130">
        <f t="shared" si="8"/>
        <v>0.33</v>
      </c>
      <c r="L142" s="130" t="str">
        <f t="shared" si="10"/>
        <v>B</v>
      </c>
      <c r="M142" s="130">
        <f t="shared" si="11"/>
        <v>0.06</v>
      </c>
    </row>
    <row r="143" spans="1:13" x14ac:dyDescent="0.3">
      <c r="A143" s="51" t="s">
        <v>104</v>
      </c>
      <c r="B143" s="51" t="s">
        <v>156</v>
      </c>
      <c r="C143" s="51" t="s">
        <v>463</v>
      </c>
      <c r="D143" s="52">
        <v>11659067000</v>
      </c>
      <c r="E143" s="52">
        <v>11208566000</v>
      </c>
      <c r="F143" s="52">
        <v>10592094870</v>
      </c>
      <c r="G143" s="52">
        <v>10372766430</v>
      </c>
      <c r="H143" s="53">
        <v>0.9254</v>
      </c>
      <c r="I143" s="51" t="s">
        <v>11</v>
      </c>
      <c r="J143" s="129">
        <f t="shared" si="9"/>
        <v>0.97929319528460756</v>
      </c>
      <c r="K143" s="130">
        <f t="shared" si="8"/>
        <v>0.33</v>
      </c>
      <c r="L143" s="130" t="str">
        <f t="shared" si="10"/>
        <v>C</v>
      </c>
      <c r="M143" s="130">
        <f t="shared" si="11"/>
        <v>0.06</v>
      </c>
    </row>
    <row r="144" spans="1:13" x14ac:dyDescent="0.3">
      <c r="A144" s="51" t="s">
        <v>104</v>
      </c>
      <c r="B144" s="51" t="s">
        <v>157</v>
      </c>
      <c r="C144" s="51" t="s">
        <v>481</v>
      </c>
      <c r="D144" s="52">
        <v>97978178980</v>
      </c>
      <c r="E144" s="52">
        <v>61819097980</v>
      </c>
      <c r="F144" s="52">
        <v>58419047591</v>
      </c>
      <c r="G144" s="52">
        <v>56674685493</v>
      </c>
      <c r="H144" s="53">
        <v>0.91679999999999995</v>
      </c>
      <c r="I144" s="51" t="s">
        <v>7</v>
      </c>
      <c r="J144" s="129">
        <f t="shared" si="9"/>
        <v>0.97014052488132763</v>
      </c>
      <c r="K144" s="130">
        <f t="shared" si="8"/>
        <v>0.33</v>
      </c>
      <c r="L144" s="130" t="str">
        <f t="shared" si="10"/>
        <v>A</v>
      </c>
      <c r="M144" s="130">
        <f t="shared" si="11"/>
        <v>0.08</v>
      </c>
    </row>
    <row r="145" spans="1:13" x14ac:dyDescent="0.3">
      <c r="A145" s="51" t="s">
        <v>104</v>
      </c>
      <c r="B145" s="51" t="s">
        <v>158</v>
      </c>
      <c r="C145" s="51" t="s">
        <v>481</v>
      </c>
      <c r="D145" s="52">
        <v>51897914790</v>
      </c>
      <c r="E145" s="52">
        <v>47068841790</v>
      </c>
      <c r="F145" s="52">
        <v>44480055491</v>
      </c>
      <c r="G145" s="52">
        <v>43122290800</v>
      </c>
      <c r="H145" s="53">
        <v>0.91620000000000001</v>
      </c>
      <c r="I145" s="51" t="s">
        <v>7</v>
      </c>
      <c r="J145" s="129">
        <f t="shared" si="9"/>
        <v>0.96947475276251116</v>
      </c>
      <c r="K145" s="130">
        <f t="shared" si="8"/>
        <v>0.33</v>
      </c>
      <c r="L145" s="130" t="str">
        <f t="shared" si="10"/>
        <v>B</v>
      </c>
      <c r="M145" s="130">
        <f t="shared" si="11"/>
        <v>0.08</v>
      </c>
    </row>
    <row r="146" spans="1:13" x14ac:dyDescent="0.3">
      <c r="A146" s="51" t="s">
        <v>104</v>
      </c>
      <c r="B146" s="51" t="s">
        <v>159</v>
      </c>
      <c r="C146" s="51" t="s">
        <v>481</v>
      </c>
      <c r="D146" s="52">
        <v>44002339750</v>
      </c>
      <c r="E146" s="52">
        <v>18212164480</v>
      </c>
      <c r="F146" s="52">
        <v>17210495433</v>
      </c>
      <c r="G146" s="52">
        <v>16622395130</v>
      </c>
      <c r="H146" s="53">
        <v>0.91269999999999996</v>
      </c>
      <c r="I146" s="51" t="s">
        <v>11</v>
      </c>
      <c r="J146" s="129">
        <f t="shared" si="9"/>
        <v>0.96582897306533333</v>
      </c>
      <c r="K146" s="130">
        <f t="shared" si="8"/>
        <v>0.33</v>
      </c>
      <c r="L146" s="130" t="str">
        <f t="shared" si="10"/>
        <v>B</v>
      </c>
      <c r="M146" s="130">
        <f t="shared" si="11"/>
        <v>0.06</v>
      </c>
    </row>
    <row r="147" spans="1:13" x14ac:dyDescent="0.3">
      <c r="A147" s="51" t="s">
        <v>104</v>
      </c>
      <c r="B147" s="51" t="s">
        <v>160</v>
      </c>
      <c r="C147" s="51" t="s">
        <v>480</v>
      </c>
      <c r="D147" s="52">
        <v>57657882530</v>
      </c>
      <c r="E147" s="52">
        <v>16482813530</v>
      </c>
      <c r="F147" s="52">
        <v>15576258785</v>
      </c>
      <c r="G147" s="52">
        <v>15039903490</v>
      </c>
      <c r="H147" s="53">
        <v>0.91249999999999998</v>
      </c>
      <c r="I147" s="51" t="s">
        <v>11</v>
      </c>
      <c r="J147" s="129">
        <f t="shared" si="9"/>
        <v>0.96556584591952777</v>
      </c>
      <c r="K147" s="130">
        <f t="shared" si="8"/>
        <v>0.33</v>
      </c>
      <c r="L147" s="130" t="str">
        <f t="shared" si="10"/>
        <v>B</v>
      </c>
      <c r="M147" s="130">
        <f t="shared" si="11"/>
        <v>0.06</v>
      </c>
    </row>
    <row r="148" spans="1:13" x14ac:dyDescent="0.3">
      <c r="A148" s="51" t="s">
        <v>104</v>
      </c>
      <c r="B148" s="51" t="s">
        <v>161</v>
      </c>
      <c r="C148" s="51" t="s">
        <v>161</v>
      </c>
      <c r="D148" s="52">
        <v>38275382000</v>
      </c>
      <c r="E148" s="52">
        <v>36660857000</v>
      </c>
      <c r="F148" s="52">
        <v>34644509865</v>
      </c>
      <c r="G148" s="52">
        <v>33449249960</v>
      </c>
      <c r="H148" s="53">
        <v>0.91239999999999999</v>
      </c>
      <c r="I148" s="51" t="s">
        <v>11</v>
      </c>
      <c r="J148" s="129">
        <f t="shared" si="9"/>
        <v>0.96549929816708058</v>
      </c>
      <c r="K148" s="130">
        <f t="shared" si="8"/>
        <v>0.33</v>
      </c>
      <c r="L148" s="130" t="str">
        <f t="shared" si="10"/>
        <v>B</v>
      </c>
      <c r="M148" s="130">
        <f t="shared" si="11"/>
        <v>0.08</v>
      </c>
    </row>
    <row r="149" spans="1:13" x14ac:dyDescent="0.3">
      <c r="A149" s="51" t="s">
        <v>104</v>
      </c>
      <c r="B149" s="51" t="s">
        <v>162</v>
      </c>
      <c r="C149" s="51" t="s">
        <v>506</v>
      </c>
      <c r="D149" s="52">
        <v>202968460000</v>
      </c>
      <c r="E149" s="52">
        <v>161225893000</v>
      </c>
      <c r="F149" s="52">
        <v>152358468885</v>
      </c>
      <c r="G149" s="52">
        <v>146154792568</v>
      </c>
      <c r="H149" s="53">
        <v>0.90649999999999997</v>
      </c>
      <c r="I149" s="51" t="s">
        <v>7</v>
      </c>
      <c r="J149" s="129">
        <f t="shared" si="9"/>
        <v>0.95928236636663411</v>
      </c>
      <c r="K149" s="130">
        <f t="shared" si="8"/>
        <v>0.33</v>
      </c>
      <c r="L149" s="130" t="str">
        <f t="shared" si="10"/>
        <v>A</v>
      </c>
      <c r="M149" s="130">
        <f t="shared" si="11"/>
        <v>0.1</v>
      </c>
    </row>
    <row r="150" spans="1:13" x14ac:dyDescent="0.3">
      <c r="A150" s="51" t="s">
        <v>104</v>
      </c>
      <c r="B150" s="51" t="s">
        <v>163</v>
      </c>
      <c r="C150" s="51" t="s">
        <v>502</v>
      </c>
      <c r="D150" s="52">
        <v>29022712193</v>
      </c>
      <c r="E150" s="52">
        <v>28494712193</v>
      </c>
      <c r="F150" s="52">
        <v>26927503022</v>
      </c>
      <c r="G150" s="52">
        <v>25773280255</v>
      </c>
      <c r="H150" s="53">
        <v>0.90449999999999997</v>
      </c>
      <c r="I150" s="51" t="s">
        <v>11</v>
      </c>
      <c r="J150" s="129">
        <f t="shared" si="9"/>
        <v>0.95713591542234755</v>
      </c>
      <c r="K150" s="130">
        <f t="shared" si="8"/>
        <v>0.33</v>
      </c>
      <c r="L150" s="130" t="str">
        <f t="shared" si="10"/>
        <v>C</v>
      </c>
      <c r="M150" s="130">
        <f t="shared" si="11"/>
        <v>0.06</v>
      </c>
    </row>
    <row r="151" spans="1:13" x14ac:dyDescent="0.3">
      <c r="A151" s="51" t="s">
        <v>104</v>
      </c>
      <c r="B151" s="51" t="s">
        <v>164</v>
      </c>
      <c r="C151" s="51" t="s">
        <v>164</v>
      </c>
      <c r="D151" s="52">
        <v>292543488340</v>
      </c>
      <c r="E151" s="52">
        <v>267963467177</v>
      </c>
      <c r="F151" s="52">
        <v>253225476482</v>
      </c>
      <c r="G151" s="52">
        <v>242164549269</v>
      </c>
      <c r="H151" s="53">
        <v>0.90369999999999995</v>
      </c>
      <c r="I151" s="51" t="s">
        <v>7</v>
      </c>
      <c r="J151" s="129">
        <f t="shared" si="9"/>
        <v>0.95631984835543893</v>
      </c>
      <c r="K151" s="130">
        <f t="shared" si="8"/>
        <v>0.33</v>
      </c>
      <c r="L151" s="130" t="str">
        <f t="shared" si="10"/>
        <v>A</v>
      </c>
      <c r="M151" s="130">
        <f t="shared" si="11"/>
        <v>0.1</v>
      </c>
    </row>
    <row r="152" spans="1:13" x14ac:dyDescent="0.3">
      <c r="A152" s="51" t="s">
        <v>104</v>
      </c>
      <c r="B152" s="51" t="s">
        <v>165</v>
      </c>
      <c r="C152" s="51" t="s">
        <v>487</v>
      </c>
      <c r="D152" s="52">
        <v>217081650580</v>
      </c>
      <c r="E152" s="52">
        <v>139340683480</v>
      </c>
      <c r="F152" s="52">
        <v>131676945888</v>
      </c>
      <c r="G152" s="52">
        <v>125842482310</v>
      </c>
      <c r="H152" s="53">
        <v>0.90310000000000001</v>
      </c>
      <c r="I152" s="51" t="s">
        <v>7</v>
      </c>
      <c r="J152" s="129">
        <f t="shared" si="9"/>
        <v>0.95569107759407934</v>
      </c>
      <c r="K152" s="130">
        <f t="shared" si="8"/>
        <v>0.33</v>
      </c>
      <c r="L152" s="130" t="str">
        <f t="shared" si="10"/>
        <v>A</v>
      </c>
      <c r="M152" s="130">
        <f t="shared" si="11"/>
        <v>0.1</v>
      </c>
    </row>
    <row r="153" spans="1:13" x14ac:dyDescent="0.3">
      <c r="A153" s="51" t="s">
        <v>104</v>
      </c>
      <c r="B153" s="51" t="s">
        <v>166</v>
      </c>
      <c r="C153" s="51" t="s">
        <v>481</v>
      </c>
      <c r="D153" s="52">
        <v>111545172952</v>
      </c>
      <c r="E153" s="52">
        <v>85236294528</v>
      </c>
      <c r="F153" s="52">
        <v>80548298328</v>
      </c>
      <c r="G153" s="52">
        <v>76940290912</v>
      </c>
      <c r="H153" s="53">
        <v>0.90269999999999995</v>
      </c>
      <c r="I153" s="51" t="s">
        <v>11</v>
      </c>
      <c r="J153" s="129">
        <f t="shared" si="9"/>
        <v>0.95520690702480315</v>
      </c>
      <c r="K153" s="130">
        <f t="shared" si="8"/>
        <v>0.33</v>
      </c>
      <c r="L153" s="130" t="str">
        <f t="shared" si="10"/>
        <v>A</v>
      </c>
      <c r="M153" s="130">
        <f t="shared" si="11"/>
        <v>0.08</v>
      </c>
    </row>
    <row r="154" spans="1:13" x14ac:dyDescent="0.3">
      <c r="A154" s="51" t="s">
        <v>104</v>
      </c>
      <c r="B154" s="51" t="s">
        <v>167</v>
      </c>
      <c r="C154" s="51" t="s">
        <v>481</v>
      </c>
      <c r="D154" s="52">
        <v>197936830310</v>
      </c>
      <c r="E154" s="52">
        <v>163764716310</v>
      </c>
      <c r="F154" s="52">
        <v>154757656912</v>
      </c>
      <c r="G154" s="52">
        <v>147676293752</v>
      </c>
      <c r="H154" s="53">
        <v>0.90180000000000005</v>
      </c>
      <c r="I154" s="51" t="s">
        <v>7</v>
      </c>
      <c r="J154" s="129">
        <f t="shared" si="9"/>
        <v>0.95424224363886123</v>
      </c>
      <c r="K154" s="130">
        <f t="shared" si="8"/>
        <v>0.33</v>
      </c>
      <c r="L154" s="130" t="str">
        <f t="shared" si="10"/>
        <v>A</v>
      </c>
      <c r="M154" s="130">
        <f t="shared" si="11"/>
        <v>0.1</v>
      </c>
    </row>
    <row r="155" spans="1:13" x14ac:dyDescent="0.3">
      <c r="A155" s="51" t="s">
        <v>104</v>
      </c>
      <c r="B155" s="51" t="s">
        <v>168</v>
      </c>
      <c r="C155" s="51" t="s">
        <v>464</v>
      </c>
      <c r="D155" s="52">
        <v>34370497000</v>
      </c>
      <c r="E155" s="52">
        <v>32717934000</v>
      </c>
      <c r="F155" s="52">
        <v>30918447630</v>
      </c>
      <c r="G155" s="52">
        <v>29491593690</v>
      </c>
      <c r="H155" s="53">
        <v>0.90139999999999998</v>
      </c>
      <c r="I155" s="51" t="s">
        <v>11</v>
      </c>
      <c r="J155" s="129">
        <f t="shared" si="9"/>
        <v>0.95385104850427449</v>
      </c>
      <c r="K155" s="130">
        <f t="shared" si="8"/>
        <v>0.33</v>
      </c>
      <c r="L155" s="130" t="str">
        <f t="shared" si="10"/>
        <v>B</v>
      </c>
      <c r="M155" s="130">
        <f t="shared" si="11"/>
        <v>0.08</v>
      </c>
    </row>
    <row r="156" spans="1:13" x14ac:dyDescent="0.3">
      <c r="A156" s="51" t="s">
        <v>104</v>
      </c>
      <c r="B156" s="51" t="s">
        <v>169</v>
      </c>
      <c r="C156" s="51" t="s">
        <v>481</v>
      </c>
      <c r="D156" s="52">
        <v>62739881640</v>
      </c>
      <c r="E156" s="52">
        <v>565130000</v>
      </c>
      <c r="F156" s="52">
        <v>534047850</v>
      </c>
      <c r="G156" s="52">
        <v>509395130</v>
      </c>
      <c r="H156" s="53">
        <v>0.90139999999999998</v>
      </c>
      <c r="I156" s="51" t="s">
        <v>11</v>
      </c>
      <c r="J156" s="129">
        <f t="shared" si="9"/>
        <v>0.95383799410483538</v>
      </c>
      <c r="K156" s="130">
        <f t="shared" si="8"/>
        <v>0.33</v>
      </c>
      <c r="L156" s="130" t="str">
        <f t="shared" si="10"/>
        <v>B</v>
      </c>
      <c r="M156" s="130">
        <f t="shared" si="11"/>
        <v>0.02</v>
      </c>
    </row>
    <row r="157" spans="1:13" x14ac:dyDescent="0.3">
      <c r="A157" s="51" t="s">
        <v>104</v>
      </c>
      <c r="B157" s="51" t="s">
        <v>170</v>
      </c>
      <c r="C157" s="51" t="s">
        <v>170</v>
      </c>
      <c r="D157" s="52">
        <v>51222271000</v>
      </c>
      <c r="E157" s="52">
        <v>26518139874</v>
      </c>
      <c r="F157" s="52">
        <v>25059642180</v>
      </c>
      <c r="G157" s="52">
        <v>23860098956</v>
      </c>
      <c r="H157" s="53">
        <v>0.89980000000000004</v>
      </c>
      <c r="I157" s="51" t="s">
        <v>11</v>
      </c>
      <c r="J157" s="129">
        <f t="shared" si="9"/>
        <v>0.9521324679983918</v>
      </c>
      <c r="K157" s="130">
        <f t="shared" si="8"/>
        <v>0.33</v>
      </c>
      <c r="L157" s="130" t="str">
        <f t="shared" si="10"/>
        <v>B</v>
      </c>
      <c r="M157" s="130">
        <f t="shared" si="11"/>
        <v>0.06</v>
      </c>
    </row>
    <row r="158" spans="1:13" x14ac:dyDescent="0.3">
      <c r="A158" s="51" t="s">
        <v>104</v>
      </c>
      <c r="B158" s="51" t="s">
        <v>171</v>
      </c>
      <c r="C158" s="51" t="s">
        <v>171</v>
      </c>
      <c r="D158" s="52">
        <v>14866297200</v>
      </c>
      <c r="E158" s="52">
        <v>13169233000</v>
      </c>
      <c r="F158" s="52">
        <v>12444925185</v>
      </c>
      <c r="G158" s="52">
        <v>11816723489</v>
      </c>
      <c r="H158" s="53">
        <v>0.89729999999999999</v>
      </c>
      <c r="I158" s="51" t="s">
        <v>11</v>
      </c>
      <c r="J158" s="129">
        <f t="shared" si="9"/>
        <v>0.94952145660488352</v>
      </c>
      <c r="K158" s="130">
        <f t="shared" si="8"/>
        <v>0.33</v>
      </c>
      <c r="L158" s="130" t="str">
        <f t="shared" si="10"/>
        <v>C</v>
      </c>
      <c r="M158" s="130">
        <f t="shared" si="11"/>
        <v>0.06</v>
      </c>
    </row>
    <row r="159" spans="1:13" x14ac:dyDescent="0.3">
      <c r="A159" s="51" t="s">
        <v>104</v>
      </c>
      <c r="B159" s="51" t="s">
        <v>172</v>
      </c>
      <c r="C159" s="51" t="s">
        <v>480</v>
      </c>
      <c r="D159" s="52">
        <v>88157119490</v>
      </c>
      <c r="E159" s="52">
        <v>65787445820</v>
      </c>
      <c r="F159" s="52">
        <v>62169136299</v>
      </c>
      <c r="G159" s="52">
        <v>58971480854</v>
      </c>
      <c r="H159" s="53">
        <v>0.89639999999999997</v>
      </c>
      <c r="I159" s="51" t="s">
        <v>7</v>
      </c>
      <c r="J159" s="129">
        <f t="shared" si="9"/>
        <v>0.94856522648760955</v>
      </c>
      <c r="K159" s="130">
        <f t="shared" si="8"/>
        <v>0.33</v>
      </c>
      <c r="L159" s="130" t="str">
        <f t="shared" si="10"/>
        <v>A</v>
      </c>
      <c r="M159" s="130">
        <f t="shared" si="11"/>
        <v>0.08</v>
      </c>
    </row>
    <row r="160" spans="1:13" x14ac:dyDescent="0.3">
      <c r="A160" s="51" t="s">
        <v>104</v>
      </c>
      <c r="B160" s="51" t="s">
        <v>173</v>
      </c>
      <c r="C160" s="51" t="s">
        <v>502</v>
      </c>
      <c r="D160" s="52">
        <v>156971548180</v>
      </c>
      <c r="E160" s="52">
        <v>99950587180</v>
      </c>
      <c r="F160" s="52">
        <v>94453304885</v>
      </c>
      <c r="G160" s="52">
        <v>89143688010</v>
      </c>
      <c r="H160" s="53">
        <v>0.89190000000000003</v>
      </c>
      <c r="I160" s="51" t="s">
        <v>11</v>
      </c>
      <c r="J160" s="129">
        <f t="shared" si="9"/>
        <v>0.94378580102131282</v>
      </c>
      <c r="K160" s="130">
        <f t="shared" si="8"/>
        <v>0.33</v>
      </c>
      <c r="L160" s="130" t="str">
        <f t="shared" si="10"/>
        <v>A</v>
      </c>
      <c r="M160" s="130">
        <f t="shared" si="11"/>
        <v>0.1</v>
      </c>
    </row>
    <row r="161" spans="1:13" x14ac:dyDescent="0.3">
      <c r="A161" s="51" t="s">
        <v>104</v>
      </c>
      <c r="B161" s="51" t="s">
        <v>174</v>
      </c>
      <c r="C161" s="51" t="s">
        <v>480</v>
      </c>
      <c r="D161" s="52">
        <v>103219149000</v>
      </c>
      <c r="E161" s="52">
        <v>104800000</v>
      </c>
      <c r="F161" s="52">
        <v>99036000</v>
      </c>
      <c r="G161" s="52">
        <v>93046350</v>
      </c>
      <c r="H161" s="53">
        <v>0.88780000000000003</v>
      </c>
      <c r="I161" s="51" t="s">
        <v>11</v>
      </c>
      <c r="J161" s="129">
        <f t="shared" si="9"/>
        <v>0.93952047740215683</v>
      </c>
      <c r="K161" s="130">
        <f t="shared" si="8"/>
        <v>0.33</v>
      </c>
      <c r="L161" s="130" t="str">
        <f t="shared" si="10"/>
        <v>A</v>
      </c>
      <c r="M161" s="130">
        <f t="shared" si="11"/>
        <v>0.02</v>
      </c>
    </row>
    <row r="162" spans="1:13" x14ac:dyDescent="0.3">
      <c r="A162" s="51" t="s">
        <v>104</v>
      </c>
      <c r="B162" s="51" t="s">
        <v>175</v>
      </c>
      <c r="C162" s="51" t="s">
        <v>480</v>
      </c>
      <c r="D162" s="52">
        <v>72027901200</v>
      </c>
      <c r="E162" s="52">
        <v>30959030490</v>
      </c>
      <c r="F162" s="52">
        <v>29256283813</v>
      </c>
      <c r="G162" s="52">
        <v>27442991348</v>
      </c>
      <c r="H162" s="53">
        <v>0.88639999999999997</v>
      </c>
      <c r="I162" s="51" t="s">
        <v>11</v>
      </c>
      <c r="J162" s="129">
        <f t="shared" si="9"/>
        <v>0.93802041036413975</v>
      </c>
      <c r="K162" s="130">
        <f t="shared" si="8"/>
        <v>0.33</v>
      </c>
      <c r="L162" s="130" t="str">
        <f t="shared" si="10"/>
        <v>B</v>
      </c>
      <c r="M162" s="130">
        <f t="shared" si="11"/>
        <v>0.08</v>
      </c>
    </row>
    <row r="163" spans="1:13" x14ac:dyDescent="0.3">
      <c r="A163" s="51" t="s">
        <v>104</v>
      </c>
      <c r="B163" s="51" t="s">
        <v>176</v>
      </c>
      <c r="C163" s="51" t="s">
        <v>481</v>
      </c>
      <c r="D163" s="52">
        <v>306266146020</v>
      </c>
      <c r="E163" s="52">
        <v>75837684020</v>
      </c>
      <c r="F163" s="52">
        <v>71666611398</v>
      </c>
      <c r="G163" s="52">
        <v>67213642870</v>
      </c>
      <c r="H163" s="53">
        <v>0.88629999999999998</v>
      </c>
      <c r="I163" s="51" t="s">
        <v>7</v>
      </c>
      <c r="J163" s="129">
        <f t="shared" si="9"/>
        <v>0.93786550750571318</v>
      </c>
      <c r="K163" s="130">
        <f t="shared" si="8"/>
        <v>0.33</v>
      </c>
      <c r="L163" s="130" t="str">
        <f t="shared" si="10"/>
        <v>A</v>
      </c>
      <c r="M163" s="130">
        <f t="shared" si="11"/>
        <v>0.08</v>
      </c>
    </row>
    <row r="164" spans="1:13" x14ac:dyDescent="0.3">
      <c r="A164" s="51" t="s">
        <v>104</v>
      </c>
      <c r="B164" s="51" t="s">
        <v>177</v>
      </c>
      <c r="C164" s="51" t="s">
        <v>502</v>
      </c>
      <c r="D164" s="52">
        <v>98880054170</v>
      </c>
      <c r="E164" s="52">
        <v>67790138170</v>
      </c>
      <c r="F164" s="52">
        <v>64061680570</v>
      </c>
      <c r="G164" s="52">
        <v>59408987340</v>
      </c>
      <c r="H164" s="53">
        <v>0.87639999999999996</v>
      </c>
      <c r="I164" s="51" t="s">
        <v>11</v>
      </c>
      <c r="J164" s="129">
        <f t="shared" si="9"/>
        <v>0.92737166448644726</v>
      </c>
      <c r="K164" s="130">
        <f t="shared" si="8"/>
        <v>0.33</v>
      </c>
      <c r="L164" s="130" t="str">
        <f t="shared" si="10"/>
        <v>A</v>
      </c>
      <c r="M164" s="130">
        <f t="shared" si="11"/>
        <v>0.08</v>
      </c>
    </row>
    <row r="165" spans="1:13" x14ac:dyDescent="0.3">
      <c r="A165" s="51" t="s">
        <v>104</v>
      </c>
      <c r="B165" s="51" t="s">
        <v>178</v>
      </c>
      <c r="C165" s="51" t="s">
        <v>480</v>
      </c>
      <c r="D165" s="52">
        <v>15903292000</v>
      </c>
      <c r="E165" s="52">
        <v>8161770000</v>
      </c>
      <c r="F165" s="52">
        <v>7712872650</v>
      </c>
      <c r="G165" s="52">
        <v>7150384360</v>
      </c>
      <c r="H165" s="53">
        <v>0.87609999999999999</v>
      </c>
      <c r="I165" s="51" t="s">
        <v>11</v>
      </c>
      <c r="J165" s="129">
        <f t="shared" si="9"/>
        <v>0.92707149261695643</v>
      </c>
      <c r="K165" s="130">
        <f t="shared" si="8"/>
        <v>0.33</v>
      </c>
      <c r="L165" s="130" t="str">
        <f t="shared" si="10"/>
        <v>C</v>
      </c>
      <c r="M165" s="130">
        <f t="shared" si="11"/>
        <v>0.06</v>
      </c>
    </row>
    <row r="166" spans="1:13" x14ac:dyDescent="0.3">
      <c r="A166" s="51" t="s">
        <v>104</v>
      </c>
      <c r="B166" s="51" t="s">
        <v>179</v>
      </c>
      <c r="C166" s="51" t="s">
        <v>480</v>
      </c>
      <c r="D166" s="52">
        <v>16515874480</v>
      </c>
      <c r="E166" s="52">
        <v>9724716020</v>
      </c>
      <c r="F166" s="52">
        <v>9189856638</v>
      </c>
      <c r="G166" s="52">
        <v>8519344570</v>
      </c>
      <c r="H166" s="53">
        <v>0.87609999999999999</v>
      </c>
      <c r="I166" s="51" t="s">
        <v>11</v>
      </c>
      <c r="J166" s="129">
        <f t="shared" si="9"/>
        <v>0.92703780979265371</v>
      </c>
      <c r="K166" s="130">
        <f t="shared" si="8"/>
        <v>0.33</v>
      </c>
      <c r="L166" s="130" t="str">
        <f t="shared" si="10"/>
        <v>C</v>
      </c>
      <c r="M166" s="130">
        <f t="shared" si="11"/>
        <v>0.06</v>
      </c>
    </row>
    <row r="167" spans="1:13" x14ac:dyDescent="0.3">
      <c r="A167" s="51" t="s">
        <v>104</v>
      </c>
      <c r="B167" s="51" t="s">
        <v>180</v>
      </c>
      <c r="C167" s="51" t="s">
        <v>180</v>
      </c>
      <c r="D167" s="52">
        <v>31823121680</v>
      </c>
      <c r="E167" s="52">
        <v>19097212680</v>
      </c>
      <c r="F167" s="52">
        <v>18046865982</v>
      </c>
      <c r="G167" s="52">
        <v>16640945518</v>
      </c>
      <c r="H167" s="53">
        <v>0.87139999999999995</v>
      </c>
      <c r="I167" s="51" t="s">
        <v>7</v>
      </c>
      <c r="J167" s="129">
        <f t="shared" si="9"/>
        <v>0.9220961431529292</v>
      </c>
      <c r="K167" s="130">
        <f t="shared" si="8"/>
        <v>0.33</v>
      </c>
      <c r="L167" s="130" t="str">
        <f t="shared" si="10"/>
        <v>B</v>
      </c>
      <c r="M167" s="130">
        <f t="shared" si="11"/>
        <v>0.06</v>
      </c>
    </row>
    <row r="168" spans="1:13" x14ac:dyDescent="0.3">
      <c r="A168" s="51" t="s">
        <v>104</v>
      </c>
      <c r="B168" s="51" t="s">
        <v>181</v>
      </c>
      <c r="C168" s="51" t="s">
        <v>487</v>
      </c>
      <c r="D168" s="52">
        <v>39811794350</v>
      </c>
      <c r="E168" s="52">
        <v>28673041350</v>
      </c>
      <c r="F168" s="52">
        <v>27096024075</v>
      </c>
      <c r="G168" s="52">
        <v>24881975490</v>
      </c>
      <c r="H168" s="53">
        <v>0.86780000000000002</v>
      </c>
      <c r="I168" s="51" t="s">
        <v>11</v>
      </c>
      <c r="J168" s="129">
        <f t="shared" si="9"/>
        <v>0.91828880211828645</v>
      </c>
      <c r="K168" s="130">
        <f t="shared" si="8"/>
        <v>0.33</v>
      </c>
      <c r="L168" s="130" t="str">
        <f t="shared" si="10"/>
        <v>B</v>
      </c>
      <c r="M168" s="130">
        <f t="shared" si="11"/>
        <v>0.06</v>
      </c>
    </row>
    <row r="169" spans="1:13" x14ac:dyDescent="0.3">
      <c r="A169" s="51" t="s">
        <v>104</v>
      </c>
      <c r="B169" s="51" t="s">
        <v>182</v>
      </c>
      <c r="C169" s="51" t="s">
        <v>182</v>
      </c>
      <c r="D169" s="52">
        <v>30443346000</v>
      </c>
      <c r="E169" s="52">
        <v>27640085800</v>
      </c>
      <c r="F169" s="52">
        <v>26119881081</v>
      </c>
      <c r="G169" s="52">
        <v>23971494346</v>
      </c>
      <c r="H169" s="53">
        <v>0.86729999999999996</v>
      </c>
      <c r="I169" s="51" t="s">
        <v>11</v>
      </c>
      <c r="J169" s="129">
        <f t="shared" si="9"/>
        <v>0.91774898483122236</v>
      </c>
      <c r="K169" s="130">
        <f t="shared" si="8"/>
        <v>0.33</v>
      </c>
      <c r="L169" s="130" t="str">
        <f t="shared" si="10"/>
        <v>B</v>
      </c>
      <c r="M169" s="130">
        <f t="shared" si="11"/>
        <v>0.06</v>
      </c>
    </row>
    <row r="170" spans="1:13" x14ac:dyDescent="0.3">
      <c r="A170" s="51" t="s">
        <v>104</v>
      </c>
      <c r="B170" s="51" t="s">
        <v>183</v>
      </c>
      <c r="C170" s="51" t="s">
        <v>481</v>
      </c>
      <c r="D170" s="52">
        <v>138270641280</v>
      </c>
      <c r="E170" s="52">
        <v>97264552380</v>
      </c>
      <c r="F170" s="52">
        <v>91915001999</v>
      </c>
      <c r="G170" s="52">
        <v>84159749220</v>
      </c>
      <c r="H170" s="53">
        <v>0.86529999999999996</v>
      </c>
      <c r="I170" s="51" t="s">
        <v>7</v>
      </c>
      <c r="J170" s="129">
        <f t="shared" si="9"/>
        <v>0.91562582157062489</v>
      </c>
      <c r="K170" s="130">
        <f t="shared" si="8"/>
        <v>0.33</v>
      </c>
      <c r="L170" s="130" t="str">
        <f t="shared" si="10"/>
        <v>A</v>
      </c>
      <c r="M170" s="130">
        <f t="shared" si="11"/>
        <v>0.1</v>
      </c>
    </row>
    <row r="171" spans="1:13" x14ac:dyDescent="0.3">
      <c r="A171" s="51" t="s">
        <v>104</v>
      </c>
      <c r="B171" s="51" t="s">
        <v>184</v>
      </c>
      <c r="C171" s="51" t="s">
        <v>480</v>
      </c>
      <c r="D171" s="52">
        <v>38655631390</v>
      </c>
      <c r="E171" s="52">
        <v>36060493390</v>
      </c>
      <c r="F171" s="52">
        <v>34077166253</v>
      </c>
      <c r="G171" s="52">
        <v>31000391670</v>
      </c>
      <c r="H171" s="53">
        <v>0.85970000000000002</v>
      </c>
      <c r="I171" s="51" t="s">
        <v>11</v>
      </c>
      <c r="J171" s="129">
        <f t="shared" si="9"/>
        <v>0.90971154819162425</v>
      </c>
      <c r="K171" s="130">
        <f t="shared" si="8"/>
        <v>0.33</v>
      </c>
      <c r="L171" s="130" t="str">
        <f t="shared" si="10"/>
        <v>B</v>
      </c>
      <c r="M171" s="130">
        <f t="shared" si="11"/>
        <v>0.08</v>
      </c>
    </row>
    <row r="172" spans="1:13" x14ac:dyDescent="0.3">
      <c r="A172" s="51" t="s">
        <v>104</v>
      </c>
      <c r="B172" s="51" t="s">
        <v>185</v>
      </c>
      <c r="C172" s="51" t="s">
        <v>502</v>
      </c>
      <c r="D172" s="52">
        <v>73066933000</v>
      </c>
      <c r="E172" s="52">
        <v>52224746000</v>
      </c>
      <c r="F172" s="52">
        <v>49352384970</v>
      </c>
      <c r="G172" s="52">
        <v>44800435156</v>
      </c>
      <c r="H172" s="53">
        <v>0.85780000000000001</v>
      </c>
      <c r="I172" s="51" t="s">
        <v>11</v>
      </c>
      <c r="J172" s="129">
        <f t="shared" si="9"/>
        <v>0.90776636596656857</v>
      </c>
      <c r="K172" s="130">
        <f t="shared" si="8"/>
        <v>0.33</v>
      </c>
      <c r="L172" s="130" t="str">
        <f t="shared" si="10"/>
        <v>B</v>
      </c>
      <c r="M172" s="130">
        <f t="shared" si="11"/>
        <v>0.08</v>
      </c>
    </row>
    <row r="173" spans="1:13" x14ac:dyDescent="0.3">
      <c r="A173" s="51" t="s">
        <v>104</v>
      </c>
      <c r="B173" s="51" t="s">
        <v>186</v>
      </c>
      <c r="C173" s="51" t="s">
        <v>487</v>
      </c>
      <c r="D173" s="52">
        <v>151313298000</v>
      </c>
      <c r="E173" s="52">
        <v>59254995700</v>
      </c>
      <c r="F173" s="52">
        <v>55995970936</v>
      </c>
      <c r="G173" s="52">
        <v>50692267350</v>
      </c>
      <c r="H173" s="53">
        <v>0.85550000000000004</v>
      </c>
      <c r="I173" s="51" t="s">
        <v>7</v>
      </c>
      <c r="J173" s="129">
        <f t="shared" si="9"/>
        <v>0.90528419282055472</v>
      </c>
      <c r="K173" s="130">
        <f t="shared" si="8"/>
        <v>0.33</v>
      </c>
      <c r="L173" s="130" t="str">
        <f t="shared" si="10"/>
        <v>A</v>
      </c>
      <c r="M173" s="130">
        <f t="shared" si="11"/>
        <v>0.08</v>
      </c>
    </row>
    <row r="174" spans="1:13" x14ac:dyDescent="0.3">
      <c r="A174" s="51" t="s">
        <v>104</v>
      </c>
      <c r="B174" s="51" t="s">
        <v>187</v>
      </c>
      <c r="C174" s="51" t="s">
        <v>187</v>
      </c>
      <c r="D174" s="52">
        <v>32549728081</v>
      </c>
      <c r="E174" s="52">
        <v>30238928091</v>
      </c>
      <c r="F174" s="52">
        <v>28575787045</v>
      </c>
      <c r="G174" s="52">
        <v>25847000354</v>
      </c>
      <c r="H174" s="53">
        <v>0.8548</v>
      </c>
      <c r="I174" s="51" t="s">
        <v>11</v>
      </c>
      <c r="J174" s="129">
        <f t="shared" si="9"/>
        <v>0.90450703294006163</v>
      </c>
      <c r="K174" s="130">
        <f t="shared" si="8"/>
        <v>0.33</v>
      </c>
      <c r="L174" s="130" t="str">
        <f t="shared" si="10"/>
        <v>B</v>
      </c>
      <c r="M174" s="130">
        <f t="shared" si="11"/>
        <v>0.08</v>
      </c>
    </row>
    <row r="175" spans="1:13" x14ac:dyDescent="0.3">
      <c r="A175" s="51" t="s">
        <v>104</v>
      </c>
      <c r="B175" s="51" t="s">
        <v>188</v>
      </c>
      <c r="C175" s="51" t="s">
        <v>487</v>
      </c>
      <c r="D175" s="52">
        <v>87764771060</v>
      </c>
      <c r="E175" s="52">
        <v>87174195060</v>
      </c>
      <c r="F175" s="52">
        <v>82379614331</v>
      </c>
      <c r="G175" s="52">
        <v>74228878410</v>
      </c>
      <c r="H175" s="53">
        <v>0.85150000000000003</v>
      </c>
      <c r="I175" s="51" t="s">
        <v>7</v>
      </c>
      <c r="J175" s="129">
        <f t="shared" si="9"/>
        <v>0.90105882399193482</v>
      </c>
      <c r="K175" s="130">
        <f t="shared" si="8"/>
        <v>0.33</v>
      </c>
      <c r="L175" s="130" t="str">
        <f t="shared" si="10"/>
        <v>A</v>
      </c>
      <c r="M175" s="130">
        <f t="shared" si="11"/>
        <v>0.08</v>
      </c>
    </row>
    <row r="176" spans="1:13" x14ac:dyDescent="0.3">
      <c r="A176" s="51" t="s">
        <v>104</v>
      </c>
      <c r="B176" s="51" t="s">
        <v>189</v>
      </c>
      <c r="C176" s="51" t="s">
        <v>481</v>
      </c>
      <c r="D176" s="52">
        <v>73458624880</v>
      </c>
      <c r="E176" s="52">
        <v>54107355880</v>
      </c>
      <c r="F176" s="52">
        <v>51131451306</v>
      </c>
      <c r="G176" s="52">
        <v>46056469960</v>
      </c>
      <c r="H176" s="53">
        <v>0.85119999999999996</v>
      </c>
      <c r="I176" s="51" t="s">
        <v>11</v>
      </c>
      <c r="J176" s="129">
        <f t="shared" si="9"/>
        <v>0.90074638571026677</v>
      </c>
      <c r="K176" s="130">
        <f t="shared" si="8"/>
        <v>0.33</v>
      </c>
      <c r="L176" s="130" t="str">
        <f t="shared" si="10"/>
        <v>B</v>
      </c>
      <c r="M176" s="130">
        <f t="shared" si="11"/>
        <v>0.08</v>
      </c>
    </row>
    <row r="177" spans="1:13" x14ac:dyDescent="0.3">
      <c r="A177" s="51" t="s">
        <v>104</v>
      </c>
      <c r="B177" s="51" t="s">
        <v>190</v>
      </c>
      <c r="C177" s="51" t="s">
        <v>480</v>
      </c>
      <c r="D177" s="52">
        <v>31645288000</v>
      </c>
      <c r="E177" s="52">
        <v>18586166000</v>
      </c>
      <c r="F177" s="52">
        <v>17563926870</v>
      </c>
      <c r="G177" s="52">
        <v>15765896680</v>
      </c>
      <c r="H177" s="53">
        <v>0.84830000000000005</v>
      </c>
      <c r="I177" s="51" t="s">
        <v>11</v>
      </c>
      <c r="J177" s="129">
        <f t="shared" si="9"/>
        <v>0.89762937392599151</v>
      </c>
      <c r="K177" s="130">
        <f t="shared" si="8"/>
        <v>0.25</v>
      </c>
      <c r="L177" s="130" t="str">
        <f t="shared" si="10"/>
        <v>B</v>
      </c>
      <c r="M177" s="130">
        <f t="shared" si="11"/>
        <v>0.06</v>
      </c>
    </row>
    <row r="178" spans="1:13" x14ac:dyDescent="0.3">
      <c r="A178" s="51" t="s">
        <v>104</v>
      </c>
      <c r="B178" s="51" t="s">
        <v>191</v>
      </c>
      <c r="C178" s="51" t="s">
        <v>487</v>
      </c>
      <c r="D178" s="52">
        <v>94544190080</v>
      </c>
      <c r="E178" s="52">
        <v>63611190480</v>
      </c>
      <c r="F178" s="52">
        <v>60112575003</v>
      </c>
      <c r="G178" s="52">
        <v>53652318050</v>
      </c>
      <c r="H178" s="53">
        <v>0.84340000000000004</v>
      </c>
      <c r="I178" s="51" t="s">
        <v>7</v>
      </c>
      <c r="J178" s="129">
        <f t="shared" si="9"/>
        <v>0.89253069008144148</v>
      </c>
      <c r="K178" s="130">
        <f t="shared" si="8"/>
        <v>0.25</v>
      </c>
      <c r="L178" s="130" t="str">
        <f t="shared" si="10"/>
        <v>A</v>
      </c>
      <c r="M178" s="130">
        <f t="shared" si="11"/>
        <v>0.08</v>
      </c>
    </row>
    <row r="179" spans="1:13" x14ac:dyDescent="0.3">
      <c r="A179" s="51" t="s">
        <v>104</v>
      </c>
      <c r="B179" s="51" t="s">
        <v>192</v>
      </c>
      <c r="C179" s="51" t="s">
        <v>480</v>
      </c>
      <c r="D179" s="52">
        <v>78240354320</v>
      </c>
      <c r="E179" s="52">
        <v>31077525600</v>
      </c>
      <c r="F179" s="52">
        <v>29368261692</v>
      </c>
      <c r="G179" s="52">
        <v>25830366052</v>
      </c>
      <c r="H179" s="53">
        <v>0.83120000000000005</v>
      </c>
      <c r="I179" s="51" t="s">
        <v>7</v>
      </c>
      <c r="J179" s="129">
        <f t="shared" si="9"/>
        <v>0.87953336574347762</v>
      </c>
      <c r="K179" s="130">
        <f t="shared" si="8"/>
        <v>0.25</v>
      </c>
      <c r="L179" s="130" t="str">
        <f t="shared" si="10"/>
        <v>B</v>
      </c>
      <c r="M179" s="130">
        <f t="shared" si="11"/>
        <v>0.08</v>
      </c>
    </row>
    <row r="180" spans="1:13" x14ac:dyDescent="0.3">
      <c r="A180" s="51" t="s">
        <v>104</v>
      </c>
      <c r="B180" s="51" t="s">
        <v>193</v>
      </c>
      <c r="C180" s="51" t="s">
        <v>481</v>
      </c>
      <c r="D180" s="52">
        <v>88306094960</v>
      </c>
      <c r="E180" s="52">
        <v>43837742502</v>
      </c>
      <c r="F180" s="52">
        <v>41426666664</v>
      </c>
      <c r="G180" s="52">
        <v>36154918543</v>
      </c>
      <c r="H180" s="53">
        <v>0.82469999999999999</v>
      </c>
      <c r="I180" s="51" t="s">
        <v>7</v>
      </c>
      <c r="J180" s="129">
        <f t="shared" si="9"/>
        <v>0.87274505661395207</v>
      </c>
      <c r="K180" s="130">
        <f t="shared" si="8"/>
        <v>0.25</v>
      </c>
      <c r="L180" s="130" t="str">
        <f t="shared" si="10"/>
        <v>A</v>
      </c>
      <c r="M180" s="130">
        <f t="shared" si="11"/>
        <v>0.08</v>
      </c>
    </row>
    <row r="181" spans="1:13" x14ac:dyDescent="0.3">
      <c r="A181" s="51" t="s">
        <v>104</v>
      </c>
      <c r="B181" s="51" t="s">
        <v>194</v>
      </c>
      <c r="C181" s="51" t="s">
        <v>480</v>
      </c>
      <c r="D181" s="52">
        <v>166244044790</v>
      </c>
      <c r="E181" s="52">
        <v>111200741090</v>
      </c>
      <c r="F181" s="52">
        <v>105084700330</v>
      </c>
      <c r="G181" s="52">
        <v>91396656860</v>
      </c>
      <c r="H181" s="53">
        <v>0.82189999999999996</v>
      </c>
      <c r="I181" s="51" t="s">
        <v>11</v>
      </c>
      <c r="J181" s="129">
        <f t="shared" si="9"/>
        <v>0.86974275582444338</v>
      </c>
      <c r="K181" s="130">
        <f t="shared" si="8"/>
        <v>0.25</v>
      </c>
      <c r="L181" s="130" t="str">
        <f t="shared" si="10"/>
        <v>A</v>
      </c>
      <c r="M181" s="130">
        <f t="shared" si="11"/>
        <v>0.1</v>
      </c>
    </row>
    <row r="182" spans="1:13" x14ac:dyDescent="0.3">
      <c r="A182" s="51" t="s">
        <v>104</v>
      </c>
      <c r="B182" s="51" t="s">
        <v>195</v>
      </c>
      <c r="C182" s="51" t="s">
        <v>195</v>
      </c>
      <c r="D182" s="52">
        <v>139511696711</v>
      </c>
      <c r="E182" s="52">
        <v>135934642861</v>
      </c>
      <c r="F182" s="52">
        <v>128458237503</v>
      </c>
      <c r="G182" s="52">
        <v>109826927411</v>
      </c>
      <c r="H182" s="53">
        <v>0.80789999999999995</v>
      </c>
      <c r="I182" s="51" t="s">
        <v>7</v>
      </c>
      <c r="J182" s="129">
        <f t="shared" si="9"/>
        <v>0.85496212267769212</v>
      </c>
      <c r="K182" s="130">
        <f t="shared" si="8"/>
        <v>0.25</v>
      </c>
      <c r="L182" s="130" t="str">
        <f t="shared" si="10"/>
        <v>A</v>
      </c>
      <c r="M182" s="130">
        <f t="shared" si="11"/>
        <v>0.1</v>
      </c>
    </row>
    <row r="183" spans="1:13" x14ac:dyDescent="0.3">
      <c r="A183" s="51" t="s">
        <v>104</v>
      </c>
      <c r="B183" s="51" t="s">
        <v>196</v>
      </c>
      <c r="C183" s="51" t="s">
        <v>487</v>
      </c>
      <c r="D183" s="52">
        <v>51098926230</v>
      </c>
      <c r="E183" s="52">
        <v>37348343740</v>
      </c>
      <c r="F183" s="52">
        <v>35294184834</v>
      </c>
      <c r="G183" s="52">
        <v>29920259170</v>
      </c>
      <c r="H183" s="53">
        <v>0.80110000000000003</v>
      </c>
      <c r="I183" s="51" t="s">
        <v>11</v>
      </c>
      <c r="J183" s="129">
        <f t="shared" si="9"/>
        <v>0.84773906270182142</v>
      </c>
      <c r="K183" s="130">
        <f t="shared" si="8"/>
        <v>0.25</v>
      </c>
      <c r="L183" s="130" t="str">
        <f t="shared" si="10"/>
        <v>B</v>
      </c>
      <c r="M183" s="130">
        <f t="shared" si="11"/>
        <v>0.08</v>
      </c>
    </row>
    <row r="184" spans="1:13" x14ac:dyDescent="0.3">
      <c r="A184" s="51" t="s">
        <v>104</v>
      </c>
      <c r="B184" s="51" t="s">
        <v>197</v>
      </c>
      <c r="C184" s="51" t="s">
        <v>481</v>
      </c>
      <c r="D184" s="52">
        <v>48725827820</v>
      </c>
      <c r="E184" s="52">
        <v>41058888820</v>
      </c>
      <c r="F184" s="52">
        <v>38800649934</v>
      </c>
      <c r="G184" s="52">
        <v>32795732404</v>
      </c>
      <c r="H184" s="53">
        <v>0.79869999999999997</v>
      </c>
      <c r="I184" s="51" t="s">
        <v>7</v>
      </c>
      <c r="J184" s="129">
        <f t="shared" si="9"/>
        <v>0.84523667669963309</v>
      </c>
      <c r="K184" s="130">
        <f t="shared" si="8"/>
        <v>0.25</v>
      </c>
      <c r="L184" s="130" t="str">
        <f t="shared" si="10"/>
        <v>B</v>
      </c>
      <c r="M184" s="130">
        <f t="shared" si="11"/>
        <v>0.08</v>
      </c>
    </row>
    <row r="185" spans="1:13" x14ac:dyDescent="0.3">
      <c r="A185" s="51" t="s">
        <v>104</v>
      </c>
      <c r="B185" s="51" t="s">
        <v>198</v>
      </c>
      <c r="C185" s="51" t="s">
        <v>198</v>
      </c>
      <c r="D185" s="52">
        <v>12117828000</v>
      </c>
      <c r="E185" s="52">
        <v>11045630300</v>
      </c>
      <c r="F185" s="52">
        <v>10438120633</v>
      </c>
      <c r="G185" s="52">
        <v>8742296030</v>
      </c>
      <c r="H185" s="53">
        <v>0.79149999999999998</v>
      </c>
      <c r="I185" s="51" t="s">
        <v>11</v>
      </c>
      <c r="J185" s="129">
        <f t="shared" si="9"/>
        <v>0.83753544698087989</v>
      </c>
      <c r="K185" s="130">
        <f t="shared" si="8"/>
        <v>0.25</v>
      </c>
      <c r="L185" s="130" t="str">
        <f t="shared" si="10"/>
        <v>C</v>
      </c>
      <c r="M185" s="130">
        <f t="shared" si="11"/>
        <v>0.06</v>
      </c>
    </row>
    <row r="186" spans="1:13" x14ac:dyDescent="0.3">
      <c r="A186" s="51" t="s">
        <v>104</v>
      </c>
      <c r="B186" s="51" t="s">
        <v>199</v>
      </c>
      <c r="C186" s="51" t="s">
        <v>481</v>
      </c>
      <c r="D186" s="52">
        <v>84423344000</v>
      </c>
      <c r="E186" s="52">
        <v>5018325380</v>
      </c>
      <c r="F186" s="52">
        <v>4742317484</v>
      </c>
      <c r="G186" s="52">
        <v>3930734150</v>
      </c>
      <c r="H186" s="53">
        <v>0.7833</v>
      </c>
      <c r="I186" s="51" t="s">
        <v>11</v>
      </c>
      <c r="J186" s="129">
        <f t="shared" si="9"/>
        <v>0.82886355948580348</v>
      </c>
      <c r="K186" s="130">
        <f t="shared" si="8"/>
        <v>0.25</v>
      </c>
      <c r="L186" s="130" t="str">
        <f t="shared" si="10"/>
        <v>B</v>
      </c>
      <c r="M186" s="130">
        <f t="shared" si="11"/>
        <v>0.04</v>
      </c>
    </row>
    <row r="187" spans="1:13" x14ac:dyDescent="0.3">
      <c r="A187" s="51" t="s">
        <v>104</v>
      </c>
      <c r="B187" s="51" t="s">
        <v>200</v>
      </c>
      <c r="C187" s="51" t="s">
        <v>502</v>
      </c>
      <c r="D187" s="52">
        <v>117454314700</v>
      </c>
      <c r="E187" s="52">
        <v>48927837820</v>
      </c>
      <c r="F187" s="52">
        <v>46236806739</v>
      </c>
      <c r="G187" s="52">
        <v>38047358960</v>
      </c>
      <c r="H187" s="53">
        <v>0.77759999999999996</v>
      </c>
      <c r="I187" s="51" t="s">
        <v>11</v>
      </c>
      <c r="J187" s="129">
        <f t="shared" si="9"/>
        <v>0.82288033373004688</v>
      </c>
      <c r="K187" s="130">
        <f t="shared" si="8"/>
        <v>0.25</v>
      </c>
      <c r="L187" s="130" t="str">
        <f t="shared" si="10"/>
        <v>A</v>
      </c>
      <c r="M187" s="130">
        <f t="shared" si="11"/>
        <v>0.08</v>
      </c>
    </row>
    <row r="188" spans="1:13" x14ac:dyDescent="0.3">
      <c r="A188" s="51" t="s">
        <v>104</v>
      </c>
      <c r="B188" s="51" t="s">
        <v>201</v>
      </c>
      <c r="C188" s="51" t="s">
        <v>481</v>
      </c>
      <c r="D188" s="52">
        <v>30400573500</v>
      </c>
      <c r="E188" s="52">
        <v>27103515500</v>
      </c>
      <c r="F188" s="52">
        <v>25612822147</v>
      </c>
      <c r="G188" s="52">
        <v>20866790320</v>
      </c>
      <c r="H188" s="53">
        <v>0.76990000000000003</v>
      </c>
      <c r="I188" s="51" t="s">
        <v>11</v>
      </c>
      <c r="J188" s="129">
        <f t="shared" si="9"/>
        <v>0.81470094159241657</v>
      </c>
      <c r="K188" s="130">
        <f t="shared" si="8"/>
        <v>0.25</v>
      </c>
      <c r="L188" s="130" t="str">
        <f t="shared" si="10"/>
        <v>B</v>
      </c>
      <c r="M188" s="130">
        <f t="shared" si="11"/>
        <v>0.06</v>
      </c>
    </row>
    <row r="189" spans="1:13" x14ac:dyDescent="0.3">
      <c r="A189" s="51" t="s">
        <v>104</v>
      </c>
      <c r="B189" s="51" t="s">
        <v>202</v>
      </c>
      <c r="C189" s="51" t="s">
        <v>505</v>
      </c>
      <c r="D189" s="52">
        <v>45886238320</v>
      </c>
      <c r="E189" s="52">
        <v>45833519320</v>
      </c>
      <c r="F189" s="52">
        <v>43312675757</v>
      </c>
      <c r="G189" s="52">
        <v>35286019530</v>
      </c>
      <c r="H189" s="53">
        <v>0.76990000000000003</v>
      </c>
      <c r="I189" s="51" t="s">
        <v>7</v>
      </c>
      <c r="J189" s="129">
        <f t="shared" si="9"/>
        <v>0.81468112771345536</v>
      </c>
      <c r="K189" s="130">
        <f t="shared" si="8"/>
        <v>0.25</v>
      </c>
      <c r="L189" s="130" t="str">
        <f t="shared" si="10"/>
        <v>B</v>
      </c>
      <c r="M189" s="130">
        <f t="shared" si="11"/>
        <v>0.08</v>
      </c>
    </row>
    <row r="190" spans="1:13" x14ac:dyDescent="0.3">
      <c r="A190" s="51" t="s">
        <v>104</v>
      </c>
      <c r="B190" s="51" t="s">
        <v>203</v>
      </c>
      <c r="C190" s="51" t="s">
        <v>505</v>
      </c>
      <c r="D190" s="52">
        <v>137940242892</v>
      </c>
      <c r="E190" s="52">
        <v>75320867332</v>
      </c>
      <c r="F190" s="52">
        <v>71178219628</v>
      </c>
      <c r="G190" s="52">
        <v>57308809483</v>
      </c>
      <c r="H190" s="53">
        <v>0.76090000000000002</v>
      </c>
      <c r="I190" s="51" t="s">
        <v>11</v>
      </c>
      <c r="J190" s="129">
        <f t="shared" si="9"/>
        <v>0.8051453068440606</v>
      </c>
      <c r="K190" s="130">
        <f t="shared" si="8"/>
        <v>0.25</v>
      </c>
      <c r="L190" s="130" t="str">
        <f t="shared" si="10"/>
        <v>A</v>
      </c>
      <c r="M190" s="130">
        <f t="shared" si="11"/>
        <v>0.08</v>
      </c>
    </row>
    <row r="191" spans="1:13" x14ac:dyDescent="0.3">
      <c r="A191" s="51" t="s">
        <v>104</v>
      </c>
      <c r="B191" s="51" t="s">
        <v>204</v>
      </c>
      <c r="C191" s="51" t="s">
        <v>481</v>
      </c>
      <c r="D191" s="52">
        <v>137465633760</v>
      </c>
      <c r="E191" s="52">
        <v>115035140760</v>
      </c>
      <c r="F191" s="52">
        <v>108708208018</v>
      </c>
      <c r="G191" s="52">
        <v>85546222770</v>
      </c>
      <c r="H191" s="53">
        <v>0.74370000000000003</v>
      </c>
      <c r="I191" s="51" t="s">
        <v>7</v>
      </c>
      <c r="J191" s="129">
        <f t="shared" si="9"/>
        <v>0.78693434773421322</v>
      </c>
      <c r="K191" s="130">
        <f t="shared" si="8"/>
        <v>0.18</v>
      </c>
      <c r="L191" s="130" t="str">
        <f t="shared" si="10"/>
        <v>A</v>
      </c>
      <c r="M191" s="130">
        <f t="shared" si="11"/>
        <v>0.1</v>
      </c>
    </row>
    <row r="192" spans="1:13" x14ac:dyDescent="0.3">
      <c r="A192" s="51" t="s">
        <v>104</v>
      </c>
      <c r="B192" s="51" t="s">
        <v>205</v>
      </c>
      <c r="C192" s="51" t="s">
        <v>481</v>
      </c>
      <c r="D192" s="52">
        <v>110807104850</v>
      </c>
      <c r="E192" s="52">
        <v>34452770440</v>
      </c>
      <c r="F192" s="52">
        <v>32557868065</v>
      </c>
      <c r="G192" s="52">
        <v>25079881740</v>
      </c>
      <c r="H192" s="53">
        <v>0.72789999999999999</v>
      </c>
      <c r="I192" s="51" t="s">
        <v>11</v>
      </c>
      <c r="J192" s="129">
        <f t="shared" si="9"/>
        <v>0.77031707634939084</v>
      </c>
      <c r="K192" s="130">
        <f t="shared" si="8"/>
        <v>0.18</v>
      </c>
      <c r="L192" s="130" t="str">
        <f t="shared" si="10"/>
        <v>A</v>
      </c>
      <c r="M192" s="130">
        <f t="shared" si="11"/>
        <v>0.08</v>
      </c>
    </row>
    <row r="193" spans="1:13" x14ac:dyDescent="0.3">
      <c r="A193" s="51" t="s">
        <v>104</v>
      </c>
      <c r="B193" s="51" t="s">
        <v>206</v>
      </c>
      <c r="C193" s="51" t="s">
        <v>487</v>
      </c>
      <c r="D193" s="52">
        <v>9923231000</v>
      </c>
      <c r="E193" s="52">
        <v>1533656000</v>
      </c>
      <c r="F193" s="52">
        <v>1449304920</v>
      </c>
      <c r="G193" s="52">
        <v>1090713920</v>
      </c>
      <c r="H193" s="53">
        <v>0.71120000000000005</v>
      </c>
      <c r="I193" s="51" t="s">
        <v>11</v>
      </c>
      <c r="J193" s="129">
        <f t="shared" si="9"/>
        <v>0.75257725613737658</v>
      </c>
      <c r="K193" s="130">
        <f t="shared" si="8"/>
        <v>0.18</v>
      </c>
      <c r="L193" s="130" t="str">
        <f t="shared" si="10"/>
        <v>C</v>
      </c>
      <c r="M193" s="130">
        <f t="shared" si="11"/>
        <v>0.04</v>
      </c>
    </row>
    <row r="194" spans="1:13" x14ac:dyDescent="0.3">
      <c r="A194" s="51" t="s">
        <v>104</v>
      </c>
      <c r="B194" s="51" t="s">
        <v>207</v>
      </c>
      <c r="C194" s="51" t="s">
        <v>487</v>
      </c>
      <c r="D194" s="52">
        <v>99256671820</v>
      </c>
      <c r="E194" s="52">
        <v>9116434140</v>
      </c>
      <c r="F194" s="52">
        <v>8615030262</v>
      </c>
      <c r="G194" s="52">
        <v>5756232610</v>
      </c>
      <c r="H194" s="53">
        <v>0.63139999999999996</v>
      </c>
      <c r="I194" s="51" t="s">
        <v>7</v>
      </c>
      <c r="J194" s="129">
        <f t="shared" si="9"/>
        <v>0.66816162392256961</v>
      </c>
      <c r="K194" s="130">
        <f t="shared" si="8"/>
        <v>0.1</v>
      </c>
      <c r="L194" s="130" t="str">
        <f t="shared" si="10"/>
        <v>A</v>
      </c>
      <c r="M194" s="130">
        <f t="shared" si="11"/>
        <v>0.06</v>
      </c>
    </row>
    <row r="195" spans="1:13" x14ac:dyDescent="0.3">
      <c r="A195" s="51" t="s">
        <v>104</v>
      </c>
      <c r="B195" s="51" t="s">
        <v>208</v>
      </c>
      <c r="C195" s="51" t="s">
        <v>487</v>
      </c>
      <c r="D195" s="52">
        <v>30267443300</v>
      </c>
      <c r="E195" s="52">
        <v>30043612300</v>
      </c>
      <c r="F195" s="52">
        <v>28391213623</v>
      </c>
      <c r="G195" s="52">
        <v>16656744230</v>
      </c>
      <c r="H195" s="53">
        <v>0.5544</v>
      </c>
      <c r="I195" s="51" t="s">
        <v>11</v>
      </c>
      <c r="J195" s="129">
        <f t="shared" si="9"/>
        <v>0.58668658730763834</v>
      </c>
      <c r="K195" s="130">
        <f t="shared" ref="K195:K258" si="12">VLOOKUP(J195*100,$O$5:$P$10,2)</f>
        <v>0</v>
      </c>
      <c r="L195" s="130" t="str">
        <f t="shared" si="10"/>
        <v>B</v>
      </c>
      <c r="M195" s="130">
        <f t="shared" si="11"/>
        <v>0.06</v>
      </c>
    </row>
    <row r="196" spans="1:13" x14ac:dyDescent="0.3">
      <c r="A196" s="51" t="s">
        <v>104</v>
      </c>
      <c r="B196" s="51" t="s">
        <v>209</v>
      </c>
      <c r="C196" s="51" t="s">
        <v>481</v>
      </c>
      <c r="D196" s="52">
        <v>658479306000</v>
      </c>
      <c r="E196" s="52">
        <v>554174000</v>
      </c>
      <c r="F196" s="52">
        <v>523694430</v>
      </c>
      <c r="G196" s="52">
        <v>230136800</v>
      </c>
      <c r="H196" s="53">
        <v>0.4153</v>
      </c>
      <c r="I196" s="51" t="s">
        <v>11</v>
      </c>
      <c r="J196" s="129">
        <f t="shared" ref="J196:J259" si="13">+G196/F196</f>
        <v>0.4394486303778331</v>
      </c>
      <c r="K196" s="130">
        <f t="shared" si="12"/>
        <v>0</v>
      </c>
      <c r="L196" s="130" t="str">
        <f t="shared" ref="L196:L259" si="14">+VLOOKUP(D196/1000000,$R$5:$T$9,2)</f>
        <v>A</v>
      </c>
      <c r="M196" s="130">
        <f t="shared" ref="M196:M259" si="15">+VLOOKUP(E196/1000000,$R$5:$T$9,3)</f>
        <v>0.02</v>
      </c>
    </row>
    <row r="197" spans="1:13" x14ac:dyDescent="0.3">
      <c r="A197" s="51" t="s">
        <v>210</v>
      </c>
      <c r="B197" s="51" t="s">
        <v>211</v>
      </c>
      <c r="C197" s="51" t="s">
        <v>465</v>
      </c>
      <c r="D197" s="52">
        <v>9291500000</v>
      </c>
      <c r="E197" s="52">
        <v>8738119000</v>
      </c>
      <c r="F197" s="52">
        <v>8257522455</v>
      </c>
      <c r="G197" s="52">
        <v>8738119000</v>
      </c>
      <c r="H197" s="55">
        <v>1</v>
      </c>
      <c r="I197" s="51" t="s">
        <v>11</v>
      </c>
      <c r="J197" s="129">
        <f t="shared" si="13"/>
        <v>1.0582010582010581</v>
      </c>
      <c r="K197" s="130">
        <f t="shared" si="12"/>
        <v>0.4</v>
      </c>
      <c r="L197" s="130" t="str">
        <f t="shared" si="14"/>
        <v>C</v>
      </c>
      <c r="M197" s="130">
        <f t="shared" si="15"/>
        <v>0.06</v>
      </c>
    </row>
    <row r="198" spans="1:13" x14ac:dyDescent="0.3">
      <c r="A198" s="51" t="s">
        <v>210</v>
      </c>
      <c r="B198" s="51" t="s">
        <v>212</v>
      </c>
      <c r="C198" s="51" t="s">
        <v>466</v>
      </c>
      <c r="D198" s="52">
        <v>16994348000</v>
      </c>
      <c r="E198" s="52">
        <v>16284175000</v>
      </c>
      <c r="F198" s="52">
        <v>15388545375</v>
      </c>
      <c r="G198" s="52">
        <v>16213902690</v>
      </c>
      <c r="H198" s="53">
        <v>0.99570000000000003</v>
      </c>
      <c r="I198" s="51" t="s">
        <v>7</v>
      </c>
      <c r="J198" s="129">
        <f t="shared" si="13"/>
        <v>1.0536345245692205</v>
      </c>
      <c r="K198" s="130">
        <f t="shared" si="12"/>
        <v>0.4</v>
      </c>
      <c r="L198" s="130" t="str">
        <f t="shared" si="14"/>
        <v>C</v>
      </c>
      <c r="M198" s="130">
        <f t="shared" si="15"/>
        <v>0.06</v>
      </c>
    </row>
    <row r="199" spans="1:13" x14ac:dyDescent="0.3">
      <c r="A199" s="51" t="s">
        <v>210</v>
      </c>
      <c r="B199" s="51" t="s">
        <v>213</v>
      </c>
      <c r="C199" s="51" t="s">
        <v>481</v>
      </c>
      <c r="D199" s="52">
        <v>37934012780</v>
      </c>
      <c r="E199" s="52">
        <v>23084710780</v>
      </c>
      <c r="F199" s="52">
        <v>21815051687</v>
      </c>
      <c r="G199" s="52">
        <v>22742877050</v>
      </c>
      <c r="H199" s="53">
        <v>0.98519999999999996</v>
      </c>
      <c r="I199" s="51" t="s">
        <v>7</v>
      </c>
      <c r="J199" s="129">
        <f t="shared" si="13"/>
        <v>1.0425314308814086</v>
      </c>
      <c r="K199" s="130">
        <f t="shared" si="12"/>
        <v>0.4</v>
      </c>
      <c r="L199" s="130" t="str">
        <f t="shared" si="14"/>
        <v>B</v>
      </c>
      <c r="M199" s="130">
        <f t="shared" si="15"/>
        <v>0.06</v>
      </c>
    </row>
    <row r="200" spans="1:13" x14ac:dyDescent="0.3">
      <c r="A200" s="51" t="s">
        <v>210</v>
      </c>
      <c r="B200" s="51" t="s">
        <v>214</v>
      </c>
      <c r="C200" s="51" t="s">
        <v>214</v>
      </c>
      <c r="D200" s="52">
        <v>537509256000</v>
      </c>
      <c r="E200" s="52">
        <v>459289818060</v>
      </c>
      <c r="F200" s="52">
        <v>434028878066</v>
      </c>
      <c r="G200" s="52">
        <v>451216181655</v>
      </c>
      <c r="H200" s="53">
        <v>0.98240000000000005</v>
      </c>
      <c r="I200" s="51" t="s">
        <v>7</v>
      </c>
      <c r="J200" s="129">
        <f t="shared" si="13"/>
        <v>1.0395994470819208</v>
      </c>
      <c r="K200" s="130">
        <f t="shared" si="12"/>
        <v>0.4</v>
      </c>
      <c r="L200" s="130" t="str">
        <f t="shared" si="14"/>
        <v>A</v>
      </c>
      <c r="M200" s="130">
        <f t="shared" si="15"/>
        <v>0.1</v>
      </c>
    </row>
    <row r="201" spans="1:13" x14ac:dyDescent="0.3">
      <c r="A201" s="51" t="s">
        <v>210</v>
      </c>
      <c r="B201" s="51" t="s">
        <v>215</v>
      </c>
      <c r="C201" s="51" t="s">
        <v>481</v>
      </c>
      <c r="D201" s="52">
        <v>74821299640</v>
      </c>
      <c r="E201" s="52">
        <v>51837239680</v>
      </c>
      <c r="F201" s="52">
        <v>48986191497</v>
      </c>
      <c r="G201" s="52">
        <v>50910449186</v>
      </c>
      <c r="H201" s="53">
        <v>0.98209999999999997</v>
      </c>
      <c r="I201" s="51" t="s">
        <v>7</v>
      </c>
      <c r="J201" s="129">
        <f t="shared" si="13"/>
        <v>1.0392816348892493</v>
      </c>
      <c r="K201" s="130">
        <f t="shared" si="12"/>
        <v>0.4</v>
      </c>
      <c r="L201" s="130" t="str">
        <f t="shared" si="14"/>
        <v>B</v>
      </c>
      <c r="M201" s="130">
        <f t="shared" si="15"/>
        <v>0.08</v>
      </c>
    </row>
    <row r="202" spans="1:13" x14ac:dyDescent="0.3">
      <c r="A202" s="51" t="s">
        <v>210</v>
      </c>
      <c r="B202" s="51" t="s">
        <v>216</v>
      </c>
      <c r="C202" s="51" t="s">
        <v>486</v>
      </c>
      <c r="D202" s="52">
        <v>91148394770</v>
      </c>
      <c r="E202" s="52">
        <v>32316756150</v>
      </c>
      <c r="F202" s="52">
        <v>30539334561</v>
      </c>
      <c r="G202" s="52">
        <v>31629791440</v>
      </c>
      <c r="H202" s="53">
        <v>0.97870000000000001</v>
      </c>
      <c r="I202" s="51" t="s">
        <v>11</v>
      </c>
      <c r="J202" s="129">
        <f t="shared" si="13"/>
        <v>1.0357066352189794</v>
      </c>
      <c r="K202" s="130">
        <f t="shared" si="12"/>
        <v>0.4</v>
      </c>
      <c r="L202" s="130" t="str">
        <f t="shared" si="14"/>
        <v>A</v>
      </c>
      <c r="M202" s="130">
        <f t="shared" si="15"/>
        <v>0.08</v>
      </c>
    </row>
    <row r="203" spans="1:13" x14ac:dyDescent="0.3">
      <c r="A203" s="51" t="s">
        <v>210</v>
      </c>
      <c r="B203" s="51" t="s">
        <v>217</v>
      </c>
      <c r="C203" s="51" t="s">
        <v>480</v>
      </c>
      <c r="D203" s="52">
        <v>11872208000</v>
      </c>
      <c r="E203" s="52">
        <v>10413176000</v>
      </c>
      <c r="F203" s="52">
        <v>9840451320</v>
      </c>
      <c r="G203" s="52">
        <v>10152415730</v>
      </c>
      <c r="H203" s="53">
        <v>0.97499999999999998</v>
      </c>
      <c r="I203" s="51" t="s">
        <v>7</v>
      </c>
      <c r="J203" s="129">
        <f t="shared" si="13"/>
        <v>1.0317022461526693</v>
      </c>
      <c r="K203" s="130">
        <f t="shared" si="12"/>
        <v>0.4</v>
      </c>
      <c r="L203" s="130" t="str">
        <f t="shared" si="14"/>
        <v>C</v>
      </c>
      <c r="M203" s="130">
        <f t="shared" si="15"/>
        <v>0.06</v>
      </c>
    </row>
    <row r="204" spans="1:13" x14ac:dyDescent="0.3">
      <c r="A204" s="51" t="s">
        <v>210</v>
      </c>
      <c r="B204" s="51" t="s">
        <v>218</v>
      </c>
      <c r="C204" s="51" t="s">
        <v>480</v>
      </c>
      <c r="D204" s="52">
        <v>65456672750</v>
      </c>
      <c r="E204" s="52">
        <v>54741043750</v>
      </c>
      <c r="F204" s="52">
        <v>51730286343</v>
      </c>
      <c r="G204" s="52">
        <v>53134982008</v>
      </c>
      <c r="H204" s="53">
        <v>0.97070000000000001</v>
      </c>
      <c r="I204" s="51" t="s">
        <v>7</v>
      </c>
      <c r="J204" s="129">
        <f t="shared" si="13"/>
        <v>1.0271542217200598</v>
      </c>
      <c r="K204" s="130">
        <f t="shared" si="12"/>
        <v>0.4</v>
      </c>
      <c r="L204" s="130" t="str">
        <f t="shared" si="14"/>
        <v>B</v>
      </c>
      <c r="M204" s="130">
        <f t="shared" si="15"/>
        <v>0.08</v>
      </c>
    </row>
    <row r="205" spans="1:13" x14ac:dyDescent="0.3">
      <c r="A205" s="51" t="s">
        <v>210</v>
      </c>
      <c r="B205" s="51" t="s">
        <v>219</v>
      </c>
      <c r="C205" s="51" t="s">
        <v>467</v>
      </c>
      <c r="D205" s="52">
        <v>5444432000</v>
      </c>
      <c r="E205" s="52">
        <v>4689911000</v>
      </c>
      <c r="F205" s="52">
        <v>4431965895</v>
      </c>
      <c r="G205" s="52">
        <v>4547380013</v>
      </c>
      <c r="H205" s="53">
        <v>0.96960000000000002</v>
      </c>
      <c r="I205" s="51" t="s">
        <v>11</v>
      </c>
      <c r="J205" s="129">
        <f t="shared" si="13"/>
        <v>1.0260412919987056</v>
      </c>
      <c r="K205" s="130">
        <f t="shared" si="12"/>
        <v>0.4</v>
      </c>
      <c r="L205" s="130" t="str">
        <f t="shared" si="14"/>
        <v>D</v>
      </c>
      <c r="M205" s="130">
        <f t="shared" si="15"/>
        <v>0.04</v>
      </c>
    </row>
    <row r="206" spans="1:13" x14ac:dyDescent="0.3">
      <c r="A206" s="51" t="s">
        <v>210</v>
      </c>
      <c r="B206" s="51" t="s">
        <v>220</v>
      </c>
      <c r="C206" s="51" t="s">
        <v>487</v>
      </c>
      <c r="D206" s="52">
        <v>37821449240</v>
      </c>
      <c r="E206" s="52">
        <v>31330327806</v>
      </c>
      <c r="F206" s="52">
        <v>29607159776</v>
      </c>
      <c r="G206" s="52">
        <v>30150237346</v>
      </c>
      <c r="H206" s="53">
        <v>0.96230000000000004</v>
      </c>
      <c r="I206" s="51" t="s">
        <v>11</v>
      </c>
      <c r="J206" s="129">
        <f t="shared" si="13"/>
        <v>1.0183427783721499</v>
      </c>
      <c r="K206" s="130">
        <f t="shared" si="12"/>
        <v>0.4</v>
      </c>
      <c r="L206" s="130" t="str">
        <f t="shared" si="14"/>
        <v>B</v>
      </c>
      <c r="M206" s="130">
        <f t="shared" si="15"/>
        <v>0.08</v>
      </c>
    </row>
    <row r="207" spans="1:13" x14ac:dyDescent="0.3">
      <c r="A207" s="51" t="s">
        <v>210</v>
      </c>
      <c r="B207" s="51" t="s">
        <v>221</v>
      </c>
      <c r="C207" s="51" t="s">
        <v>480</v>
      </c>
      <c r="D207" s="52">
        <v>35610446000</v>
      </c>
      <c r="E207" s="52">
        <v>26975541000</v>
      </c>
      <c r="F207" s="52">
        <v>25491886245</v>
      </c>
      <c r="G207" s="52">
        <v>25938986910</v>
      </c>
      <c r="H207" s="53">
        <v>0.96160000000000001</v>
      </c>
      <c r="I207" s="51" t="s">
        <v>11</v>
      </c>
      <c r="J207" s="129">
        <f t="shared" si="13"/>
        <v>1.017538940065202</v>
      </c>
      <c r="K207" s="130">
        <f t="shared" si="12"/>
        <v>0.4</v>
      </c>
      <c r="L207" s="130" t="str">
        <f t="shared" si="14"/>
        <v>B</v>
      </c>
      <c r="M207" s="130">
        <f t="shared" si="15"/>
        <v>0.06</v>
      </c>
    </row>
    <row r="208" spans="1:13" x14ac:dyDescent="0.3">
      <c r="A208" s="51" t="s">
        <v>210</v>
      </c>
      <c r="B208" s="51" t="s">
        <v>222</v>
      </c>
      <c r="C208" s="51" t="s">
        <v>480</v>
      </c>
      <c r="D208" s="52">
        <v>20974435208</v>
      </c>
      <c r="E208" s="52">
        <v>15542422902</v>
      </c>
      <c r="F208" s="52">
        <v>14687589642</v>
      </c>
      <c r="G208" s="52">
        <v>14932449665</v>
      </c>
      <c r="H208" s="53">
        <v>0.96079999999999999</v>
      </c>
      <c r="I208" s="51" t="s">
        <v>11</v>
      </c>
      <c r="J208" s="129">
        <f t="shared" si="13"/>
        <v>1.0166712189656912</v>
      </c>
      <c r="K208" s="130">
        <f t="shared" si="12"/>
        <v>0.4</v>
      </c>
      <c r="L208" s="130" t="str">
        <f t="shared" si="14"/>
        <v>C</v>
      </c>
      <c r="M208" s="130">
        <f t="shared" si="15"/>
        <v>0.06</v>
      </c>
    </row>
    <row r="209" spans="1:13" x14ac:dyDescent="0.3">
      <c r="A209" s="51" t="s">
        <v>210</v>
      </c>
      <c r="B209" s="51" t="s">
        <v>223</v>
      </c>
      <c r="C209" s="51" t="s">
        <v>481</v>
      </c>
      <c r="D209" s="52">
        <v>46330292860</v>
      </c>
      <c r="E209" s="52">
        <v>29825840770</v>
      </c>
      <c r="F209" s="52">
        <v>28185419527</v>
      </c>
      <c r="G209" s="52">
        <v>28571472512</v>
      </c>
      <c r="H209" s="53">
        <v>0.95789999999999997</v>
      </c>
      <c r="I209" s="51" t="s">
        <v>7</v>
      </c>
      <c r="J209" s="129">
        <f t="shared" si="13"/>
        <v>1.0136969039836425</v>
      </c>
      <c r="K209" s="130">
        <f t="shared" si="12"/>
        <v>0.4</v>
      </c>
      <c r="L209" s="130" t="str">
        <f t="shared" si="14"/>
        <v>B</v>
      </c>
      <c r="M209" s="130">
        <f t="shared" si="15"/>
        <v>0.06</v>
      </c>
    </row>
    <row r="210" spans="1:13" x14ac:dyDescent="0.3">
      <c r="A210" s="51" t="s">
        <v>210</v>
      </c>
      <c r="B210" s="51" t="s">
        <v>224</v>
      </c>
      <c r="C210" s="51" t="s">
        <v>481</v>
      </c>
      <c r="D210" s="52">
        <v>32369701000</v>
      </c>
      <c r="E210" s="52">
        <v>28569701000</v>
      </c>
      <c r="F210" s="52">
        <v>26998367445</v>
      </c>
      <c r="G210" s="52">
        <v>27299707941</v>
      </c>
      <c r="H210" s="53">
        <v>0.95550000000000002</v>
      </c>
      <c r="I210" s="51" t="s">
        <v>7</v>
      </c>
      <c r="J210" s="129">
        <f t="shared" si="13"/>
        <v>1.0111614339872173</v>
      </c>
      <c r="K210" s="130">
        <f t="shared" si="12"/>
        <v>0.4</v>
      </c>
      <c r="L210" s="130" t="str">
        <f t="shared" si="14"/>
        <v>B</v>
      </c>
      <c r="M210" s="130">
        <f t="shared" si="15"/>
        <v>0.06</v>
      </c>
    </row>
    <row r="211" spans="1:13" x14ac:dyDescent="0.3">
      <c r="A211" s="51" t="s">
        <v>210</v>
      </c>
      <c r="B211" s="51" t="s">
        <v>225</v>
      </c>
      <c r="C211" s="51" t="s">
        <v>225</v>
      </c>
      <c r="D211" s="52">
        <v>45906887000</v>
      </c>
      <c r="E211" s="52">
        <v>33347087000</v>
      </c>
      <c r="F211" s="52">
        <v>31512997215</v>
      </c>
      <c r="G211" s="52">
        <v>31752020858</v>
      </c>
      <c r="H211" s="53">
        <v>0.95220000000000005</v>
      </c>
      <c r="I211" s="51" t="s">
        <v>7</v>
      </c>
      <c r="J211" s="129">
        <f t="shared" si="13"/>
        <v>1.0075849225438394</v>
      </c>
      <c r="K211" s="130">
        <f t="shared" si="12"/>
        <v>0.4</v>
      </c>
      <c r="L211" s="130" t="str">
        <f t="shared" si="14"/>
        <v>B</v>
      </c>
      <c r="M211" s="130">
        <f t="shared" si="15"/>
        <v>0.08</v>
      </c>
    </row>
    <row r="212" spans="1:13" x14ac:dyDescent="0.3">
      <c r="A212" s="51" t="s">
        <v>210</v>
      </c>
      <c r="B212" s="51" t="s">
        <v>226</v>
      </c>
      <c r="C212" s="51" t="s">
        <v>507</v>
      </c>
      <c r="D212" s="52">
        <v>24007430280</v>
      </c>
      <c r="E212" s="52">
        <v>23125310280</v>
      </c>
      <c r="F212" s="52">
        <v>21853418214</v>
      </c>
      <c r="G212" s="52">
        <v>21983059430</v>
      </c>
      <c r="H212" s="53">
        <v>0.9506</v>
      </c>
      <c r="I212" s="51" t="s">
        <v>11</v>
      </c>
      <c r="J212" s="129">
        <f t="shared" si="13"/>
        <v>1.005932308379883</v>
      </c>
      <c r="K212" s="130">
        <f t="shared" si="12"/>
        <v>0.4</v>
      </c>
      <c r="L212" s="130" t="str">
        <f t="shared" si="14"/>
        <v>C</v>
      </c>
      <c r="M212" s="130">
        <f t="shared" si="15"/>
        <v>0.06</v>
      </c>
    </row>
    <row r="213" spans="1:13" x14ac:dyDescent="0.3">
      <c r="A213" s="51" t="s">
        <v>210</v>
      </c>
      <c r="B213" s="51" t="s">
        <v>227</v>
      </c>
      <c r="C213" s="51" t="s">
        <v>508</v>
      </c>
      <c r="D213" s="52">
        <v>20386904940</v>
      </c>
      <c r="E213" s="52">
        <v>19269679940</v>
      </c>
      <c r="F213" s="52">
        <v>18209847543</v>
      </c>
      <c r="G213" s="52">
        <v>18271667893</v>
      </c>
      <c r="H213" s="53">
        <v>0.94820000000000004</v>
      </c>
      <c r="I213" s="51" t="s">
        <v>11</v>
      </c>
      <c r="J213" s="129">
        <f t="shared" si="13"/>
        <v>1.0033948856438264</v>
      </c>
      <c r="K213" s="130">
        <f t="shared" si="12"/>
        <v>0.4</v>
      </c>
      <c r="L213" s="130" t="str">
        <f t="shared" si="14"/>
        <v>C</v>
      </c>
      <c r="M213" s="130">
        <f t="shared" si="15"/>
        <v>0.06</v>
      </c>
    </row>
    <row r="214" spans="1:13" x14ac:dyDescent="0.3">
      <c r="A214" s="51" t="s">
        <v>210</v>
      </c>
      <c r="B214" s="51" t="s">
        <v>228</v>
      </c>
      <c r="C214" s="51" t="s">
        <v>481</v>
      </c>
      <c r="D214" s="52">
        <v>15603730430</v>
      </c>
      <c r="E214" s="52">
        <v>15583730430</v>
      </c>
      <c r="F214" s="52">
        <v>14726625256</v>
      </c>
      <c r="G214" s="52">
        <v>14428986845</v>
      </c>
      <c r="H214" s="53">
        <v>0.92589999999999995</v>
      </c>
      <c r="I214" s="51" t="s">
        <v>11</v>
      </c>
      <c r="J214" s="129">
        <f t="shared" si="13"/>
        <v>0.97978909588408691</v>
      </c>
      <c r="K214" s="130">
        <f t="shared" si="12"/>
        <v>0.33</v>
      </c>
      <c r="L214" s="130" t="str">
        <f t="shared" si="14"/>
        <v>C</v>
      </c>
      <c r="M214" s="130">
        <f t="shared" si="15"/>
        <v>0.06</v>
      </c>
    </row>
    <row r="215" spans="1:13" x14ac:dyDescent="0.3">
      <c r="A215" s="51" t="s">
        <v>210</v>
      </c>
      <c r="B215" s="51" t="s">
        <v>229</v>
      </c>
      <c r="C215" s="51" t="s">
        <v>502</v>
      </c>
      <c r="D215" s="52">
        <v>44543416000</v>
      </c>
      <c r="E215" s="52">
        <v>37962740510</v>
      </c>
      <c r="F215" s="52">
        <v>35874789781</v>
      </c>
      <c r="G215" s="52">
        <v>34825935430</v>
      </c>
      <c r="H215" s="53">
        <v>0.91739999999999999</v>
      </c>
      <c r="I215" s="51" t="s">
        <v>11</v>
      </c>
      <c r="J215" s="129">
        <f t="shared" si="13"/>
        <v>0.97076347046483613</v>
      </c>
      <c r="K215" s="130">
        <f t="shared" si="12"/>
        <v>0.33</v>
      </c>
      <c r="L215" s="130" t="str">
        <f t="shared" si="14"/>
        <v>B</v>
      </c>
      <c r="M215" s="130">
        <f t="shared" si="15"/>
        <v>0.08</v>
      </c>
    </row>
    <row r="216" spans="1:13" x14ac:dyDescent="0.3">
      <c r="A216" s="51" t="s">
        <v>210</v>
      </c>
      <c r="B216" s="51" t="s">
        <v>230</v>
      </c>
      <c r="C216" s="51" t="s">
        <v>502</v>
      </c>
      <c r="D216" s="52">
        <v>88701829130</v>
      </c>
      <c r="E216" s="52">
        <v>58701743690</v>
      </c>
      <c r="F216" s="52">
        <v>55473147787</v>
      </c>
      <c r="G216" s="52">
        <v>53604729190</v>
      </c>
      <c r="H216" s="53">
        <v>0.91320000000000001</v>
      </c>
      <c r="I216" s="51" t="s">
        <v>11</v>
      </c>
      <c r="J216" s="129">
        <f t="shared" si="13"/>
        <v>0.96631850414953635</v>
      </c>
      <c r="K216" s="130">
        <f t="shared" si="12"/>
        <v>0.33</v>
      </c>
      <c r="L216" s="130" t="str">
        <f t="shared" si="14"/>
        <v>A</v>
      </c>
      <c r="M216" s="130">
        <f t="shared" si="15"/>
        <v>0.08</v>
      </c>
    </row>
    <row r="217" spans="1:13" x14ac:dyDescent="0.3">
      <c r="A217" s="51" t="s">
        <v>210</v>
      </c>
      <c r="B217" s="51" t="s">
        <v>231</v>
      </c>
      <c r="C217" s="51" t="s">
        <v>502</v>
      </c>
      <c r="D217" s="52">
        <v>69301124950</v>
      </c>
      <c r="E217" s="52">
        <v>54562110140</v>
      </c>
      <c r="F217" s="52">
        <v>51561194082</v>
      </c>
      <c r="G217" s="52">
        <v>49810039901</v>
      </c>
      <c r="H217" s="53">
        <v>0.91290000000000004</v>
      </c>
      <c r="I217" s="51" t="s">
        <v>7</v>
      </c>
      <c r="J217" s="129">
        <f t="shared" si="13"/>
        <v>0.96603736177608568</v>
      </c>
      <c r="K217" s="130">
        <f t="shared" si="12"/>
        <v>0.33</v>
      </c>
      <c r="L217" s="130" t="str">
        <f t="shared" si="14"/>
        <v>B</v>
      </c>
      <c r="M217" s="130">
        <f t="shared" si="15"/>
        <v>0.08</v>
      </c>
    </row>
    <row r="218" spans="1:13" x14ac:dyDescent="0.3">
      <c r="A218" s="51" t="s">
        <v>210</v>
      </c>
      <c r="B218" s="51" t="s">
        <v>232</v>
      </c>
      <c r="C218" s="51" t="s">
        <v>232</v>
      </c>
      <c r="D218" s="52">
        <v>14403628000</v>
      </c>
      <c r="E218" s="52">
        <v>10051216030</v>
      </c>
      <c r="F218" s="52">
        <v>9498399148</v>
      </c>
      <c r="G218" s="52">
        <v>9123442574</v>
      </c>
      <c r="H218" s="53">
        <v>0.90769999999999995</v>
      </c>
      <c r="I218" s="51" t="s">
        <v>11</v>
      </c>
      <c r="J218" s="129">
        <f t="shared" si="13"/>
        <v>0.96052423485709681</v>
      </c>
      <c r="K218" s="130">
        <f t="shared" si="12"/>
        <v>0.33</v>
      </c>
      <c r="L218" s="130" t="str">
        <f t="shared" si="14"/>
        <v>C</v>
      </c>
      <c r="M218" s="130">
        <f t="shared" si="15"/>
        <v>0.06</v>
      </c>
    </row>
    <row r="219" spans="1:13" x14ac:dyDescent="0.3">
      <c r="A219" s="51" t="s">
        <v>210</v>
      </c>
      <c r="B219" s="51" t="s">
        <v>233</v>
      </c>
      <c r="C219" s="51" t="s">
        <v>500</v>
      </c>
      <c r="D219" s="52">
        <v>30459179120</v>
      </c>
      <c r="E219" s="52">
        <v>25721982300</v>
      </c>
      <c r="F219" s="52">
        <v>24307273273</v>
      </c>
      <c r="G219" s="52">
        <v>23326609447</v>
      </c>
      <c r="H219" s="53">
        <v>0.90690000000000004</v>
      </c>
      <c r="I219" s="51" t="s">
        <v>11</v>
      </c>
      <c r="J219" s="129">
        <f t="shared" si="13"/>
        <v>0.95965553951749494</v>
      </c>
      <c r="K219" s="130">
        <f t="shared" si="12"/>
        <v>0.33</v>
      </c>
      <c r="L219" s="130" t="str">
        <f t="shared" si="14"/>
        <v>B</v>
      </c>
      <c r="M219" s="130">
        <f t="shared" si="15"/>
        <v>0.06</v>
      </c>
    </row>
    <row r="220" spans="1:13" x14ac:dyDescent="0.3">
      <c r="A220" s="51" t="s">
        <v>210</v>
      </c>
      <c r="B220" s="51" t="s">
        <v>234</v>
      </c>
      <c r="C220" s="51" t="s">
        <v>483</v>
      </c>
      <c r="D220" s="52">
        <v>63630625930</v>
      </c>
      <c r="E220" s="52">
        <v>60679307540</v>
      </c>
      <c r="F220" s="52">
        <v>57341945625</v>
      </c>
      <c r="G220" s="52">
        <v>53915973300</v>
      </c>
      <c r="H220" s="53">
        <v>0.88849999999999996</v>
      </c>
      <c r="I220" s="51" t="s">
        <v>7</v>
      </c>
      <c r="J220" s="129">
        <f t="shared" si="13"/>
        <v>0.94025364351246676</v>
      </c>
      <c r="K220" s="130">
        <f t="shared" si="12"/>
        <v>0.33</v>
      </c>
      <c r="L220" s="130" t="str">
        <f t="shared" si="14"/>
        <v>B</v>
      </c>
      <c r="M220" s="130">
        <f t="shared" si="15"/>
        <v>0.08</v>
      </c>
    </row>
    <row r="221" spans="1:13" x14ac:dyDescent="0.3">
      <c r="A221" s="51" t="s">
        <v>210</v>
      </c>
      <c r="B221" s="51" t="s">
        <v>235</v>
      </c>
      <c r="C221" s="51" t="s">
        <v>487</v>
      </c>
      <c r="D221" s="52">
        <v>16173386000</v>
      </c>
      <c r="E221" s="52">
        <v>1249218000</v>
      </c>
      <c r="F221" s="52">
        <v>1180511010</v>
      </c>
      <c r="G221" s="52">
        <v>1089878000</v>
      </c>
      <c r="H221" s="53">
        <v>0.87239999999999995</v>
      </c>
      <c r="I221" s="51" t="s">
        <v>7</v>
      </c>
      <c r="J221" s="129">
        <f t="shared" si="13"/>
        <v>0.92322561227107913</v>
      </c>
      <c r="K221" s="130">
        <f t="shared" si="12"/>
        <v>0.33</v>
      </c>
      <c r="L221" s="130" t="str">
        <f t="shared" si="14"/>
        <v>C</v>
      </c>
      <c r="M221" s="130">
        <f t="shared" si="15"/>
        <v>0.04</v>
      </c>
    </row>
    <row r="222" spans="1:13" x14ac:dyDescent="0.3">
      <c r="A222" s="51" t="s">
        <v>210</v>
      </c>
      <c r="B222" s="51" t="s">
        <v>236</v>
      </c>
      <c r="C222" s="51" t="s">
        <v>480</v>
      </c>
      <c r="D222" s="52">
        <v>101052321840</v>
      </c>
      <c r="E222" s="52">
        <v>68228744510</v>
      </c>
      <c r="F222" s="52">
        <v>64476163561</v>
      </c>
      <c r="G222" s="52">
        <v>59360765660</v>
      </c>
      <c r="H222" s="55">
        <v>0.87</v>
      </c>
      <c r="I222" s="51" t="s">
        <v>11</v>
      </c>
      <c r="J222" s="129">
        <f t="shared" si="13"/>
        <v>0.92066218555078272</v>
      </c>
      <c r="K222" s="130">
        <f t="shared" si="12"/>
        <v>0.33</v>
      </c>
      <c r="L222" s="130" t="str">
        <f t="shared" si="14"/>
        <v>A</v>
      </c>
      <c r="M222" s="130">
        <f t="shared" si="15"/>
        <v>0.08</v>
      </c>
    </row>
    <row r="223" spans="1:13" x14ac:dyDescent="0.3">
      <c r="A223" s="51" t="s">
        <v>210</v>
      </c>
      <c r="B223" s="51" t="s">
        <v>237</v>
      </c>
      <c r="C223" s="51" t="s">
        <v>468</v>
      </c>
      <c r="D223" s="52">
        <v>11428379000</v>
      </c>
      <c r="E223" s="52">
        <v>10910227000</v>
      </c>
      <c r="F223" s="52">
        <v>10310164515</v>
      </c>
      <c r="G223" s="52">
        <v>9242645235</v>
      </c>
      <c r="H223" s="53">
        <v>0.84719999999999995</v>
      </c>
      <c r="I223" s="51" t="s">
        <v>11</v>
      </c>
      <c r="J223" s="129">
        <f t="shared" si="13"/>
        <v>0.8964595299670638</v>
      </c>
      <c r="K223" s="130">
        <f t="shared" si="12"/>
        <v>0.25</v>
      </c>
      <c r="L223" s="130" t="str">
        <f t="shared" si="14"/>
        <v>C</v>
      </c>
      <c r="M223" s="130">
        <f t="shared" si="15"/>
        <v>0.06</v>
      </c>
    </row>
    <row r="224" spans="1:13" x14ac:dyDescent="0.3">
      <c r="A224" s="51" t="s">
        <v>210</v>
      </c>
      <c r="B224" s="51" t="s">
        <v>238</v>
      </c>
      <c r="C224" s="51" t="s">
        <v>481</v>
      </c>
      <c r="D224" s="52">
        <v>13841986600</v>
      </c>
      <c r="E224" s="52">
        <v>12493070600</v>
      </c>
      <c r="F224" s="52">
        <v>11805951717</v>
      </c>
      <c r="G224" s="52">
        <v>10548463680</v>
      </c>
      <c r="H224" s="53">
        <v>0.84430000000000005</v>
      </c>
      <c r="I224" s="51" t="s">
        <v>11</v>
      </c>
      <c r="J224" s="129">
        <f t="shared" si="13"/>
        <v>0.89348694055818656</v>
      </c>
      <c r="K224" s="130">
        <f t="shared" si="12"/>
        <v>0.25</v>
      </c>
      <c r="L224" s="130" t="str">
        <f t="shared" si="14"/>
        <v>C</v>
      </c>
      <c r="M224" s="130">
        <f t="shared" si="15"/>
        <v>0.06</v>
      </c>
    </row>
    <row r="225" spans="1:13" x14ac:dyDescent="0.3">
      <c r="A225" s="51" t="s">
        <v>210</v>
      </c>
      <c r="B225" s="51" t="s">
        <v>239</v>
      </c>
      <c r="C225" s="51" t="s">
        <v>487</v>
      </c>
      <c r="D225" s="52">
        <v>13602514000</v>
      </c>
      <c r="E225" s="52">
        <v>12937059000</v>
      </c>
      <c r="F225" s="52">
        <v>12225520755</v>
      </c>
      <c r="G225" s="52">
        <v>10774673977</v>
      </c>
      <c r="H225" s="53">
        <v>0.83289999999999997</v>
      </c>
      <c r="I225" s="51" t="s">
        <v>11</v>
      </c>
      <c r="J225" s="129">
        <f t="shared" si="13"/>
        <v>0.88132638215786174</v>
      </c>
      <c r="K225" s="130">
        <f t="shared" si="12"/>
        <v>0.25</v>
      </c>
      <c r="L225" s="130" t="str">
        <f t="shared" si="14"/>
        <v>C</v>
      </c>
      <c r="M225" s="130">
        <f t="shared" si="15"/>
        <v>0.06</v>
      </c>
    </row>
    <row r="226" spans="1:13" x14ac:dyDescent="0.3">
      <c r="A226" s="51" t="s">
        <v>210</v>
      </c>
      <c r="B226" s="51" t="s">
        <v>240</v>
      </c>
      <c r="C226" s="51" t="s">
        <v>487</v>
      </c>
      <c r="D226" s="52">
        <v>29584735760</v>
      </c>
      <c r="E226" s="52">
        <v>28440260110</v>
      </c>
      <c r="F226" s="52">
        <v>26876045803</v>
      </c>
      <c r="G226" s="52">
        <v>21810211010</v>
      </c>
      <c r="H226" s="53">
        <v>0.76690000000000003</v>
      </c>
      <c r="I226" s="51" t="s">
        <v>11</v>
      </c>
      <c r="J226" s="129">
        <f t="shared" si="13"/>
        <v>0.81151115643527694</v>
      </c>
      <c r="K226" s="130">
        <f t="shared" si="12"/>
        <v>0.25</v>
      </c>
      <c r="L226" s="130" t="str">
        <f t="shared" si="14"/>
        <v>C</v>
      </c>
      <c r="M226" s="130">
        <f t="shared" si="15"/>
        <v>0.06</v>
      </c>
    </row>
    <row r="227" spans="1:13" x14ac:dyDescent="0.3">
      <c r="A227" s="51" t="s">
        <v>210</v>
      </c>
      <c r="B227" s="51" t="s">
        <v>241</v>
      </c>
      <c r="C227" s="51" t="s">
        <v>500</v>
      </c>
      <c r="D227" s="52">
        <v>81725609860</v>
      </c>
      <c r="E227" s="52">
        <v>3249187860</v>
      </c>
      <c r="F227" s="52">
        <v>3070482527</v>
      </c>
      <c r="G227" s="52">
        <v>1277576408</v>
      </c>
      <c r="H227" s="53">
        <v>0.39319999999999999</v>
      </c>
      <c r="I227" s="51" t="s">
        <v>7</v>
      </c>
      <c r="J227" s="129">
        <f t="shared" si="13"/>
        <v>0.41608326924701627</v>
      </c>
      <c r="K227" s="130">
        <f t="shared" si="12"/>
        <v>0</v>
      </c>
      <c r="L227" s="130" t="str">
        <f t="shared" si="14"/>
        <v>B</v>
      </c>
      <c r="M227" s="130">
        <f t="shared" si="15"/>
        <v>0.04</v>
      </c>
    </row>
    <row r="228" spans="1:13" x14ac:dyDescent="0.3">
      <c r="A228" s="51" t="s">
        <v>242</v>
      </c>
      <c r="B228" s="51" t="s">
        <v>243</v>
      </c>
      <c r="C228" s="51" t="s">
        <v>502</v>
      </c>
      <c r="D228" s="52">
        <v>49319372510</v>
      </c>
      <c r="E228" s="52">
        <v>29681450570</v>
      </c>
      <c r="F228" s="52">
        <v>28048970788</v>
      </c>
      <c r="G228" s="52">
        <v>32495891310</v>
      </c>
      <c r="H228" s="53">
        <v>1.0948</v>
      </c>
      <c r="I228" s="51" t="s">
        <v>11</v>
      </c>
      <c r="J228" s="129">
        <f t="shared" si="13"/>
        <v>1.158541308185985</v>
      </c>
      <c r="K228" s="130">
        <f t="shared" si="12"/>
        <v>0.4</v>
      </c>
      <c r="L228" s="130" t="str">
        <f t="shared" si="14"/>
        <v>B</v>
      </c>
      <c r="M228" s="130">
        <f t="shared" si="15"/>
        <v>0.06</v>
      </c>
    </row>
    <row r="229" spans="1:13" x14ac:dyDescent="0.3">
      <c r="A229" s="51" t="s">
        <v>242</v>
      </c>
      <c r="B229" s="51" t="s">
        <v>244</v>
      </c>
      <c r="C229" s="51" t="s">
        <v>502</v>
      </c>
      <c r="D229" s="52">
        <v>15264250930</v>
      </c>
      <c r="E229" s="52">
        <v>14028093970</v>
      </c>
      <c r="F229" s="52">
        <v>13256548801</v>
      </c>
      <c r="G229" s="52">
        <v>14224684340</v>
      </c>
      <c r="H229" s="53">
        <v>1.014</v>
      </c>
      <c r="I229" s="51" t="s">
        <v>11</v>
      </c>
      <c r="J229" s="129">
        <f t="shared" si="13"/>
        <v>1.0730307377533261</v>
      </c>
      <c r="K229" s="130">
        <f t="shared" si="12"/>
        <v>0.4</v>
      </c>
      <c r="L229" s="130" t="str">
        <f t="shared" si="14"/>
        <v>C</v>
      </c>
      <c r="M229" s="130">
        <f t="shared" si="15"/>
        <v>0.06</v>
      </c>
    </row>
    <row r="230" spans="1:13" x14ac:dyDescent="0.3">
      <c r="A230" s="51" t="s">
        <v>242</v>
      </c>
      <c r="B230" s="51" t="s">
        <v>245</v>
      </c>
      <c r="C230" s="51" t="s">
        <v>502</v>
      </c>
      <c r="D230" s="52">
        <v>29405392420</v>
      </c>
      <c r="E230" s="52">
        <v>26709059020</v>
      </c>
      <c r="F230" s="52">
        <v>25240060773</v>
      </c>
      <c r="G230" s="52">
        <v>26153665280</v>
      </c>
      <c r="H230" s="53">
        <v>0.97919999999999996</v>
      </c>
      <c r="I230" s="51" t="s">
        <v>7</v>
      </c>
      <c r="J230" s="129">
        <f t="shared" si="13"/>
        <v>1.0361966048820812</v>
      </c>
      <c r="K230" s="130">
        <f t="shared" si="12"/>
        <v>0.4</v>
      </c>
      <c r="L230" s="130" t="str">
        <f t="shared" si="14"/>
        <v>C</v>
      </c>
      <c r="M230" s="130">
        <f t="shared" si="15"/>
        <v>0.06</v>
      </c>
    </row>
    <row r="231" spans="1:13" x14ac:dyDescent="0.3">
      <c r="A231" s="51" t="s">
        <v>242</v>
      </c>
      <c r="B231" s="51" t="s">
        <v>246</v>
      </c>
      <c r="C231" s="51" t="s">
        <v>481</v>
      </c>
      <c r="D231" s="52">
        <v>40223375350</v>
      </c>
      <c r="E231" s="52">
        <v>39328834350</v>
      </c>
      <c r="F231" s="52">
        <v>37165748460</v>
      </c>
      <c r="G231" s="52">
        <v>38299030770</v>
      </c>
      <c r="H231" s="53">
        <v>0.9738</v>
      </c>
      <c r="I231" s="51" t="s">
        <v>7</v>
      </c>
      <c r="J231" s="129">
        <f t="shared" si="13"/>
        <v>1.0304926540419252</v>
      </c>
      <c r="K231" s="130">
        <f t="shared" si="12"/>
        <v>0.4</v>
      </c>
      <c r="L231" s="130" t="str">
        <f t="shared" si="14"/>
        <v>B</v>
      </c>
      <c r="M231" s="130">
        <f t="shared" si="15"/>
        <v>0.08</v>
      </c>
    </row>
    <row r="232" spans="1:13" x14ac:dyDescent="0.3">
      <c r="A232" s="51" t="s">
        <v>242</v>
      </c>
      <c r="B232" s="51" t="s">
        <v>247</v>
      </c>
      <c r="C232" s="51" t="s">
        <v>247</v>
      </c>
      <c r="D232" s="52">
        <v>38674512000</v>
      </c>
      <c r="E232" s="52">
        <v>36379728000</v>
      </c>
      <c r="F232" s="52">
        <v>34378842960</v>
      </c>
      <c r="G232" s="52">
        <v>35412426549</v>
      </c>
      <c r="H232" s="53">
        <v>0.97340000000000004</v>
      </c>
      <c r="I232" s="51" t="s">
        <v>7</v>
      </c>
      <c r="J232" s="129">
        <f t="shared" si="13"/>
        <v>1.0300645251558518</v>
      </c>
      <c r="K232" s="130">
        <f t="shared" si="12"/>
        <v>0.4</v>
      </c>
      <c r="L232" s="130" t="str">
        <f t="shared" si="14"/>
        <v>B</v>
      </c>
      <c r="M232" s="130">
        <f t="shared" si="15"/>
        <v>0.08</v>
      </c>
    </row>
    <row r="233" spans="1:13" x14ac:dyDescent="0.3">
      <c r="A233" s="51" t="s">
        <v>242</v>
      </c>
      <c r="B233" s="51" t="s">
        <v>248</v>
      </c>
      <c r="C233" s="51" t="s">
        <v>248</v>
      </c>
      <c r="D233" s="52">
        <v>514791254000</v>
      </c>
      <c r="E233" s="52">
        <v>266544953000</v>
      </c>
      <c r="F233" s="52">
        <v>251884980585</v>
      </c>
      <c r="G233" s="52">
        <v>257300880647</v>
      </c>
      <c r="H233" s="53">
        <v>0.96530000000000005</v>
      </c>
      <c r="I233" s="51" t="s">
        <v>7</v>
      </c>
      <c r="J233" s="129">
        <f t="shared" si="13"/>
        <v>1.0215014807529279</v>
      </c>
      <c r="K233" s="130">
        <f t="shared" si="12"/>
        <v>0.4</v>
      </c>
      <c r="L233" s="130" t="str">
        <f t="shared" si="14"/>
        <v>A</v>
      </c>
      <c r="M233" s="130">
        <f t="shared" si="15"/>
        <v>0.1</v>
      </c>
    </row>
    <row r="234" spans="1:13" x14ac:dyDescent="0.3">
      <c r="A234" s="51" t="s">
        <v>242</v>
      </c>
      <c r="B234" s="51" t="s">
        <v>249</v>
      </c>
      <c r="C234" s="51" t="s">
        <v>469</v>
      </c>
      <c r="D234" s="52">
        <v>18464300000</v>
      </c>
      <c r="E234" s="52">
        <v>17560127000</v>
      </c>
      <c r="F234" s="52">
        <v>16594320015</v>
      </c>
      <c r="G234" s="52">
        <v>16928023780</v>
      </c>
      <c r="H234" s="53">
        <v>0.96399999999999997</v>
      </c>
      <c r="I234" s="51" t="s">
        <v>11</v>
      </c>
      <c r="J234" s="129">
        <f t="shared" si="13"/>
        <v>1.0201095172744865</v>
      </c>
      <c r="K234" s="130">
        <f t="shared" si="12"/>
        <v>0.4</v>
      </c>
      <c r="L234" s="130" t="str">
        <f t="shared" si="14"/>
        <v>C</v>
      </c>
      <c r="M234" s="130">
        <f t="shared" si="15"/>
        <v>0.06</v>
      </c>
    </row>
    <row r="235" spans="1:13" x14ac:dyDescent="0.3">
      <c r="A235" s="51" t="s">
        <v>242</v>
      </c>
      <c r="B235" s="51" t="s">
        <v>250</v>
      </c>
      <c r="C235" s="51" t="s">
        <v>487</v>
      </c>
      <c r="D235" s="52">
        <v>30852988900</v>
      </c>
      <c r="E235" s="52">
        <v>23598736900</v>
      </c>
      <c r="F235" s="52">
        <v>22300806370</v>
      </c>
      <c r="G235" s="52">
        <v>22683397000</v>
      </c>
      <c r="H235" s="53">
        <v>0.96120000000000005</v>
      </c>
      <c r="I235" s="51" t="s">
        <v>11</v>
      </c>
      <c r="J235" s="129">
        <f t="shared" si="13"/>
        <v>1.0171559101340244</v>
      </c>
      <c r="K235" s="130">
        <f t="shared" si="12"/>
        <v>0.4</v>
      </c>
      <c r="L235" s="130" t="str">
        <f t="shared" si="14"/>
        <v>B</v>
      </c>
      <c r="M235" s="130">
        <f t="shared" si="15"/>
        <v>0.06</v>
      </c>
    </row>
    <row r="236" spans="1:13" x14ac:dyDescent="0.3">
      <c r="A236" s="51" t="s">
        <v>242</v>
      </c>
      <c r="B236" s="51" t="s">
        <v>251</v>
      </c>
      <c r="C236" s="51" t="s">
        <v>509</v>
      </c>
      <c r="D236" s="52">
        <v>42382538970</v>
      </c>
      <c r="E236" s="52">
        <v>36157797000</v>
      </c>
      <c r="F236" s="52">
        <v>34169118165</v>
      </c>
      <c r="G236" s="52">
        <v>34654282630</v>
      </c>
      <c r="H236" s="53">
        <v>0.95840000000000003</v>
      </c>
      <c r="I236" s="51" t="s">
        <v>11</v>
      </c>
      <c r="J236" s="129">
        <f t="shared" si="13"/>
        <v>1.0141989167720742</v>
      </c>
      <c r="K236" s="130">
        <f t="shared" si="12"/>
        <v>0.4</v>
      </c>
      <c r="L236" s="130" t="str">
        <f t="shared" si="14"/>
        <v>B</v>
      </c>
      <c r="M236" s="130">
        <f t="shared" si="15"/>
        <v>0.08</v>
      </c>
    </row>
    <row r="237" spans="1:13" x14ac:dyDescent="0.3">
      <c r="A237" s="51" t="s">
        <v>242</v>
      </c>
      <c r="B237" s="51" t="s">
        <v>252</v>
      </c>
      <c r="C237" s="51" t="s">
        <v>252</v>
      </c>
      <c r="D237" s="52">
        <v>5997151000</v>
      </c>
      <c r="E237" s="52">
        <v>5684294000</v>
      </c>
      <c r="F237" s="52">
        <v>5371657830</v>
      </c>
      <c r="G237" s="52">
        <v>5349792390</v>
      </c>
      <c r="H237" s="53">
        <v>0.94120000000000004</v>
      </c>
      <c r="I237" s="51" t="s">
        <v>11</v>
      </c>
      <c r="J237" s="129">
        <f t="shared" si="13"/>
        <v>0.99592948011731419</v>
      </c>
      <c r="K237" s="130">
        <f t="shared" si="12"/>
        <v>0.33</v>
      </c>
      <c r="L237" s="130" t="str">
        <f t="shared" si="14"/>
        <v>D</v>
      </c>
      <c r="M237" s="130">
        <f t="shared" si="15"/>
        <v>0.04</v>
      </c>
    </row>
    <row r="238" spans="1:13" x14ac:dyDescent="0.3">
      <c r="A238" s="51" t="s">
        <v>242</v>
      </c>
      <c r="B238" s="51" t="s">
        <v>253</v>
      </c>
      <c r="C238" s="51" t="s">
        <v>510</v>
      </c>
      <c r="D238" s="52">
        <v>28002535140</v>
      </c>
      <c r="E238" s="52">
        <v>27090954110</v>
      </c>
      <c r="F238" s="52">
        <v>25600951633</v>
      </c>
      <c r="G238" s="52">
        <v>25392047740</v>
      </c>
      <c r="H238" s="53">
        <v>0.93730000000000002</v>
      </c>
      <c r="I238" s="51" t="s">
        <v>11</v>
      </c>
      <c r="J238" s="129">
        <f t="shared" si="13"/>
        <v>0.99183999501289166</v>
      </c>
      <c r="K238" s="130">
        <f t="shared" si="12"/>
        <v>0.33</v>
      </c>
      <c r="L238" s="130" t="str">
        <f t="shared" si="14"/>
        <v>C</v>
      </c>
      <c r="M238" s="130">
        <f t="shared" si="15"/>
        <v>0.06</v>
      </c>
    </row>
    <row r="239" spans="1:13" x14ac:dyDescent="0.3">
      <c r="A239" s="51" t="s">
        <v>242</v>
      </c>
      <c r="B239" s="51" t="s">
        <v>254</v>
      </c>
      <c r="C239" s="51" t="s">
        <v>480</v>
      </c>
      <c r="D239" s="52">
        <v>161297906380</v>
      </c>
      <c r="E239" s="52">
        <v>120019087380</v>
      </c>
      <c r="F239" s="52">
        <v>113418037574</v>
      </c>
      <c r="G239" s="52">
        <v>111885333904</v>
      </c>
      <c r="H239" s="53">
        <v>0.93220000000000003</v>
      </c>
      <c r="I239" s="51" t="s">
        <v>7</v>
      </c>
      <c r="J239" s="129">
        <f t="shared" si="13"/>
        <v>0.98648624413907726</v>
      </c>
      <c r="K239" s="130">
        <f t="shared" si="12"/>
        <v>0.33</v>
      </c>
      <c r="L239" s="130" t="str">
        <f t="shared" si="14"/>
        <v>A</v>
      </c>
      <c r="M239" s="130">
        <f t="shared" si="15"/>
        <v>0.1</v>
      </c>
    </row>
    <row r="240" spans="1:13" x14ac:dyDescent="0.3">
      <c r="A240" s="51" t="s">
        <v>242</v>
      </c>
      <c r="B240" s="51" t="s">
        <v>255</v>
      </c>
      <c r="C240" s="51" t="s">
        <v>487</v>
      </c>
      <c r="D240" s="52">
        <v>25931164000</v>
      </c>
      <c r="E240" s="52">
        <v>24191164000</v>
      </c>
      <c r="F240" s="52">
        <v>22860649980</v>
      </c>
      <c r="G240" s="52">
        <v>22273414710</v>
      </c>
      <c r="H240" s="53">
        <v>0.92069999999999996</v>
      </c>
      <c r="I240" s="51" t="s">
        <v>11</v>
      </c>
      <c r="J240" s="129">
        <f t="shared" si="13"/>
        <v>0.97431239835640049</v>
      </c>
      <c r="K240" s="130">
        <f t="shared" si="12"/>
        <v>0.33</v>
      </c>
      <c r="L240" s="130" t="str">
        <f t="shared" si="14"/>
        <v>C</v>
      </c>
      <c r="M240" s="130">
        <f t="shared" si="15"/>
        <v>0.06</v>
      </c>
    </row>
    <row r="241" spans="1:13" x14ac:dyDescent="0.3">
      <c r="A241" s="51" t="s">
        <v>242</v>
      </c>
      <c r="B241" s="51" t="s">
        <v>256</v>
      </c>
      <c r="C241" s="51" t="s">
        <v>487</v>
      </c>
      <c r="D241" s="52">
        <v>77314025250</v>
      </c>
      <c r="E241" s="52">
        <v>67058947250</v>
      </c>
      <c r="F241" s="52">
        <v>63370705151</v>
      </c>
      <c r="G241" s="52">
        <v>61306046710</v>
      </c>
      <c r="H241" s="53">
        <v>0.91420000000000001</v>
      </c>
      <c r="I241" s="51" t="s">
        <v>11</v>
      </c>
      <c r="J241" s="129">
        <f t="shared" si="13"/>
        <v>0.96741935510926824</v>
      </c>
      <c r="K241" s="130">
        <f t="shared" si="12"/>
        <v>0.33</v>
      </c>
      <c r="L241" s="130" t="str">
        <f t="shared" si="14"/>
        <v>B</v>
      </c>
      <c r="M241" s="130">
        <f t="shared" si="15"/>
        <v>0.08</v>
      </c>
    </row>
    <row r="242" spans="1:13" x14ac:dyDescent="0.3">
      <c r="A242" s="51" t="s">
        <v>242</v>
      </c>
      <c r="B242" s="51" t="s">
        <v>257</v>
      </c>
      <c r="C242" s="51" t="s">
        <v>502</v>
      </c>
      <c r="D242" s="52">
        <v>89867412000</v>
      </c>
      <c r="E242" s="52">
        <v>40440122000</v>
      </c>
      <c r="F242" s="52">
        <v>38215915290</v>
      </c>
      <c r="G242" s="52">
        <v>36839620990</v>
      </c>
      <c r="H242" s="53">
        <v>0.91100000000000003</v>
      </c>
      <c r="I242" s="51" t="s">
        <v>7</v>
      </c>
      <c r="J242" s="129">
        <f t="shared" si="13"/>
        <v>0.96398635778952191</v>
      </c>
      <c r="K242" s="130">
        <f t="shared" si="12"/>
        <v>0.33</v>
      </c>
      <c r="L242" s="130" t="str">
        <f t="shared" si="14"/>
        <v>A</v>
      </c>
      <c r="M242" s="130">
        <f t="shared" si="15"/>
        <v>0.08</v>
      </c>
    </row>
    <row r="243" spans="1:13" x14ac:dyDescent="0.3">
      <c r="A243" s="51" t="s">
        <v>242</v>
      </c>
      <c r="B243" s="51" t="s">
        <v>258</v>
      </c>
      <c r="C243" s="51" t="s">
        <v>481</v>
      </c>
      <c r="D243" s="52">
        <v>11238608000</v>
      </c>
      <c r="E243" s="52">
        <v>7013679000</v>
      </c>
      <c r="F243" s="52">
        <v>6627926655</v>
      </c>
      <c r="G243" s="52">
        <v>6353923710</v>
      </c>
      <c r="H243" s="53">
        <v>0.90590000000000004</v>
      </c>
      <c r="I243" s="51" t="s">
        <v>11</v>
      </c>
      <c r="J243" s="129">
        <f t="shared" si="13"/>
        <v>0.95865932752993022</v>
      </c>
      <c r="K243" s="130">
        <f t="shared" si="12"/>
        <v>0.33</v>
      </c>
      <c r="L243" s="130" t="str">
        <f t="shared" si="14"/>
        <v>C</v>
      </c>
      <c r="M243" s="130">
        <f t="shared" si="15"/>
        <v>0.04</v>
      </c>
    </row>
    <row r="244" spans="1:13" x14ac:dyDescent="0.3">
      <c r="A244" s="51" t="s">
        <v>242</v>
      </c>
      <c r="B244" s="51" t="s">
        <v>259</v>
      </c>
      <c r="C244" s="51" t="s">
        <v>481</v>
      </c>
      <c r="D244" s="52">
        <v>1894700000</v>
      </c>
      <c r="E244" s="52">
        <v>1055343000</v>
      </c>
      <c r="F244" s="52">
        <v>997299135</v>
      </c>
      <c r="G244" s="52">
        <v>951894280</v>
      </c>
      <c r="H244" s="53">
        <v>0.90200000000000002</v>
      </c>
      <c r="I244" s="51" t="s">
        <v>11</v>
      </c>
      <c r="J244" s="129">
        <f t="shared" si="13"/>
        <v>0.95447218050580185</v>
      </c>
      <c r="K244" s="130">
        <f t="shared" si="12"/>
        <v>0.33</v>
      </c>
      <c r="L244" s="130" t="str">
        <f t="shared" si="14"/>
        <v>D</v>
      </c>
      <c r="M244" s="130">
        <f t="shared" si="15"/>
        <v>0.04</v>
      </c>
    </row>
    <row r="245" spans="1:13" x14ac:dyDescent="0.3">
      <c r="A245" s="51" t="s">
        <v>242</v>
      </c>
      <c r="B245" s="51" t="s">
        <v>260</v>
      </c>
      <c r="C245" s="51" t="s">
        <v>502</v>
      </c>
      <c r="D245" s="52">
        <v>64521173610</v>
      </c>
      <c r="E245" s="52">
        <v>55337266610</v>
      </c>
      <c r="F245" s="52">
        <v>52293716946</v>
      </c>
      <c r="G245" s="52">
        <v>48796804260</v>
      </c>
      <c r="H245" s="53">
        <v>0.88180000000000003</v>
      </c>
      <c r="I245" s="51" t="s">
        <v>11</v>
      </c>
      <c r="J245" s="129">
        <f t="shared" si="13"/>
        <v>0.93312939124960248</v>
      </c>
      <c r="K245" s="130">
        <f t="shared" si="12"/>
        <v>0.33</v>
      </c>
      <c r="L245" s="130" t="str">
        <f t="shared" si="14"/>
        <v>B</v>
      </c>
      <c r="M245" s="130">
        <f t="shared" si="15"/>
        <v>0.08</v>
      </c>
    </row>
    <row r="246" spans="1:13" x14ac:dyDescent="0.3">
      <c r="A246" s="51" t="s">
        <v>242</v>
      </c>
      <c r="B246" s="51" t="s">
        <v>261</v>
      </c>
      <c r="C246" s="51" t="s">
        <v>481</v>
      </c>
      <c r="D246" s="52">
        <v>33074697500</v>
      </c>
      <c r="E246" s="52">
        <v>23684700500</v>
      </c>
      <c r="F246" s="52">
        <v>22382041972</v>
      </c>
      <c r="G246" s="52">
        <v>20329323930</v>
      </c>
      <c r="H246" s="53">
        <v>0.85829999999999995</v>
      </c>
      <c r="I246" s="51" t="s">
        <v>11</v>
      </c>
      <c r="J246" s="129">
        <f t="shared" si="13"/>
        <v>0.90828727581835667</v>
      </c>
      <c r="K246" s="130">
        <f t="shared" si="12"/>
        <v>0.33</v>
      </c>
      <c r="L246" s="130" t="str">
        <f t="shared" si="14"/>
        <v>B</v>
      </c>
      <c r="M246" s="130">
        <f t="shared" si="15"/>
        <v>0.06</v>
      </c>
    </row>
    <row r="247" spans="1:13" x14ac:dyDescent="0.3">
      <c r="A247" s="51" t="s">
        <v>242</v>
      </c>
      <c r="B247" s="51" t="s">
        <v>262</v>
      </c>
      <c r="C247" s="51" t="s">
        <v>481</v>
      </c>
      <c r="D247" s="52">
        <v>48592556880</v>
      </c>
      <c r="E247" s="52">
        <v>35617885880</v>
      </c>
      <c r="F247" s="52">
        <v>33658902156</v>
      </c>
      <c r="G247" s="52">
        <v>29243984120</v>
      </c>
      <c r="H247" s="53">
        <v>0.82099999999999995</v>
      </c>
      <c r="I247" s="51" t="s">
        <v>11</v>
      </c>
      <c r="J247" s="129">
        <f t="shared" si="13"/>
        <v>0.86883356992637384</v>
      </c>
      <c r="K247" s="130">
        <f t="shared" si="12"/>
        <v>0.25</v>
      </c>
      <c r="L247" s="130" t="str">
        <f t="shared" si="14"/>
        <v>B</v>
      </c>
      <c r="M247" s="130">
        <f t="shared" si="15"/>
        <v>0.08</v>
      </c>
    </row>
    <row r="248" spans="1:13" x14ac:dyDescent="0.3">
      <c r="A248" s="51" t="s">
        <v>242</v>
      </c>
      <c r="B248" s="51" t="s">
        <v>263</v>
      </c>
      <c r="C248" s="51" t="s">
        <v>480</v>
      </c>
      <c r="D248" s="52">
        <v>203307837094</v>
      </c>
      <c r="E248" s="52">
        <v>138419420824</v>
      </c>
      <c r="F248" s="52">
        <v>130806352678</v>
      </c>
      <c r="G248" s="52">
        <v>107154946644</v>
      </c>
      <c r="H248" s="53">
        <v>0.77410000000000001</v>
      </c>
      <c r="I248" s="51" t="s">
        <v>7</v>
      </c>
      <c r="J248" s="129">
        <f t="shared" si="13"/>
        <v>0.8191876346233613</v>
      </c>
      <c r="K248" s="130">
        <f t="shared" si="12"/>
        <v>0.25</v>
      </c>
      <c r="L248" s="130" t="str">
        <f t="shared" si="14"/>
        <v>A</v>
      </c>
      <c r="M248" s="130">
        <f t="shared" si="15"/>
        <v>0.1</v>
      </c>
    </row>
    <row r="249" spans="1:13" x14ac:dyDescent="0.3">
      <c r="A249" s="51" t="s">
        <v>264</v>
      </c>
      <c r="B249" s="51" t="s">
        <v>265</v>
      </c>
      <c r="C249" s="51" t="s">
        <v>481</v>
      </c>
      <c r="D249" s="52">
        <v>104046857690</v>
      </c>
      <c r="E249" s="52">
        <v>47368406860</v>
      </c>
      <c r="F249" s="52">
        <v>44763144482</v>
      </c>
      <c r="G249" s="52">
        <v>49643879080</v>
      </c>
      <c r="H249" s="53">
        <v>1.048</v>
      </c>
      <c r="I249" s="51" t="s">
        <v>7</v>
      </c>
      <c r="J249" s="129">
        <f t="shared" si="13"/>
        <v>1.1090346680171814</v>
      </c>
      <c r="K249" s="130">
        <f t="shared" si="12"/>
        <v>0.4</v>
      </c>
      <c r="L249" s="130" t="str">
        <f t="shared" si="14"/>
        <v>A</v>
      </c>
      <c r="M249" s="130">
        <f t="shared" si="15"/>
        <v>0.08</v>
      </c>
    </row>
    <row r="250" spans="1:13" x14ac:dyDescent="0.3">
      <c r="A250" s="51" t="s">
        <v>264</v>
      </c>
      <c r="B250" s="51" t="s">
        <v>266</v>
      </c>
      <c r="C250" s="51" t="s">
        <v>487</v>
      </c>
      <c r="D250" s="52">
        <v>54907717978</v>
      </c>
      <c r="E250" s="52">
        <v>25423232882</v>
      </c>
      <c r="F250" s="52">
        <v>24024955073</v>
      </c>
      <c r="G250" s="52">
        <v>26540366270</v>
      </c>
      <c r="H250" s="53">
        <v>1.0439000000000001</v>
      </c>
      <c r="I250" s="51" t="s">
        <v>7</v>
      </c>
      <c r="J250" s="129">
        <f t="shared" si="13"/>
        <v>1.1046999334382481</v>
      </c>
      <c r="K250" s="130">
        <f t="shared" si="12"/>
        <v>0.4</v>
      </c>
      <c r="L250" s="130" t="str">
        <f t="shared" si="14"/>
        <v>B</v>
      </c>
      <c r="M250" s="130">
        <f t="shared" si="15"/>
        <v>0.06</v>
      </c>
    </row>
    <row r="251" spans="1:13" x14ac:dyDescent="0.3">
      <c r="A251" s="51" t="s">
        <v>264</v>
      </c>
      <c r="B251" s="51" t="s">
        <v>267</v>
      </c>
      <c r="C251" s="51" t="s">
        <v>509</v>
      </c>
      <c r="D251" s="52">
        <v>57068219280</v>
      </c>
      <c r="E251" s="52">
        <v>44477802170</v>
      </c>
      <c r="F251" s="52">
        <v>42031523050</v>
      </c>
      <c r="G251" s="52">
        <v>44679895710</v>
      </c>
      <c r="H251" s="53">
        <v>1.0044999999999999</v>
      </c>
      <c r="I251" s="51" t="s">
        <v>7</v>
      </c>
      <c r="J251" s="129">
        <f t="shared" si="13"/>
        <v>1.0630092004243943</v>
      </c>
      <c r="K251" s="130">
        <f t="shared" si="12"/>
        <v>0.4</v>
      </c>
      <c r="L251" s="130" t="str">
        <f t="shared" si="14"/>
        <v>B</v>
      </c>
      <c r="M251" s="130">
        <f t="shared" si="15"/>
        <v>0.08</v>
      </c>
    </row>
    <row r="252" spans="1:13" x14ac:dyDescent="0.3">
      <c r="A252" s="51" t="s">
        <v>264</v>
      </c>
      <c r="B252" s="51" t="s">
        <v>268</v>
      </c>
      <c r="C252" s="51" t="s">
        <v>480</v>
      </c>
      <c r="D252" s="52">
        <v>1891633000</v>
      </c>
      <c r="E252" s="52">
        <v>314381000</v>
      </c>
      <c r="F252" s="52">
        <v>297090045</v>
      </c>
      <c r="G252" s="52">
        <v>314381000</v>
      </c>
      <c r="H252" s="55">
        <v>1</v>
      </c>
      <c r="I252" s="51" t="s">
        <v>7</v>
      </c>
      <c r="J252" s="129">
        <f t="shared" si="13"/>
        <v>1.0582010582010581</v>
      </c>
      <c r="K252" s="130">
        <f t="shared" si="12"/>
        <v>0.4</v>
      </c>
      <c r="L252" s="130" t="str">
        <f t="shared" si="14"/>
        <v>D</v>
      </c>
      <c r="M252" s="130">
        <f t="shared" si="15"/>
        <v>0.02</v>
      </c>
    </row>
    <row r="253" spans="1:13" x14ac:dyDescent="0.3">
      <c r="A253" s="51" t="s">
        <v>264</v>
      </c>
      <c r="B253" s="51" t="s">
        <v>269</v>
      </c>
      <c r="C253" s="51" t="s">
        <v>480</v>
      </c>
      <c r="D253" s="52">
        <v>51600000000</v>
      </c>
      <c r="E253" s="52">
        <v>40068300000</v>
      </c>
      <c r="F253" s="52">
        <v>37864543500</v>
      </c>
      <c r="G253" s="52">
        <v>40062789455</v>
      </c>
      <c r="H253" s="53">
        <v>0.99990000000000001</v>
      </c>
      <c r="I253" s="51" t="s">
        <v>11</v>
      </c>
      <c r="J253" s="129">
        <f t="shared" si="13"/>
        <v>1.0580555250850971</v>
      </c>
      <c r="K253" s="130">
        <f t="shared" si="12"/>
        <v>0.4</v>
      </c>
      <c r="L253" s="130" t="str">
        <f t="shared" si="14"/>
        <v>B</v>
      </c>
      <c r="M253" s="130">
        <f t="shared" si="15"/>
        <v>0.08</v>
      </c>
    </row>
    <row r="254" spans="1:13" x14ac:dyDescent="0.3">
      <c r="A254" s="51" t="s">
        <v>264</v>
      </c>
      <c r="B254" s="51" t="s">
        <v>270</v>
      </c>
      <c r="C254" s="51" t="s">
        <v>480</v>
      </c>
      <c r="D254" s="52">
        <v>41797017000</v>
      </c>
      <c r="E254" s="52">
        <v>12335722000</v>
      </c>
      <c r="F254" s="52">
        <v>11657257290</v>
      </c>
      <c r="G254" s="52">
        <v>12205015770</v>
      </c>
      <c r="H254" s="53">
        <v>0.98939999999999995</v>
      </c>
      <c r="I254" s="51" t="s">
        <v>11</v>
      </c>
      <c r="J254" s="129">
        <f t="shared" si="13"/>
        <v>1.0469886240282169</v>
      </c>
      <c r="K254" s="130">
        <f t="shared" si="12"/>
        <v>0.4</v>
      </c>
      <c r="L254" s="130" t="str">
        <f t="shared" si="14"/>
        <v>B</v>
      </c>
      <c r="M254" s="130">
        <f t="shared" si="15"/>
        <v>0.06</v>
      </c>
    </row>
    <row r="255" spans="1:13" x14ac:dyDescent="0.3">
      <c r="A255" s="51" t="s">
        <v>264</v>
      </c>
      <c r="B255" s="51" t="s">
        <v>271</v>
      </c>
      <c r="C255" s="51" t="s">
        <v>480</v>
      </c>
      <c r="D255" s="52">
        <v>48820745880</v>
      </c>
      <c r="E255" s="52">
        <v>33130348160</v>
      </c>
      <c r="F255" s="52">
        <v>31308179011</v>
      </c>
      <c r="G255" s="52">
        <v>32591853365</v>
      </c>
      <c r="H255" s="53">
        <v>0.98370000000000002</v>
      </c>
      <c r="I255" s="51" t="s">
        <v>7</v>
      </c>
      <c r="J255" s="129">
        <f t="shared" si="13"/>
        <v>1.0410012461455835</v>
      </c>
      <c r="K255" s="130">
        <f t="shared" si="12"/>
        <v>0.4</v>
      </c>
      <c r="L255" s="130" t="str">
        <f t="shared" si="14"/>
        <v>B</v>
      </c>
      <c r="M255" s="130">
        <f t="shared" si="15"/>
        <v>0.08</v>
      </c>
    </row>
    <row r="256" spans="1:13" x14ac:dyDescent="0.3">
      <c r="A256" s="51" t="s">
        <v>264</v>
      </c>
      <c r="B256" s="51" t="s">
        <v>272</v>
      </c>
      <c r="C256" s="51" t="s">
        <v>511</v>
      </c>
      <c r="D256" s="52">
        <v>7802114000</v>
      </c>
      <c r="E256" s="52">
        <v>6976747890</v>
      </c>
      <c r="F256" s="52">
        <v>6593026756</v>
      </c>
      <c r="G256" s="52">
        <v>6840871350</v>
      </c>
      <c r="H256" s="53">
        <v>0.98050000000000004</v>
      </c>
      <c r="I256" s="51" t="s">
        <v>11</v>
      </c>
      <c r="J256" s="129">
        <f t="shared" si="13"/>
        <v>1.0375919290444937</v>
      </c>
      <c r="K256" s="130">
        <f t="shared" si="12"/>
        <v>0.4</v>
      </c>
      <c r="L256" s="130" t="str">
        <f t="shared" si="14"/>
        <v>C</v>
      </c>
      <c r="M256" s="130">
        <f t="shared" si="15"/>
        <v>0.04</v>
      </c>
    </row>
    <row r="257" spans="1:13" x14ac:dyDescent="0.3">
      <c r="A257" s="51" t="s">
        <v>264</v>
      </c>
      <c r="B257" s="51" t="s">
        <v>273</v>
      </c>
      <c r="C257" s="51" t="s">
        <v>511</v>
      </c>
      <c r="D257" s="52">
        <v>12510914520</v>
      </c>
      <c r="E257" s="52">
        <v>10588760520</v>
      </c>
      <c r="F257" s="52">
        <v>10006378691</v>
      </c>
      <c r="G257" s="52">
        <v>10228623210</v>
      </c>
      <c r="H257" s="53">
        <v>0.96599999999999997</v>
      </c>
      <c r="I257" s="51" t="s">
        <v>7</v>
      </c>
      <c r="J257" s="129">
        <f t="shared" si="13"/>
        <v>1.0222102846457224</v>
      </c>
      <c r="K257" s="130">
        <f t="shared" si="12"/>
        <v>0.4</v>
      </c>
      <c r="L257" s="130" t="str">
        <f t="shared" si="14"/>
        <v>C</v>
      </c>
      <c r="M257" s="130">
        <f t="shared" si="15"/>
        <v>0.06</v>
      </c>
    </row>
    <row r="258" spans="1:13" x14ac:dyDescent="0.3">
      <c r="A258" s="51" t="s">
        <v>264</v>
      </c>
      <c r="B258" s="51" t="s">
        <v>274</v>
      </c>
      <c r="C258" s="51" t="s">
        <v>470</v>
      </c>
      <c r="D258" s="52">
        <v>5190960000</v>
      </c>
      <c r="E258" s="52">
        <v>4974999000</v>
      </c>
      <c r="F258" s="52">
        <v>4701374055</v>
      </c>
      <c r="G258" s="52">
        <v>4803257481</v>
      </c>
      <c r="H258" s="53">
        <v>0.96550000000000002</v>
      </c>
      <c r="I258" s="51" t="s">
        <v>11</v>
      </c>
      <c r="J258" s="129">
        <f t="shared" si="13"/>
        <v>1.0216709891210731</v>
      </c>
      <c r="K258" s="130">
        <f t="shared" si="12"/>
        <v>0.4</v>
      </c>
      <c r="L258" s="130" t="str">
        <f t="shared" si="14"/>
        <v>D</v>
      </c>
      <c r="M258" s="130">
        <f t="shared" si="15"/>
        <v>0.04</v>
      </c>
    </row>
    <row r="259" spans="1:13" x14ac:dyDescent="0.3">
      <c r="A259" s="51" t="s">
        <v>264</v>
      </c>
      <c r="B259" s="51" t="s">
        <v>275</v>
      </c>
      <c r="C259" s="51" t="s">
        <v>471</v>
      </c>
      <c r="D259" s="52">
        <v>25977000000</v>
      </c>
      <c r="E259" s="52">
        <v>24675902000</v>
      </c>
      <c r="F259" s="52">
        <v>23318727390</v>
      </c>
      <c r="G259" s="52">
        <v>23802094578</v>
      </c>
      <c r="H259" s="53">
        <v>0.96460000000000001</v>
      </c>
      <c r="I259" s="51" t="s">
        <v>11</v>
      </c>
      <c r="J259" s="129">
        <f t="shared" si="13"/>
        <v>1.0207287121597934</v>
      </c>
      <c r="K259" s="130">
        <f t="shared" ref="K259:K322" si="16">VLOOKUP(J259*100,$O$5:$P$10,2)</f>
        <v>0.4</v>
      </c>
      <c r="L259" s="130" t="str">
        <f t="shared" si="14"/>
        <v>C</v>
      </c>
      <c r="M259" s="130">
        <f t="shared" si="15"/>
        <v>0.06</v>
      </c>
    </row>
    <row r="260" spans="1:13" x14ac:dyDescent="0.3">
      <c r="A260" s="51" t="s">
        <v>264</v>
      </c>
      <c r="B260" s="51" t="s">
        <v>276</v>
      </c>
      <c r="C260" s="51" t="s">
        <v>512</v>
      </c>
      <c r="D260" s="52">
        <v>375779787000</v>
      </c>
      <c r="E260" s="52">
        <v>211129253000</v>
      </c>
      <c r="F260" s="52">
        <v>199517144085</v>
      </c>
      <c r="G260" s="52">
        <v>203632636755</v>
      </c>
      <c r="H260" s="53">
        <v>0.96450000000000002</v>
      </c>
      <c r="I260" s="51" t="s">
        <v>7</v>
      </c>
      <c r="J260" s="129">
        <f t="shared" ref="J260:J323" si="17">+G260/F260</f>
        <v>1.0206272633305471</v>
      </c>
      <c r="K260" s="130">
        <f t="shared" si="16"/>
        <v>0.4</v>
      </c>
      <c r="L260" s="130" t="str">
        <f t="shared" ref="L260:L323" si="18">+VLOOKUP(D260/1000000,$R$5:$T$9,2)</f>
        <v>A</v>
      </c>
      <c r="M260" s="130">
        <f t="shared" ref="M260:M323" si="19">+VLOOKUP(E260/1000000,$R$5:$T$9,3)</f>
        <v>0.1</v>
      </c>
    </row>
    <row r="261" spans="1:13" x14ac:dyDescent="0.3">
      <c r="A261" s="51" t="s">
        <v>264</v>
      </c>
      <c r="B261" s="51" t="s">
        <v>277</v>
      </c>
      <c r="C261" s="51" t="s">
        <v>502</v>
      </c>
      <c r="D261" s="52">
        <v>67120109015</v>
      </c>
      <c r="E261" s="52">
        <v>48405629415</v>
      </c>
      <c r="F261" s="52">
        <v>45743319797</v>
      </c>
      <c r="G261" s="52">
        <v>46513816057</v>
      </c>
      <c r="H261" s="53">
        <v>0.96089999999999998</v>
      </c>
      <c r="I261" s="51" t="s">
        <v>7</v>
      </c>
      <c r="J261" s="129">
        <f t="shared" si="17"/>
        <v>1.0168439077753717</v>
      </c>
      <c r="K261" s="130">
        <f t="shared" si="16"/>
        <v>0.4</v>
      </c>
      <c r="L261" s="130" t="str">
        <f t="shared" si="18"/>
        <v>B</v>
      </c>
      <c r="M261" s="130">
        <f t="shared" si="19"/>
        <v>0.08</v>
      </c>
    </row>
    <row r="262" spans="1:13" x14ac:dyDescent="0.3">
      <c r="A262" s="51" t="s">
        <v>264</v>
      </c>
      <c r="B262" s="51" t="s">
        <v>278</v>
      </c>
      <c r="C262" s="51" t="s">
        <v>487</v>
      </c>
      <c r="D262" s="52">
        <v>14569172170</v>
      </c>
      <c r="E262" s="52">
        <v>6667012170</v>
      </c>
      <c r="F262" s="52">
        <v>6300326500</v>
      </c>
      <c r="G262" s="52">
        <v>6395664517</v>
      </c>
      <c r="H262" s="53">
        <v>0.95930000000000004</v>
      </c>
      <c r="I262" s="51" t="s">
        <v>7</v>
      </c>
      <c r="J262" s="129">
        <f t="shared" si="17"/>
        <v>1.0151322343373792</v>
      </c>
      <c r="K262" s="130">
        <f t="shared" si="16"/>
        <v>0.4</v>
      </c>
      <c r="L262" s="130" t="str">
        <f t="shared" si="18"/>
        <v>C</v>
      </c>
      <c r="M262" s="130">
        <f t="shared" si="19"/>
        <v>0.04</v>
      </c>
    </row>
    <row r="263" spans="1:13" x14ac:dyDescent="0.3">
      <c r="A263" s="51" t="s">
        <v>264</v>
      </c>
      <c r="B263" s="51" t="s">
        <v>279</v>
      </c>
      <c r="C263" s="51" t="s">
        <v>481</v>
      </c>
      <c r="D263" s="52">
        <v>1257815000</v>
      </c>
      <c r="E263" s="52">
        <v>619740000</v>
      </c>
      <c r="F263" s="52">
        <v>585654300</v>
      </c>
      <c r="G263" s="52">
        <v>594237310</v>
      </c>
      <c r="H263" s="53">
        <v>0.95879999999999999</v>
      </c>
      <c r="I263" s="51" t="s">
        <v>7</v>
      </c>
      <c r="J263" s="129">
        <f t="shared" si="17"/>
        <v>1.014655420441718</v>
      </c>
      <c r="K263" s="130">
        <f t="shared" si="16"/>
        <v>0.4</v>
      </c>
      <c r="L263" s="130" t="str">
        <f t="shared" si="18"/>
        <v>D</v>
      </c>
      <c r="M263" s="130">
        <f t="shared" si="19"/>
        <v>0.02</v>
      </c>
    </row>
    <row r="264" spans="1:13" x14ac:dyDescent="0.3">
      <c r="A264" s="51" t="s">
        <v>264</v>
      </c>
      <c r="B264" s="51" t="s">
        <v>280</v>
      </c>
      <c r="C264" s="51" t="s">
        <v>481</v>
      </c>
      <c r="D264" s="52">
        <v>16039917590</v>
      </c>
      <c r="E264" s="52">
        <v>14604956590</v>
      </c>
      <c r="F264" s="52">
        <v>13801683977</v>
      </c>
      <c r="G264" s="52">
        <v>13985017660</v>
      </c>
      <c r="H264" s="53">
        <v>0.95760000000000001</v>
      </c>
      <c r="I264" s="51" t="s">
        <v>11</v>
      </c>
      <c r="J264" s="129">
        <f t="shared" si="17"/>
        <v>1.0132834285515824</v>
      </c>
      <c r="K264" s="130">
        <f t="shared" si="16"/>
        <v>0.4</v>
      </c>
      <c r="L264" s="130" t="str">
        <f t="shared" si="18"/>
        <v>C</v>
      </c>
      <c r="M264" s="130">
        <f t="shared" si="19"/>
        <v>0.06</v>
      </c>
    </row>
    <row r="265" spans="1:13" x14ac:dyDescent="0.3">
      <c r="A265" s="51" t="s">
        <v>264</v>
      </c>
      <c r="B265" s="51" t="s">
        <v>281</v>
      </c>
      <c r="C265" s="51" t="s">
        <v>481</v>
      </c>
      <c r="D265" s="52">
        <v>14402706750</v>
      </c>
      <c r="E265" s="52">
        <v>6556431420</v>
      </c>
      <c r="F265" s="52">
        <v>6195827691</v>
      </c>
      <c r="G265" s="52">
        <v>6237605118</v>
      </c>
      <c r="H265" s="53">
        <v>0.95140000000000002</v>
      </c>
      <c r="I265" s="51" t="s">
        <v>7</v>
      </c>
      <c r="J265" s="129">
        <f t="shared" si="17"/>
        <v>1.0067428322870704</v>
      </c>
      <c r="K265" s="130">
        <f t="shared" si="16"/>
        <v>0.4</v>
      </c>
      <c r="L265" s="130" t="str">
        <f t="shared" si="18"/>
        <v>C</v>
      </c>
      <c r="M265" s="130">
        <f t="shared" si="19"/>
        <v>0.04</v>
      </c>
    </row>
    <row r="266" spans="1:13" x14ac:dyDescent="0.3">
      <c r="A266" s="51" t="s">
        <v>264</v>
      </c>
      <c r="B266" s="51" t="s">
        <v>282</v>
      </c>
      <c r="C266" s="51" t="s">
        <v>481</v>
      </c>
      <c r="D266" s="52">
        <v>6869879910</v>
      </c>
      <c r="E266" s="52">
        <v>6839879910</v>
      </c>
      <c r="F266" s="52">
        <v>6463686514</v>
      </c>
      <c r="G266" s="52">
        <v>6481594970</v>
      </c>
      <c r="H266" s="53">
        <v>0.9476</v>
      </c>
      <c r="I266" s="51" t="s">
        <v>7</v>
      </c>
      <c r="J266" s="129">
        <f t="shared" si="17"/>
        <v>1.002770625704265</v>
      </c>
      <c r="K266" s="130">
        <f t="shared" si="16"/>
        <v>0.4</v>
      </c>
      <c r="L266" s="130" t="str">
        <f t="shared" si="18"/>
        <v>D</v>
      </c>
      <c r="M266" s="130">
        <f t="shared" si="19"/>
        <v>0.04</v>
      </c>
    </row>
    <row r="267" spans="1:13" x14ac:dyDescent="0.3">
      <c r="A267" s="51" t="s">
        <v>264</v>
      </c>
      <c r="B267" s="51" t="s">
        <v>283</v>
      </c>
      <c r="C267" s="51" t="s">
        <v>487</v>
      </c>
      <c r="D267" s="52">
        <v>74469456230</v>
      </c>
      <c r="E267" s="52">
        <v>58123216860</v>
      </c>
      <c r="F267" s="52">
        <v>54926439932</v>
      </c>
      <c r="G267" s="52">
        <v>55078039610</v>
      </c>
      <c r="H267" s="53">
        <v>0.9476</v>
      </c>
      <c r="I267" s="51" t="s">
        <v>7</v>
      </c>
      <c r="J267" s="129">
        <f t="shared" si="17"/>
        <v>1.002760049225613</v>
      </c>
      <c r="K267" s="130">
        <f t="shared" si="16"/>
        <v>0.4</v>
      </c>
      <c r="L267" s="130" t="str">
        <f t="shared" si="18"/>
        <v>B</v>
      </c>
      <c r="M267" s="130">
        <f t="shared" si="19"/>
        <v>0.08</v>
      </c>
    </row>
    <row r="268" spans="1:13" x14ac:dyDescent="0.3">
      <c r="A268" s="51" t="s">
        <v>264</v>
      </c>
      <c r="B268" s="51" t="s">
        <v>284</v>
      </c>
      <c r="C268" s="51" t="s">
        <v>472</v>
      </c>
      <c r="D268" s="52">
        <v>13902922000</v>
      </c>
      <c r="E268" s="52">
        <v>13209047000</v>
      </c>
      <c r="F268" s="52">
        <v>12482549415</v>
      </c>
      <c r="G268" s="52">
        <v>12504434023</v>
      </c>
      <c r="H268" s="53">
        <v>0.94669999999999999</v>
      </c>
      <c r="I268" s="51" t="s">
        <v>7</v>
      </c>
      <c r="J268" s="129">
        <f t="shared" si="17"/>
        <v>1.0017532162118823</v>
      </c>
      <c r="K268" s="130">
        <f t="shared" si="16"/>
        <v>0.4</v>
      </c>
      <c r="L268" s="130" t="str">
        <f t="shared" si="18"/>
        <v>C</v>
      </c>
      <c r="M268" s="130">
        <f t="shared" si="19"/>
        <v>0.06</v>
      </c>
    </row>
    <row r="269" spans="1:13" x14ac:dyDescent="0.3">
      <c r="A269" s="51" t="s">
        <v>264</v>
      </c>
      <c r="B269" s="51" t="s">
        <v>285</v>
      </c>
      <c r="C269" s="51" t="s">
        <v>473</v>
      </c>
      <c r="D269" s="52">
        <v>38488050000</v>
      </c>
      <c r="E269" s="52">
        <v>35478050000</v>
      </c>
      <c r="F269" s="52">
        <v>33526757250</v>
      </c>
      <c r="G269" s="52">
        <v>33572921886</v>
      </c>
      <c r="H269" s="53">
        <v>0.94630000000000003</v>
      </c>
      <c r="I269" s="51" t="s">
        <v>11</v>
      </c>
      <c r="J269" s="129">
        <f t="shared" si="17"/>
        <v>1.0013769490337452</v>
      </c>
      <c r="K269" s="130">
        <f t="shared" si="16"/>
        <v>0.4</v>
      </c>
      <c r="L269" s="130" t="str">
        <f t="shared" si="18"/>
        <v>B</v>
      </c>
      <c r="M269" s="130">
        <f t="shared" si="19"/>
        <v>0.08</v>
      </c>
    </row>
    <row r="270" spans="1:13" x14ac:dyDescent="0.3">
      <c r="A270" s="51" t="s">
        <v>264</v>
      </c>
      <c r="B270" s="51" t="s">
        <v>286</v>
      </c>
      <c r="C270" s="51" t="s">
        <v>481</v>
      </c>
      <c r="D270" s="52">
        <v>44806889430</v>
      </c>
      <c r="E270" s="52">
        <v>35446949430</v>
      </c>
      <c r="F270" s="52">
        <v>33497367211</v>
      </c>
      <c r="G270" s="52">
        <v>33357511868</v>
      </c>
      <c r="H270" s="53">
        <v>0.94110000000000005</v>
      </c>
      <c r="I270" s="51" t="s">
        <v>7</v>
      </c>
      <c r="J270" s="129">
        <f t="shared" si="17"/>
        <v>0.99582488551655268</v>
      </c>
      <c r="K270" s="130">
        <f t="shared" si="16"/>
        <v>0.33</v>
      </c>
      <c r="L270" s="130" t="str">
        <f t="shared" si="18"/>
        <v>B</v>
      </c>
      <c r="M270" s="130">
        <f t="shared" si="19"/>
        <v>0.08</v>
      </c>
    </row>
    <row r="271" spans="1:13" x14ac:dyDescent="0.3">
      <c r="A271" s="51" t="s">
        <v>264</v>
      </c>
      <c r="B271" s="51" t="s">
        <v>287</v>
      </c>
      <c r="C271" s="51" t="s">
        <v>481</v>
      </c>
      <c r="D271" s="52">
        <v>10992555000</v>
      </c>
      <c r="E271" s="52">
        <v>7071674000</v>
      </c>
      <c r="F271" s="52">
        <v>6682731930</v>
      </c>
      <c r="G271" s="52">
        <v>6558805455</v>
      </c>
      <c r="H271" s="53">
        <v>0.92749999999999999</v>
      </c>
      <c r="I271" s="51" t="s">
        <v>11</v>
      </c>
      <c r="J271" s="129">
        <f t="shared" si="17"/>
        <v>0.98145571656949582</v>
      </c>
      <c r="K271" s="130">
        <f t="shared" si="16"/>
        <v>0.33</v>
      </c>
      <c r="L271" s="130" t="str">
        <f t="shared" si="18"/>
        <v>C</v>
      </c>
      <c r="M271" s="130">
        <f t="shared" si="19"/>
        <v>0.04</v>
      </c>
    </row>
    <row r="272" spans="1:13" x14ac:dyDescent="0.3">
      <c r="A272" s="51" t="s">
        <v>264</v>
      </c>
      <c r="B272" s="51" t="s">
        <v>288</v>
      </c>
      <c r="C272" s="51" t="s">
        <v>487</v>
      </c>
      <c r="D272" s="52">
        <v>47144103940</v>
      </c>
      <c r="E272" s="52">
        <v>43381813230</v>
      </c>
      <c r="F272" s="52">
        <v>40995813502</v>
      </c>
      <c r="G272" s="52">
        <v>39999357450</v>
      </c>
      <c r="H272" s="53">
        <v>0.92200000000000004</v>
      </c>
      <c r="I272" s="51" t="s">
        <v>7</v>
      </c>
      <c r="J272" s="129">
        <f t="shared" si="17"/>
        <v>0.97569371194569932</v>
      </c>
      <c r="K272" s="130">
        <f t="shared" si="16"/>
        <v>0.33</v>
      </c>
      <c r="L272" s="130" t="str">
        <f t="shared" si="18"/>
        <v>B</v>
      </c>
      <c r="M272" s="130">
        <f t="shared" si="19"/>
        <v>0.08</v>
      </c>
    </row>
    <row r="273" spans="1:13" x14ac:dyDescent="0.3">
      <c r="A273" s="51" t="s">
        <v>264</v>
      </c>
      <c r="B273" s="51" t="s">
        <v>289</v>
      </c>
      <c r="C273" s="51" t="s">
        <v>502</v>
      </c>
      <c r="D273" s="52">
        <v>37450522000</v>
      </c>
      <c r="E273" s="52">
        <v>37450522000</v>
      </c>
      <c r="F273" s="52">
        <v>35390743290</v>
      </c>
      <c r="G273" s="52">
        <v>34515208045</v>
      </c>
      <c r="H273" s="53">
        <v>0.92159999999999997</v>
      </c>
      <c r="I273" s="51" t="s">
        <v>7</v>
      </c>
      <c r="J273" s="129">
        <f t="shared" si="17"/>
        <v>0.9752608969575558</v>
      </c>
      <c r="K273" s="130">
        <f t="shared" si="16"/>
        <v>0.33</v>
      </c>
      <c r="L273" s="130" t="str">
        <f t="shared" si="18"/>
        <v>B</v>
      </c>
      <c r="M273" s="130">
        <f t="shared" si="19"/>
        <v>0.08</v>
      </c>
    </row>
    <row r="274" spans="1:13" x14ac:dyDescent="0.3">
      <c r="A274" s="51" t="s">
        <v>264</v>
      </c>
      <c r="B274" s="51" t="s">
        <v>290</v>
      </c>
      <c r="C274" s="51" t="s">
        <v>502</v>
      </c>
      <c r="D274" s="52">
        <v>54865453960</v>
      </c>
      <c r="E274" s="52">
        <v>41064126960</v>
      </c>
      <c r="F274" s="52">
        <v>38805599977</v>
      </c>
      <c r="G274" s="52">
        <v>37758127140</v>
      </c>
      <c r="H274" s="53">
        <v>0.91949999999999998</v>
      </c>
      <c r="I274" s="51" t="s">
        <v>7</v>
      </c>
      <c r="J274" s="129">
        <f t="shared" si="17"/>
        <v>0.97300717325280794</v>
      </c>
      <c r="K274" s="130">
        <f t="shared" si="16"/>
        <v>0.33</v>
      </c>
      <c r="L274" s="130" t="str">
        <f t="shared" si="18"/>
        <v>B</v>
      </c>
      <c r="M274" s="130">
        <f t="shared" si="19"/>
        <v>0.08</v>
      </c>
    </row>
    <row r="275" spans="1:13" x14ac:dyDescent="0.3">
      <c r="A275" s="51" t="s">
        <v>264</v>
      </c>
      <c r="B275" s="51" t="s">
        <v>291</v>
      </c>
      <c r="C275" s="51" t="s">
        <v>291</v>
      </c>
      <c r="D275" s="52">
        <v>2811772869</v>
      </c>
      <c r="E275" s="52">
        <v>1449051230</v>
      </c>
      <c r="F275" s="52">
        <v>1369353412</v>
      </c>
      <c r="G275" s="52">
        <v>1331044317</v>
      </c>
      <c r="H275" s="53">
        <v>0.91859999999999997</v>
      </c>
      <c r="I275" s="51" t="s">
        <v>7</v>
      </c>
      <c r="J275" s="129">
        <f t="shared" si="17"/>
        <v>0.97202395330212976</v>
      </c>
      <c r="K275" s="130">
        <f t="shared" si="16"/>
        <v>0.33</v>
      </c>
      <c r="L275" s="130" t="str">
        <f t="shared" si="18"/>
        <v>D</v>
      </c>
      <c r="M275" s="130">
        <f t="shared" si="19"/>
        <v>0.04</v>
      </c>
    </row>
    <row r="276" spans="1:13" x14ac:dyDescent="0.3">
      <c r="A276" s="51" t="s">
        <v>264</v>
      </c>
      <c r="B276" s="51" t="s">
        <v>292</v>
      </c>
      <c r="C276" s="51" t="s">
        <v>481</v>
      </c>
      <c r="D276" s="52">
        <v>31823113920</v>
      </c>
      <c r="E276" s="52">
        <v>31784313920</v>
      </c>
      <c r="F276" s="52">
        <v>30036176654</v>
      </c>
      <c r="G276" s="52">
        <v>29161111242</v>
      </c>
      <c r="H276" s="53">
        <v>0.91749999999999998</v>
      </c>
      <c r="I276" s="51" t="s">
        <v>7</v>
      </c>
      <c r="J276" s="129">
        <f t="shared" si="17"/>
        <v>0.97086628494431015</v>
      </c>
      <c r="K276" s="130">
        <f t="shared" si="16"/>
        <v>0.33</v>
      </c>
      <c r="L276" s="130" t="str">
        <f t="shared" si="18"/>
        <v>B</v>
      </c>
      <c r="M276" s="130">
        <f t="shared" si="19"/>
        <v>0.08</v>
      </c>
    </row>
    <row r="277" spans="1:13" x14ac:dyDescent="0.3">
      <c r="A277" s="51" t="s">
        <v>264</v>
      </c>
      <c r="B277" s="51" t="s">
        <v>293</v>
      </c>
      <c r="C277" s="51" t="s">
        <v>487</v>
      </c>
      <c r="D277" s="52">
        <v>19435153650</v>
      </c>
      <c r="E277" s="52">
        <v>18303788570</v>
      </c>
      <c r="F277" s="52">
        <v>17297080198</v>
      </c>
      <c r="G277" s="52">
        <v>16788392820</v>
      </c>
      <c r="H277" s="53">
        <v>0.91720000000000002</v>
      </c>
      <c r="I277" s="51" t="s">
        <v>7</v>
      </c>
      <c r="J277" s="129">
        <f t="shared" si="17"/>
        <v>0.97059114184723394</v>
      </c>
      <c r="K277" s="130">
        <f t="shared" si="16"/>
        <v>0.33</v>
      </c>
      <c r="L277" s="130" t="str">
        <f t="shared" si="18"/>
        <v>C</v>
      </c>
      <c r="M277" s="130">
        <f t="shared" si="19"/>
        <v>0.06</v>
      </c>
    </row>
    <row r="278" spans="1:13" x14ac:dyDescent="0.3">
      <c r="A278" s="51" t="s">
        <v>264</v>
      </c>
      <c r="B278" s="51" t="s">
        <v>294</v>
      </c>
      <c r="C278" s="51" t="s">
        <v>502</v>
      </c>
      <c r="D278" s="52">
        <v>187983500680</v>
      </c>
      <c r="E278" s="52">
        <v>87965845320</v>
      </c>
      <c r="F278" s="52">
        <v>83127723827</v>
      </c>
      <c r="G278" s="52">
        <v>79872817058</v>
      </c>
      <c r="H278" s="53">
        <v>0.90800000000000003</v>
      </c>
      <c r="I278" s="51" t="s">
        <v>7</v>
      </c>
      <c r="J278" s="129">
        <f t="shared" si="17"/>
        <v>0.96084450988007442</v>
      </c>
      <c r="K278" s="130">
        <f t="shared" si="16"/>
        <v>0.33</v>
      </c>
      <c r="L278" s="130" t="str">
        <f t="shared" si="18"/>
        <v>A</v>
      </c>
      <c r="M278" s="130">
        <f t="shared" si="19"/>
        <v>0.1</v>
      </c>
    </row>
    <row r="279" spans="1:13" x14ac:dyDescent="0.3">
      <c r="A279" s="51" t="s">
        <v>264</v>
      </c>
      <c r="B279" s="51" t="s">
        <v>295</v>
      </c>
      <c r="C279" s="51" t="s">
        <v>500</v>
      </c>
      <c r="D279" s="52">
        <v>31444861930</v>
      </c>
      <c r="E279" s="52">
        <v>29459726930</v>
      </c>
      <c r="F279" s="52">
        <v>27839441948</v>
      </c>
      <c r="G279" s="52">
        <v>26716952666</v>
      </c>
      <c r="H279" s="53">
        <v>0.90690000000000004</v>
      </c>
      <c r="I279" s="51" t="s">
        <v>7</v>
      </c>
      <c r="J279" s="129">
        <f t="shared" si="17"/>
        <v>0.95967989286219724</v>
      </c>
      <c r="K279" s="130">
        <f t="shared" si="16"/>
        <v>0.33</v>
      </c>
      <c r="L279" s="130" t="str">
        <f t="shared" si="18"/>
        <v>B</v>
      </c>
      <c r="M279" s="130">
        <f t="shared" si="19"/>
        <v>0.06</v>
      </c>
    </row>
    <row r="280" spans="1:13" x14ac:dyDescent="0.3">
      <c r="A280" s="51" t="s">
        <v>264</v>
      </c>
      <c r="B280" s="51" t="s">
        <v>296</v>
      </c>
      <c r="C280" s="51" t="s">
        <v>481</v>
      </c>
      <c r="D280" s="52">
        <v>62183527170</v>
      </c>
      <c r="E280" s="52">
        <v>38168502770</v>
      </c>
      <c r="F280" s="52">
        <v>36069235117</v>
      </c>
      <c r="G280" s="52">
        <v>34484031504</v>
      </c>
      <c r="H280" s="53">
        <v>0.90349999999999997</v>
      </c>
      <c r="I280" s="51" t="s">
        <v>7</v>
      </c>
      <c r="J280" s="129">
        <f t="shared" si="17"/>
        <v>0.95605108875034428</v>
      </c>
      <c r="K280" s="130">
        <f t="shared" si="16"/>
        <v>0.33</v>
      </c>
      <c r="L280" s="130" t="str">
        <f t="shared" si="18"/>
        <v>B</v>
      </c>
      <c r="M280" s="130">
        <f t="shared" si="19"/>
        <v>0.08</v>
      </c>
    </row>
    <row r="281" spans="1:13" x14ac:dyDescent="0.3">
      <c r="A281" s="51" t="s">
        <v>264</v>
      </c>
      <c r="B281" s="51" t="s">
        <v>297</v>
      </c>
      <c r="C281" s="51" t="s">
        <v>502</v>
      </c>
      <c r="D281" s="52">
        <v>29057490830</v>
      </c>
      <c r="E281" s="52">
        <v>29057490830</v>
      </c>
      <c r="F281" s="52">
        <v>27459328834</v>
      </c>
      <c r="G281" s="52">
        <v>25914723730</v>
      </c>
      <c r="H281" s="53">
        <v>0.89180000000000004</v>
      </c>
      <c r="I281" s="51" t="s">
        <v>7</v>
      </c>
      <c r="J281" s="129">
        <f t="shared" si="17"/>
        <v>0.94374934968958613</v>
      </c>
      <c r="K281" s="130">
        <f t="shared" si="16"/>
        <v>0.33</v>
      </c>
      <c r="L281" s="130" t="str">
        <f t="shared" si="18"/>
        <v>C</v>
      </c>
      <c r="M281" s="130">
        <f t="shared" si="19"/>
        <v>0.06</v>
      </c>
    </row>
    <row r="282" spans="1:13" x14ac:dyDescent="0.3">
      <c r="A282" s="51" t="s">
        <v>264</v>
      </c>
      <c r="B282" s="51" t="s">
        <v>298</v>
      </c>
      <c r="C282" s="51" t="s">
        <v>480</v>
      </c>
      <c r="D282" s="52">
        <v>157817220630</v>
      </c>
      <c r="E282" s="52">
        <v>92404251520</v>
      </c>
      <c r="F282" s="52">
        <v>87322017686</v>
      </c>
      <c r="G282" s="52">
        <v>80308972311</v>
      </c>
      <c r="H282" s="53">
        <v>0.86909999999999998</v>
      </c>
      <c r="I282" s="51" t="s">
        <v>7</v>
      </c>
      <c r="J282" s="129">
        <f t="shared" si="17"/>
        <v>0.91968754775893857</v>
      </c>
      <c r="K282" s="130">
        <f t="shared" si="16"/>
        <v>0.33</v>
      </c>
      <c r="L282" s="130" t="str">
        <f t="shared" si="18"/>
        <v>A</v>
      </c>
      <c r="M282" s="130">
        <f t="shared" si="19"/>
        <v>0.1</v>
      </c>
    </row>
    <row r="283" spans="1:13" x14ac:dyDescent="0.3">
      <c r="A283" s="51" t="s">
        <v>264</v>
      </c>
      <c r="B283" s="51" t="s">
        <v>299</v>
      </c>
      <c r="C283" s="51" t="s">
        <v>481</v>
      </c>
      <c r="D283" s="52">
        <v>28061848420</v>
      </c>
      <c r="E283" s="52">
        <v>26070558680</v>
      </c>
      <c r="F283" s="52">
        <v>24636677952</v>
      </c>
      <c r="G283" s="52">
        <v>21602524140</v>
      </c>
      <c r="H283" s="53">
        <v>0.8286</v>
      </c>
      <c r="I283" s="51" t="s">
        <v>7</v>
      </c>
      <c r="J283" s="129">
        <f t="shared" si="17"/>
        <v>0.8768440364438953</v>
      </c>
      <c r="K283" s="130">
        <f t="shared" si="16"/>
        <v>0.25</v>
      </c>
      <c r="L283" s="130" t="str">
        <f t="shared" si="18"/>
        <v>C</v>
      </c>
      <c r="M283" s="130">
        <f t="shared" si="19"/>
        <v>0.06</v>
      </c>
    </row>
    <row r="284" spans="1:13" x14ac:dyDescent="0.3">
      <c r="A284" s="51" t="s">
        <v>264</v>
      </c>
      <c r="B284" s="51" t="s">
        <v>300</v>
      </c>
      <c r="C284" s="51" t="s">
        <v>487</v>
      </c>
      <c r="D284" s="52">
        <v>30280996000</v>
      </c>
      <c r="E284" s="52">
        <v>30280996000</v>
      </c>
      <c r="F284" s="52">
        <v>28615541220</v>
      </c>
      <c r="G284" s="52">
        <v>22002860212</v>
      </c>
      <c r="H284" s="53">
        <v>0.72660000000000002</v>
      </c>
      <c r="I284" s="51" t="s">
        <v>7</v>
      </c>
      <c r="J284" s="129">
        <f t="shared" si="17"/>
        <v>0.76891294988409098</v>
      </c>
      <c r="K284" s="130">
        <f t="shared" si="16"/>
        <v>0.18</v>
      </c>
      <c r="L284" s="130" t="str">
        <f t="shared" si="18"/>
        <v>B</v>
      </c>
      <c r="M284" s="130">
        <f t="shared" si="19"/>
        <v>0.08</v>
      </c>
    </row>
    <row r="285" spans="1:13" x14ac:dyDescent="0.3">
      <c r="A285" s="51" t="s">
        <v>301</v>
      </c>
      <c r="B285" s="51" t="s">
        <v>302</v>
      </c>
      <c r="C285" s="51" t="s">
        <v>481</v>
      </c>
      <c r="D285" s="52">
        <v>54271710570</v>
      </c>
      <c r="E285" s="52">
        <v>27825777390</v>
      </c>
      <c r="F285" s="52">
        <v>26295359633</v>
      </c>
      <c r="G285" s="52">
        <v>28137750770</v>
      </c>
      <c r="H285" s="53">
        <v>1.0112000000000001</v>
      </c>
      <c r="I285" s="51" t="s">
        <v>11</v>
      </c>
      <c r="J285" s="129">
        <f t="shared" si="17"/>
        <v>1.0700652572436335</v>
      </c>
      <c r="K285" s="130">
        <f t="shared" si="16"/>
        <v>0.4</v>
      </c>
      <c r="L285" s="130" t="str">
        <f t="shared" si="18"/>
        <v>B</v>
      </c>
      <c r="M285" s="130">
        <f t="shared" si="19"/>
        <v>0.06</v>
      </c>
    </row>
    <row r="286" spans="1:13" x14ac:dyDescent="0.3">
      <c r="A286" s="51" t="s">
        <v>301</v>
      </c>
      <c r="B286" s="51" t="s">
        <v>303</v>
      </c>
      <c r="C286" s="51" t="s">
        <v>303</v>
      </c>
      <c r="D286" s="52">
        <v>9556517000</v>
      </c>
      <c r="E286" s="52">
        <v>9240117000</v>
      </c>
      <c r="F286" s="52">
        <v>8731910565</v>
      </c>
      <c r="G286" s="52">
        <v>9147730634</v>
      </c>
      <c r="H286" s="55">
        <v>0.99</v>
      </c>
      <c r="I286" s="51" t="s">
        <v>7</v>
      </c>
      <c r="J286" s="129">
        <f t="shared" si="17"/>
        <v>1.0476207430097517</v>
      </c>
      <c r="K286" s="130">
        <f t="shared" si="16"/>
        <v>0.4</v>
      </c>
      <c r="L286" s="130" t="str">
        <f t="shared" si="18"/>
        <v>C</v>
      </c>
      <c r="M286" s="130">
        <f t="shared" si="19"/>
        <v>0.06</v>
      </c>
    </row>
    <row r="287" spans="1:13" x14ac:dyDescent="0.3">
      <c r="A287" s="51" t="s">
        <v>301</v>
      </c>
      <c r="B287" s="51" t="s">
        <v>304</v>
      </c>
      <c r="C287" s="51" t="s">
        <v>513</v>
      </c>
      <c r="D287" s="52">
        <v>24679632720</v>
      </c>
      <c r="E287" s="52">
        <v>24579632720</v>
      </c>
      <c r="F287" s="52">
        <v>23227752920</v>
      </c>
      <c r="G287" s="52">
        <v>24317285450</v>
      </c>
      <c r="H287" s="53">
        <v>0.98929999999999996</v>
      </c>
      <c r="I287" s="51" t="s">
        <v>11</v>
      </c>
      <c r="J287" s="129">
        <f t="shared" si="17"/>
        <v>1.0469064973160565</v>
      </c>
      <c r="K287" s="130">
        <f t="shared" si="16"/>
        <v>0.4</v>
      </c>
      <c r="L287" s="130" t="str">
        <f t="shared" si="18"/>
        <v>C</v>
      </c>
      <c r="M287" s="130">
        <f t="shared" si="19"/>
        <v>0.06</v>
      </c>
    </row>
    <row r="288" spans="1:13" x14ac:dyDescent="0.3">
      <c r="A288" s="51" t="s">
        <v>301</v>
      </c>
      <c r="B288" s="51" t="s">
        <v>305</v>
      </c>
      <c r="C288" s="51" t="s">
        <v>474</v>
      </c>
      <c r="D288" s="52">
        <v>32598765000</v>
      </c>
      <c r="E288" s="52">
        <v>30479958000</v>
      </c>
      <c r="F288" s="52">
        <v>28803560310</v>
      </c>
      <c r="G288" s="52">
        <v>29965971290</v>
      </c>
      <c r="H288" s="53">
        <v>0.98309999999999997</v>
      </c>
      <c r="I288" s="51" t="s">
        <v>11</v>
      </c>
      <c r="J288" s="129">
        <f t="shared" si="17"/>
        <v>1.0403565034144906</v>
      </c>
      <c r="K288" s="130">
        <f t="shared" si="16"/>
        <v>0.4</v>
      </c>
      <c r="L288" s="130" t="str">
        <f t="shared" si="18"/>
        <v>B</v>
      </c>
      <c r="M288" s="130">
        <f t="shared" si="19"/>
        <v>0.08</v>
      </c>
    </row>
    <row r="289" spans="1:13" x14ac:dyDescent="0.3">
      <c r="A289" s="51" t="s">
        <v>301</v>
      </c>
      <c r="B289" s="51" t="s">
        <v>306</v>
      </c>
      <c r="C289" s="51" t="s">
        <v>502</v>
      </c>
      <c r="D289" s="52">
        <v>82202314610</v>
      </c>
      <c r="E289" s="52">
        <v>66950702440</v>
      </c>
      <c r="F289" s="52">
        <v>63268413805</v>
      </c>
      <c r="G289" s="52">
        <v>65225200578</v>
      </c>
      <c r="H289" s="53">
        <v>0.97419999999999995</v>
      </c>
      <c r="I289" s="51" t="s">
        <v>11</v>
      </c>
      <c r="J289" s="129">
        <f t="shared" si="17"/>
        <v>1.0309283361999722</v>
      </c>
      <c r="K289" s="130">
        <f t="shared" si="16"/>
        <v>0.4</v>
      </c>
      <c r="L289" s="130" t="str">
        <f t="shared" si="18"/>
        <v>B</v>
      </c>
      <c r="M289" s="130">
        <f t="shared" si="19"/>
        <v>0.08</v>
      </c>
    </row>
    <row r="290" spans="1:13" x14ac:dyDescent="0.3">
      <c r="A290" s="51" t="s">
        <v>301</v>
      </c>
      <c r="B290" s="51" t="s">
        <v>307</v>
      </c>
      <c r="C290" s="51" t="s">
        <v>481</v>
      </c>
      <c r="D290" s="52">
        <v>44169582370</v>
      </c>
      <c r="E290" s="52">
        <v>43735792370</v>
      </c>
      <c r="F290" s="52">
        <v>41330323789</v>
      </c>
      <c r="G290" s="52">
        <v>42574648510</v>
      </c>
      <c r="H290" s="53">
        <v>0.97350000000000003</v>
      </c>
      <c r="I290" s="51" t="s">
        <v>11</v>
      </c>
      <c r="J290" s="129">
        <f t="shared" si="17"/>
        <v>1.0301068224713781</v>
      </c>
      <c r="K290" s="130">
        <f t="shared" si="16"/>
        <v>0.4</v>
      </c>
      <c r="L290" s="130" t="str">
        <f t="shared" si="18"/>
        <v>B</v>
      </c>
      <c r="M290" s="130">
        <f t="shared" si="19"/>
        <v>0.08</v>
      </c>
    </row>
    <row r="291" spans="1:13" x14ac:dyDescent="0.3">
      <c r="A291" s="51" t="s">
        <v>301</v>
      </c>
      <c r="B291" s="51" t="s">
        <v>308</v>
      </c>
      <c r="C291" s="51" t="s">
        <v>481</v>
      </c>
      <c r="D291" s="52">
        <v>12360249000</v>
      </c>
      <c r="E291" s="52">
        <v>3946890000</v>
      </c>
      <c r="F291" s="52">
        <v>3729811050</v>
      </c>
      <c r="G291" s="52">
        <v>3841902240</v>
      </c>
      <c r="H291" s="53">
        <v>0.97340000000000004</v>
      </c>
      <c r="I291" s="51" t="s">
        <v>11</v>
      </c>
      <c r="J291" s="129">
        <f t="shared" si="17"/>
        <v>1.0300527797514032</v>
      </c>
      <c r="K291" s="130">
        <f t="shared" si="16"/>
        <v>0.4</v>
      </c>
      <c r="L291" s="130" t="str">
        <f t="shared" si="18"/>
        <v>C</v>
      </c>
      <c r="M291" s="130">
        <f t="shared" si="19"/>
        <v>0.04</v>
      </c>
    </row>
    <row r="292" spans="1:13" x14ac:dyDescent="0.3">
      <c r="A292" s="51" t="s">
        <v>301</v>
      </c>
      <c r="B292" s="51" t="s">
        <v>309</v>
      </c>
      <c r="C292" s="51" t="s">
        <v>480</v>
      </c>
      <c r="D292" s="52">
        <v>30051587960</v>
      </c>
      <c r="E292" s="52">
        <v>23810915960</v>
      </c>
      <c r="F292" s="52">
        <v>22501315582</v>
      </c>
      <c r="G292" s="52">
        <v>23056468199</v>
      </c>
      <c r="H292" s="53">
        <v>0.96830000000000005</v>
      </c>
      <c r="I292" s="51" t="s">
        <v>11</v>
      </c>
      <c r="J292" s="129">
        <f t="shared" si="17"/>
        <v>1.0246720070645157</v>
      </c>
      <c r="K292" s="130">
        <f t="shared" si="16"/>
        <v>0.4</v>
      </c>
      <c r="L292" s="130" t="str">
        <f t="shared" si="18"/>
        <v>C</v>
      </c>
      <c r="M292" s="130">
        <f t="shared" si="19"/>
        <v>0.06</v>
      </c>
    </row>
    <row r="293" spans="1:13" x14ac:dyDescent="0.3">
      <c r="A293" s="51" t="s">
        <v>301</v>
      </c>
      <c r="B293" s="51" t="s">
        <v>310</v>
      </c>
      <c r="C293" s="51" t="s">
        <v>487</v>
      </c>
      <c r="D293" s="52">
        <v>16648271740</v>
      </c>
      <c r="E293" s="52">
        <v>14645652740</v>
      </c>
      <c r="F293" s="52">
        <v>13840141839</v>
      </c>
      <c r="G293" s="52">
        <v>14113666780</v>
      </c>
      <c r="H293" s="53">
        <v>0.9637</v>
      </c>
      <c r="I293" s="51" t="s">
        <v>11</v>
      </c>
      <c r="J293" s="129">
        <f t="shared" si="17"/>
        <v>1.0197631602466122</v>
      </c>
      <c r="K293" s="130">
        <f t="shared" si="16"/>
        <v>0.4</v>
      </c>
      <c r="L293" s="130" t="str">
        <f t="shared" si="18"/>
        <v>C</v>
      </c>
      <c r="M293" s="130">
        <f t="shared" si="19"/>
        <v>0.06</v>
      </c>
    </row>
    <row r="294" spans="1:13" x14ac:dyDescent="0.3">
      <c r="A294" s="51" t="s">
        <v>301</v>
      </c>
      <c r="B294" s="51" t="s">
        <v>311</v>
      </c>
      <c r="C294" s="51" t="s">
        <v>480</v>
      </c>
      <c r="D294" s="52">
        <v>67507811470</v>
      </c>
      <c r="E294" s="52">
        <v>53140206470</v>
      </c>
      <c r="F294" s="52">
        <v>50217495114</v>
      </c>
      <c r="G294" s="52">
        <v>50939421506</v>
      </c>
      <c r="H294" s="53">
        <v>0.95860000000000001</v>
      </c>
      <c r="I294" s="51" t="s">
        <v>11</v>
      </c>
      <c r="J294" s="129">
        <f t="shared" si="17"/>
        <v>1.0143759936723473</v>
      </c>
      <c r="K294" s="130">
        <f t="shared" si="16"/>
        <v>0.4</v>
      </c>
      <c r="L294" s="130" t="str">
        <f t="shared" si="18"/>
        <v>B</v>
      </c>
      <c r="M294" s="130">
        <f t="shared" si="19"/>
        <v>0.08</v>
      </c>
    </row>
    <row r="295" spans="1:13" x14ac:dyDescent="0.3">
      <c r="A295" s="51" t="s">
        <v>301</v>
      </c>
      <c r="B295" s="51" t="s">
        <v>312</v>
      </c>
      <c r="C295" s="51" t="s">
        <v>480</v>
      </c>
      <c r="D295" s="52">
        <v>118964682794</v>
      </c>
      <c r="E295" s="52">
        <v>110425799034</v>
      </c>
      <c r="F295" s="52">
        <v>104352380087</v>
      </c>
      <c r="G295" s="52">
        <v>104685191942</v>
      </c>
      <c r="H295" s="53">
        <v>0.94799999999999995</v>
      </c>
      <c r="I295" s="51" t="s">
        <v>7</v>
      </c>
      <c r="J295" s="129">
        <f t="shared" si="17"/>
        <v>1.003189307754385</v>
      </c>
      <c r="K295" s="130">
        <f t="shared" si="16"/>
        <v>0.4</v>
      </c>
      <c r="L295" s="130" t="str">
        <f t="shared" si="18"/>
        <v>A</v>
      </c>
      <c r="M295" s="130">
        <f t="shared" si="19"/>
        <v>0.1</v>
      </c>
    </row>
    <row r="296" spans="1:13" x14ac:dyDescent="0.3">
      <c r="A296" s="51" t="s">
        <v>301</v>
      </c>
      <c r="B296" s="51" t="s">
        <v>313</v>
      </c>
      <c r="C296" s="51" t="s">
        <v>313</v>
      </c>
      <c r="D296" s="52">
        <v>447080113412</v>
      </c>
      <c r="E296" s="52">
        <v>319033396412</v>
      </c>
      <c r="F296" s="52">
        <v>301486559609</v>
      </c>
      <c r="G296" s="52">
        <v>302175940364</v>
      </c>
      <c r="H296" s="53">
        <v>0.94720000000000004</v>
      </c>
      <c r="I296" s="51" t="s">
        <v>7</v>
      </c>
      <c r="J296" s="129">
        <f t="shared" si="17"/>
        <v>1.0022866052665633</v>
      </c>
      <c r="K296" s="130">
        <f t="shared" si="16"/>
        <v>0.4</v>
      </c>
      <c r="L296" s="130" t="str">
        <f t="shared" si="18"/>
        <v>A</v>
      </c>
      <c r="M296" s="130">
        <f t="shared" si="19"/>
        <v>0.1</v>
      </c>
    </row>
    <row r="297" spans="1:13" x14ac:dyDescent="0.3">
      <c r="A297" s="51" t="s">
        <v>301</v>
      </c>
      <c r="B297" s="51" t="s">
        <v>314</v>
      </c>
      <c r="C297" s="51" t="s">
        <v>480</v>
      </c>
      <c r="D297" s="52">
        <v>19587502950</v>
      </c>
      <c r="E297" s="52">
        <v>6147211950</v>
      </c>
      <c r="F297" s="52">
        <v>5809115292</v>
      </c>
      <c r="G297" s="52">
        <v>5809775300</v>
      </c>
      <c r="H297" s="53">
        <v>0.94510000000000005</v>
      </c>
      <c r="I297" s="51" t="s">
        <v>11</v>
      </c>
      <c r="J297" s="129">
        <f t="shared" si="17"/>
        <v>1.0001136159237378</v>
      </c>
      <c r="K297" s="130">
        <f t="shared" si="16"/>
        <v>0.4</v>
      </c>
      <c r="L297" s="130" t="str">
        <f t="shared" si="18"/>
        <v>C</v>
      </c>
      <c r="M297" s="130">
        <f t="shared" si="19"/>
        <v>0.04</v>
      </c>
    </row>
    <row r="298" spans="1:13" x14ac:dyDescent="0.3">
      <c r="A298" s="51" t="s">
        <v>301</v>
      </c>
      <c r="B298" s="51" t="s">
        <v>315</v>
      </c>
      <c r="C298" s="51" t="s">
        <v>481</v>
      </c>
      <c r="D298" s="52">
        <v>37131563110</v>
      </c>
      <c r="E298" s="52">
        <v>36700997110</v>
      </c>
      <c r="F298" s="52">
        <v>34682442268</v>
      </c>
      <c r="G298" s="52">
        <v>34561722210</v>
      </c>
      <c r="H298" s="53">
        <v>0.94169999999999998</v>
      </c>
      <c r="I298" s="51" t="s">
        <v>7</v>
      </c>
      <c r="J298" s="129">
        <f t="shared" si="17"/>
        <v>0.99651927459239564</v>
      </c>
      <c r="K298" s="130">
        <f t="shared" si="16"/>
        <v>0.33</v>
      </c>
      <c r="L298" s="130" t="str">
        <f t="shared" si="18"/>
        <v>B</v>
      </c>
      <c r="M298" s="130">
        <f t="shared" si="19"/>
        <v>0.08</v>
      </c>
    </row>
    <row r="299" spans="1:13" x14ac:dyDescent="0.3">
      <c r="A299" s="51" t="s">
        <v>301</v>
      </c>
      <c r="B299" s="51" t="s">
        <v>316</v>
      </c>
      <c r="C299" s="51" t="s">
        <v>502</v>
      </c>
      <c r="D299" s="52">
        <v>31314416820</v>
      </c>
      <c r="E299" s="52">
        <v>29049570820</v>
      </c>
      <c r="F299" s="52">
        <v>27451844424</v>
      </c>
      <c r="G299" s="52">
        <v>25415698890</v>
      </c>
      <c r="H299" s="53">
        <v>0.87490000000000001</v>
      </c>
      <c r="I299" s="51" t="s">
        <v>11</v>
      </c>
      <c r="J299" s="129">
        <f t="shared" si="17"/>
        <v>0.92582846155794607</v>
      </c>
      <c r="K299" s="130">
        <f t="shared" si="16"/>
        <v>0.33</v>
      </c>
      <c r="L299" s="130" t="str">
        <f t="shared" si="18"/>
        <v>B</v>
      </c>
      <c r="M299" s="130">
        <f t="shared" si="19"/>
        <v>0.06</v>
      </c>
    </row>
    <row r="300" spans="1:13" x14ac:dyDescent="0.3">
      <c r="A300" s="51" t="s">
        <v>301</v>
      </c>
      <c r="B300" s="51" t="s">
        <v>317</v>
      </c>
      <c r="C300" s="51" t="s">
        <v>514</v>
      </c>
      <c r="D300" s="52">
        <v>46864245060</v>
      </c>
      <c r="E300" s="52">
        <v>39155029060</v>
      </c>
      <c r="F300" s="52">
        <v>37001502461</v>
      </c>
      <c r="G300" s="52">
        <v>33149793890</v>
      </c>
      <c r="H300" s="53">
        <v>0.84660000000000002</v>
      </c>
      <c r="I300" s="51" t="s">
        <v>11</v>
      </c>
      <c r="J300" s="129">
        <f t="shared" si="17"/>
        <v>0.89590399538343768</v>
      </c>
      <c r="K300" s="130">
        <f t="shared" si="16"/>
        <v>0.25</v>
      </c>
      <c r="L300" s="130" t="str">
        <f t="shared" si="18"/>
        <v>B</v>
      </c>
      <c r="M300" s="130">
        <f t="shared" si="19"/>
        <v>0.08</v>
      </c>
    </row>
    <row r="301" spans="1:13" x14ac:dyDescent="0.3">
      <c r="A301" s="51" t="s">
        <v>301</v>
      </c>
      <c r="B301" s="51" t="s">
        <v>318</v>
      </c>
      <c r="C301" s="51" t="s">
        <v>481</v>
      </c>
      <c r="D301" s="52">
        <v>84978120650</v>
      </c>
      <c r="E301" s="52">
        <v>81531512650</v>
      </c>
      <c r="F301" s="52">
        <v>77047279454</v>
      </c>
      <c r="G301" s="52">
        <v>67507793579</v>
      </c>
      <c r="H301" s="53">
        <v>0.82799999999999996</v>
      </c>
      <c r="I301" s="51" t="s">
        <v>11</v>
      </c>
      <c r="J301" s="129">
        <f t="shared" si="17"/>
        <v>0.87618659681948385</v>
      </c>
      <c r="K301" s="130">
        <f t="shared" si="16"/>
        <v>0.25</v>
      </c>
      <c r="L301" s="130" t="str">
        <f t="shared" si="18"/>
        <v>B</v>
      </c>
      <c r="M301" s="130">
        <f t="shared" si="19"/>
        <v>0.08</v>
      </c>
    </row>
    <row r="302" spans="1:13" x14ac:dyDescent="0.3">
      <c r="A302" s="51" t="s">
        <v>301</v>
      </c>
      <c r="B302" s="51" t="s">
        <v>319</v>
      </c>
      <c r="C302" s="51" t="s">
        <v>481</v>
      </c>
      <c r="D302" s="52">
        <v>33974867660</v>
      </c>
      <c r="E302" s="52">
        <v>33670484660</v>
      </c>
      <c r="F302" s="52">
        <v>31818608003</v>
      </c>
      <c r="G302" s="52">
        <v>27405961580</v>
      </c>
      <c r="H302" s="53">
        <v>0.81389999999999996</v>
      </c>
      <c r="I302" s="51" t="s">
        <v>7</v>
      </c>
      <c r="J302" s="129">
        <f t="shared" si="17"/>
        <v>0.86131868425595626</v>
      </c>
      <c r="K302" s="130">
        <f t="shared" si="16"/>
        <v>0.25</v>
      </c>
      <c r="L302" s="130" t="str">
        <f t="shared" si="18"/>
        <v>B</v>
      </c>
      <c r="M302" s="130">
        <f t="shared" si="19"/>
        <v>0.08</v>
      </c>
    </row>
    <row r="303" spans="1:13" x14ac:dyDescent="0.3">
      <c r="A303" s="51" t="s">
        <v>301</v>
      </c>
      <c r="B303" s="51" t="s">
        <v>320</v>
      </c>
      <c r="C303" s="51" t="s">
        <v>481</v>
      </c>
      <c r="D303" s="52">
        <v>166520453965</v>
      </c>
      <c r="E303" s="52">
        <v>117914527625</v>
      </c>
      <c r="F303" s="52">
        <v>111429228605</v>
      </c>
      <c r="G303" s="52">
        <v>80276104333</v>
      </c>
      <c r="H303" s="53">
        <v>0.68079999999999996</v>
      </c>
      <c r="I303" s="51" t="s">
        <v>11</v>
      </c>
      <c r="J303" s="129">
        <f t="shared" si="17"/>
        <v>0.72042232848588428</v>
      </c>
      <c r="K303" s="130">
        <f t="shared" si="16"/>
        <v>0.18</v>
      </c>
      <c r="L303" s="130" t="str">
        <f t="shared" si="18"/>
        <v>A</v>
      </c>
      <c r="M303" s="130">
        <f t="shared" si="19"/>
        <v>0.1</v>
      </c>
    </row>
    <row r="304" spans="1:13" x14ac:dyDescent="0.3">
      <c r="A304" s="51" t="s">
        <v>301</v>
      </c>
      <c r="B304" s="51" t="s">
        <v>321</v>
      </c>
      <c r="C304" s="51" t="s">
        <v>487</v>
      </c>
      <c r="D304" s="52">
        <v>45300296120</v>
      </c>
      <c r="E304" s="52">
        <v>40451124120</v>
      </c>
      <c r="F304" s="52">
        <v>38226312293</v>
      </c>
      <c r="G304" s="52">
        <v>24782038640</v>
      </c>
      <c r="H304" s="53">
        <v>0.61260000000000003</v>
      </c>
      <c r="I304" s="51" t="s">
        <v>7</v>
      </c>
      <c r="J304" s="129">
        <f t="shared" si="17"/>
        <v>0.64829791715320872</v>
      </c>
      <c r="K304" s="130">
        <f t="shared" si="16"/>
        <v>0.1</v>
      </c>
      <c r="L304" s="130" t="str">
        <f t="shared" si="18"/>
        <v>B</v>
      </c>
      <c r="M304" s="130">
        <f t="shared" si="19"/>
        <v>0.08</v>
      </c>
    </row>
    <row r="305" spans="1:13" x14ac:dyDescent="0.3">
      <c r="A305" s="51" t="s">
        <v>322</v>
      </c>
      <c r="B305" s="51" t="s">
        <v>323</v>
      </c>
      <c r="C305" s="51" t="s">
        <v>481</v>
      </c>
      <c r="D305" s="52">
        <v>79724253620</v>
      </c>
      <c r="E305" s="52">
        <v>50557964040</v>
      </c>
      <c r="F305" s="52">
        <v>47777276017</v>
      </c>
      <c r="G305" s="52">
        <v>50901582420</v>
      </c>
      <c r="H305" s="53">
        <v>1.0067999999999999</v>
      </c>
      <c r="I305" s="51" t="s">
        <v>11</v>
      </c>
      <c r="J305" s="129">
        <f t="shared" si="17"/>
        <v>1.0653931463545205</v>
      </c>
      <c r="K305" s="130">
        <f t="shared" si="16"/>
        <v>0.4</v>
      </c>
      <c r="L305" s="130" t="str">
        <f t="shared" si="18"/>
        <v>B</v>
      </c>
      <c r="M305" s="130">
        <f t="shared" si="19"/>
        <v>0.08</v>
      </c>
    </row>
    <row r="306" spans="1:13" x14ac:dyDescent="0.3">
      <c r="A306" s="51" t="s">
        <v>322</v>
      </c>
      <c r="B306" s="51" t="s">
        <v>324</v>
      </c>
      <c r="C306" s="51" t="s">
        <v>481</v>
      </c>
      <c r="D306" s="52">
        <v>33510876000</v>
      </c>
      <c r="E306" s="52">
        <v>22973627000</v>
      </c>
      <c r="F306" s="52">
        <v>21710077515</v>
      </c>
      <c r="G306" s="52">
        <v>22483983060</v>
      </c>
      <c r="H306" s="53">
        <v>0.97870000000000001</v>
      </c>
      <c r="I306" s="51" t="s">
        <v>11</v>
      </c>
      <c r="J306" s="129">
        <f t="shared" si="17"/>
        <v>1.0356472953385492</v>
      </c>
      <c r="K306" s="130">
        <f t="shared" si="16"/>
        <v>0.4</v>
      </c>
      <c r="L306" s="130" t="str">
        <f t="shared" si="18"/>
        <v>B</v>
      </c>
      <c r="M306" s="130">
        <f t="shared" si="19"/>
        <v>0.06</v>
      </c>
    </row>
    <row r="307" spans="1:13" x14ac:dyDescent="0.3">
      <c r="A307" s="51" t="s">
        <v>322</v>
      </c>
      <c r="B307" s="51" t="s">
        <v>325</v>
      </c>
      <c r="C307" s="51" t="s">
        <v>481</v>
      </c>
      <c r="D307" s="52">
        <v>56481436000</v>
      </c>
      <c r="E307" s="52">
        <v>184689000</v>
      </c>
      <c r="F307" s="52">
        <v>174531105</v>
      </c>
      <c r="G307" s="52">
        <v>180191110</v>
      </c>
      <c r="H307" s="53">
        <v>0.97560000000000002</v>
      </c>
      <c r="I307" s="51" t="s">
        <v>11</v>
      </c>
      <c r="J307" s="129">
        <f t="shared" si="17"/>
        <v>1.0324297780616241</v>
      </c>
      <c r="K307" s="130">
        <f t="shared" si="16"/>
        <v>0.4</v>
      </c>
      <c r="L307" s="130" t="str">
        <f t="shared" si="18"/>
        <v>B</v>
      </c>
      <c r="M307" s="130">
        <f t="shared" si="19"/>
        <v>0.02</v>
      </c>
    </row>
    <row r="308" spans="1:13" x14ac:dyDescent="0.3">
      <c r="A308" s="51" t="s">
        <v>322</v>
      </c>
      <c r="B308" s="51" t="s">
        <v>326</v>
      </c>
      <c r="C308" s="51" t="s">
        <v>481</v>
      </c>
      <c r="D308" s="52">
        <v>32042013770</v>
      </c>
      <c r="E308" s="52">
        <v>23473872920</v>
      </c>
      <c r="F308" s="52">
        <v>22182809909</v>
      </c>
      <c r="G308" s="52">
        <v>22682165572</v>
      </c>
      <c r="H308" s="53">
        <v>0.96630000000000005</v>
      </c>
      <c r="I308" s="51" t="s">
        <v>11</v>
      </c>
      <c r="J308" s="129">
        <f t="shared" si="17"/>
        <v>1.0225109291856394</v>
      </c>
      <c r="K308" s="130">
        <f t="shared" si="16"/>
        <v>0.4</v>
      </c>
      <c r="L308" s="130" t="str">
        <f t="shared" si="18"/>
        <v>B</v>
      </c>
      <c r="M308" s="130">
        <f t="shared" si="19"/>
        <v>0.06</v>
      </c>
    </row>
    <row r="309" spans="1:13" x14ac:dyDescent="0.3">
      <c r="A309" s="51" t="s">
        <v>322</v>
      </c>
      <c r="B309" s="51" t="s">
        <v>327</v>
      </c>
      <c r="C309" s="51" t="s">
        <v>480</v>
      </c>
      <c r="D309" s="52">
        <v>42698711000</v>
      </c>
      <c r="E309" s="52">
        <v>26232315360</v>
      </c>
      <c r="F309" s="52">
        <v>24789538015</v>
      </c>
      <c r="G309" s="52">
        <v>25125000000</v>
      </c>
      <c r="H309" s="53">
        <v>0.95779999999999998</v>
      </c>
      <c r="I309" s="51" t="s">
        <v>11</v>
      </c>
      <c r="J309" s="129">
        <f t="shared" si="17"/>
        <v>1.0135324016444764</v>
      </c>
      <c r="K309" s="130">
        <f t="shared" si="16"/>
        <v>0.4</v>
      </c>
      <c r="L309" s="130" t="str">
        <f t="shared" si="18"/>
        <v>B</v>
      </c>
      <c r="M309" s="130">
        <f t="shared" si="19"/>
        <v>0.06</v>
      </c>
    </row>
    <row r="310" spans="1:13" x14ac:dyDescent="0.3">
      <c r="A310" s="51" t="s">
        <v>322</v>
      </c>
      <c r="B310" s="51" t="s">
        <v>328</v>
      </c>
      <c r="C310" s="51" t="s">
        <v>328</v>
      </c>
      <c r="D310" s="52">
        <v>831957887000</v>
      </c>
      <c r="E310" s="52">
        <v>577073552000</v>
      </c>
      <c r="F310" s="52">
        <v>545334506640</v>
      </c>
      <c r="G310" s="52">
        <v>547449161077</v>
      </c>
      <c r="H310" s="53">
        <v>0.94869999999999999</v>
      </c>
      <c r="I310" s="51" t="s">
        <v>7</v>
      </c>
      <c r="J310" s="129">
        <f t="shared" si="17"/>
        <v>1.0038777198421371</v>
      </c>
      <c r="K310" s="130">
        <f t="shared" si="16"/>
        <v>0.4</v>
      </c>
      <c r="L310" s="130" t="str">
        <f t="shared" si="18"/>
        <v>A</v>
      </c>
      <c r="M310" s="130">
        <f t="shared" si="19"/>
        <v>0.1</v>
      </c>
    </row>
    <row r="311" spans="1:13" x14ac:dyDescent="0.3">
      <c r="A311" s="51" t="s">
        <v>322</v>
      </c>
      <c r="B311" s="51" t="s">
        <v>329</v>
      </c>
      <c r="C311" s="51" t="s">
        <v>480</v>
      </c>
      <c r="D311" s="52">
        <v>32169877790</v>
      </c>
      <c r="E311" s="52">
        <v>27538800970</v>
      </c>
      <c r="F311" s="52">
        <v>26024166916</v>
      </c>
      <c r="G311" s="52">
        <v>26120406760</v>
      </c>
      <c r="H311" s="53">
        <v>0.94850000000000001</v>
      </c>
      <c r="I311" s="51" t="s">
        <v>11</v>
      </c>
      <c r="J311" s="129">
        <f t="shared" si="17"/>
        <v>1.0036980950940961</v>
      </c>
      <c r="K311" s="130">
        <f t="shared" si="16"/>
        <v>0.4</v>
      </c>
      <c r="L311" s="130" t="str">
        <f t="shared" si="18"/>
        <v>B</v>
      </c>
      <c r="M311" s="130">
        <f t="shared" si="19"/>
        <v>0.06</v>
      </c>
    </row>
    <row r="312" spans="1:13" x14ac:dyDescent="0.3">
      <c r="A312" s="51" t="s">
        <v>322</v>
      </c>
      <c r="B312" s="51" t="s">
        <v>330</v>
      </c>
      <c r="C312" s="51" t="s">
        <v>480</v>
      </c>
      <c r="D312" s="52">
        <v>46996409540</v>
      </c>
      <c r="E312" s="52">
        <v>30150241850</v>
      </c>
      <c r="F312" s="52">
        <v>28491978548</v>
      </c>
      <c r="G312" s="52">
        <v>28517490470</v>
      </c>
      <c r="H312" s="53">
        <v>0.94579999999999997</v>
      </c>
      <c r="I312" s="51" t="s">
        <v>11</v>
      </c>
      <c r="J312" s="129">
        <f t="shared" si="17"/>
        <v>1.000895407174234</v>
      </c>
      <c r="K312" s="130">
        <f t="shared" si="16"/>
        <v>0.4</v>
      </c>
      <c r="L312" s="130" t="str">
        <f t="shared" si="18"/>
        <v>B</v>
      </c>
      <c r="M312" s="130">
        <f t="shared" si="19"/>
        <v>0.06</v>
      </c>
    </row>
    <row r="313" spans="1:13" x14ac:dyDescent="0.3">
      <c r="A313" s="51" t="s">
        <v>322</v>
      </c>
      <c r="B313" s="51" t="s">
        <v>331</v>
      </c>
      <c r="C313" s="51" t="s">
        <v>487</v>
      </c>
      <c r="D313" s="52">
        <v>32389478080</v>
      </c>
      <c r="E313" s="52">
        <v>31008758080</v>
      </c>
      <c r="F313" s="52">
        <v>29303276385</v>
      </c>
      <c r="G313" s="52">
        <v>29099523690</v>
      </c>
      <c r="H313" s="53">
        <v>0.93840000000000001</v>
      </c>
      <c r="I313" s="51" t="s">
        <v>11</v>
      </c>
      <c r="J313" s="129">
        <f t="shared" si="17"/>
        <v>0.9930467606310297</v>
      </c>
      <c r="K313" s="130">
        <f t="shared" si="16"/>
        <v>0.33</v>
      </c>
      <c r="L313" s="130" t="str">
        <f t="shared" si="18"/>
        <v>B</v>
      </c>
      <c r="M313" s="130">
        <f t="shared" si="19"/>
        <v>0.08</v>
      </c>
    </row>
    <row r="314" spans="1:13" x14ac:dyDescent="0.3">
      <c r="A314" s="51" t="s">
        <v>322</v>
      </c>
      <c r="B314" s="51" t="s">
        <v>332</v>
      </c>
      <c r="C314" s="51" t="s">
        <v>481</v>
      </c>
      <c r="D314" s="52">
        <v>53877045920</v>
      </c>
      <c r="E314" s="52">
        <v>50148599920</v>
      </c>
      <c r="F314" s="52">
        <v>47390426924</v>
      </c>
      <c r="G314" s="52">
        <v>46728264055</v>
      </c>
      <c r="H314" s="53">
        <v>0.93179999999999996</v>
      </c>
      <c r="I314" s="51" t="s">
        <v>11</v>
      </c>
      <c r="J314" s="129">
        <f t="shared" si="17"/>
        <v>0.98602749728205841</v>
      </c>
      <c r="K314" s="130">
        <f t="shared" si="16"/>
        <v>0.33</v>
      </c>
      <c r="L314" s="130" t="str">
        <f t="shared" si="18"/>
        <v>B</v>
      </c>
      <c r="M314" s="130">
        <f t="shared" si="19"/>
        <v>0.08</v>
      </c>
    </row>
    <row r="315" spans="1:13" x14ac:dyDescent="0.3">
      <c r="A315" s="51" t="s">
        <v>322</v>
      </c>
      <c r="B315" s="51" t="s">
        <v>333</v>
      </c>
      <c r="C315" s="51" t="s">
        <v>480</v>
      </c>
      <c r="D315" s="52">
        <v>60102693930</v>
      </c>
      <c r="E315" s="52">
        <v>50538859270</v>
      </c>
      <c r="F315" s="52">
        <v>47759222010</v>
      </c>
      <c r="G315" s="52">
        <v>46986461388</v>
      </c>
      <c r="H315" s="53">
        <v>0.92969999999999997</v>
      </c>
      <c r="I315" s="51" t="s">
        <v>11</v>
      </c>
      <c r="J315" s="129">
        <f t="shared" si="17"/>
        <v>0.98381965640398839</v>
      </c>
      <c r="K315" s="130">
        <f t="shared" si="16"/>
        <v>0.33</v>
      </c>
      <c r="L315" s="130" t="str">
        <f t="shared" si="18"/>
        <v>B</v>
      </c>
      <c r="M315" s="130">
        <f t="shared" si="19"/>
        <v>0.08</v>
      </c>
    </row>
    <row r="316" spans="1:13" x14ac:dyDescent="0.3">
      <c r="A316" s="51" t="s">
        <v>322</v>
      </c>
      <c r="B316" s="51" t="s">
        <v>334</v>
      </c>
      <c r="C316" s="51" t="s">
        <v>480</v>
      </c>
      <c r="D316" s="52">
        <v>80375224950</v>
      </c>
      <c r="E316" s="52">
        <v>56745299250</v>
      </c>
      <c r="F316" s="52">
        <v>53624307791</v>
      </c>
      <c r="G316" s="52">
        <v>51982154115</v>
      </c>
      <c r="H316" s="53">
        <v>0.91610000000000003</v>
      </c>
      <c r="I316" s="51" t="s">
        <v>11</v>
      </c>
      <c r="J316" s="129">
        <f t="shared" si="17"/>
        <v>0.96937669233139057</v>
      </c>
      <c r="K316" s="130">
        <f t="shared" si="16"/>
        <v>0.33</v>
      </c>
      <c r="L316" s="130" t="str">
        <f t="shared" si="18"/>
        <v>B</v>
      </c>
      <c r="M316" s="130">
        <f t="shared" si="19"/>
        <v>0.08</v>
      </c>
    </row>
    <row r="317" spans="1:13" x14ac:dyDescent="0.3">
      <c r="A317" s="51" t="s">
        <v>322</v>
      </c>
      <c r="B317" s="51" t="s">
        <v>335</v>
      </c>
      <c r="C317" s="51" t="s">
        <v>475</v>
      </c>
      <c r="D317" s="52">
        <v>42326398000</v>
      </c>
      <c r="E317" s="52">
        <v>39811871566</v>
      </c>
      <c r="F317" s="52">
        <v>37622218629</v>
      </c>
      <c r="G317" s="52">
        <v>36264509934</v>
      </c>
      <c r="H317" s="53">
        <v>0.91090000000000004</v>
      </c>
      <c r="I317" s="51" t="s">
        <v>7</v>
      </c>
      <c r="J317" s="129">
        <f t="shared" si="17"/>
        <v>0.96391205132295288</v>
      </c>
      <c r="K317" s="130">
        <f t="shared" si="16"/>
        <v>0.33</v>
      </c>
      <c r="L317" s="130" t="str">
        <f t="shared" si="18"/>
        <v>B</v>
      </c>
      <c r="M317" s="130">
        <f t="shared" si="19"/>
        <v>0.08</v>
      </c>
    </row>
    <row r="318" spans="1:13" x14ac:dyDescent="0.3">
      <c r="A318" s="51" t="s">
        <v>322</v>
      </c>
      <c r="B318" s="51" t="s">
        <v>336</v>
      </c>
      <c r="C318" s="51" t="s">
        <v>480</v>
      </c>
      <c r="D318" s="52">
        <v>3446008000</v>
      </c>
      <c r="E318" s="52">
        <v>921442000</v>
      </c>
      <c r="F318" s="52">
        <v>870762690</v>
      </c>
      <c r="G318" s="52">
        <v>828561910</v>
      </c>
      <c r="H318" s="53">
        <v>0.8992</v>
      </c>
      <c r="I318" s="51" t="s">
        <v>11</v>
      </c>
      <c r="J318" s="129">
        <f t="shared" si="17"/>
        <v>0.95153584267603386</v>
      </c>
      <c r="K318" s="130">
        <f t="shared" si="16"/>
        <v>0.33</v>
      </c>
      <c r="L318" s="130" t="str">
        <f t="shared" si="18"/>
        <v>D</v>
      </c>
      <c r="M318" s="130">
        <f t="shared" si="19"/>
        <v>0.04</v>
      </c>
    </row>
    <row r="319" spans="1:13" x14ac:dyDescent="0.3">
      <c r="A319" s="51" t="s">
        <v>322</v>
      </c>
      <c r="B319" s="51" t="s">
        <v>337</v>
      </c>
      <c r="C319" s="51" t="s">
        <v>480</v>
      </c>
      <c r="D319" s="52">
        <v>42998818000</v>
      </c>
      <c r="E319" s="52">
        <v>29760859000</v>
      </c>
      <c r="F319" s="52">
        <v>28124011755</v>
      </c>
      <c r="G319" s="52">
        <v>25939542220</v>
      </c>
      <c r="H319" s="53">
        <v>0.87160000000000004</v>
      </c>
      <c r="I319" s="51" t="s">
        <v>11</v>
      </c>
      <c r="J319" s="129">
        <f t="shared" si="17"/>
        <v>0.92232724285461742</v>
      </c>
      <c r="K319" s="130">
        <f t="shared" si="16"/>
        <v>0.33</v>
      </c>
      <c r="L319" s="130" t="str">
        <f t="shared" si="18"/>
        <v>B</v>
      </c>
      <c r="M319" s="130">
        <f t="shared" si="19"/>
        <v>0.06</v>
      </c>
    </row>
    <row r="320" spans="1:13" x14ac:dyDescent="0.3">
      <c r="A320" s="51" t="s">
        <v>322</v>
      </c>
      <c r="B320" s="51" t="s">
        <v>338</v>
      </c>
      <c r="C320" s="51" t="s">
        <v>480</v>
      </c>
      <c r="D320" s="52">
        <v>21618042700</v>
      </c>
      <c r="E320" s="52">
        <v>21438042700</v>
      </c>
      <c r="F320" s="52">
        <v>20258950351</v>
      </c>
      <c r="G320" s="52">
        <v>18611135300</v>
      </c>
      <c r="H320" s="53">
        <v>0.86809999999999998</v>
      </c>
      <c r="I320" s="51" t="s">
        <v>11</v>
      </c>
      <c r="J320" s="129">
        <f t="shared" si="17"/>
        <v>0.9186623678694853</v>
      </c>
      <c r="K320" s="130">
        <f t="shared" si="16"/>
        <v>0.33</v>
      </c>
      <c r="L320" s="130" t="str">
        <f t="shared" si="18"/>
        <v>C</v>
      </c>
      <c r="M320" s="130">
        <f t="shared" si="19"/>
        <v>0.06</v>
      </c>
    </row>
    <row r="321" spans="1:13" x14ac:dyDescent="0.3">
      <c r="A321" s="51" t="s">
        <v>322</v>
      </c>
      <c r="B321" s="51" t="s">
        <v>339</v>
      </c>
      <c r="C321" s="51" t="s">
        <v>480</v>
      </c>
      <c r="D321" s="52">
        <v>23058836250</v>
      </c>
      <c r="E321" s="52">
        <v>23058836250</v>
      </c>
      <c r="F321" s="52">
        <v>21790600256</v>
      </c>
      <c r="G321" s="52">
        <v>19365245190</v>
      </c>
      <c r="H321" s="53">
        <v>0.83979999999999999</v>
      </c>
      <c r="I321" s="51" t="s">
        <v>11</v>
      </c>
      <c r="J321" s="129">
        <f t="shared" si="17"/>
        <v>0.88869718881047421</v>
      </c>
      <c r="K321" s="130">
        <f t="shared" si="16"/>
        <v>0.25</v>
      </c>
      <c r="L321" s="130" t="str">
        <f t="shared" si="18"/>
        <v>C</v>
      </c>
      <c r="M321" s="130">
        <f t="shared" si="19"/>
        <v>0.06</v>
      </c>
    </row>
    <row r="322" spans="1:13" x14ac:dyDescent="0.3">
      <c r="A322" s="51" t="s">
        <v>322</v>
      </c>
      <c r="B322" s="51" t="s">
        <v>340</v>
      </c>
      <c r="C322" s="51" t="s">
        <v>480</v>
      </c>
      <c r="D322" s="52">
        <v>78953224000</v>
      </c>
      <c r="E322" s="52">
        <v>60175403000</v>
      </c>
      <c r="F322" s="52">
        <v>56865755835</v>
      </c>
      <c r="G322" s="52">
        <v>49672761100</v>
      </c>
      <c r="H322" s="53">
        <v>0.82550000000000001</v>
      </c>
      <c r="I322" s="51" t="s">
        <v>11</v>
      </c>
      <c r="J322" s="129">
        <f t="shared" si="17"/>
        <v>0.87350920374872043</v>
      </c>
      <c r="K322" s="130">
        <f t="shared" si="16"/>
        <v>0.25</v>
      </c>
      <c r="L322" s="130" t="str">
        <f t="shared" si="18"/>
        <v>B</v>
      </c>
      <c r="M322" s="130">
        <f t="shared" si="19"/>
        <v>0.08</v>
      </c>
    </row>
    <row r="323" spans="1:13" x14ac:dyDescent="0.3">
      <c r="A323" s="51" t="s">
        <v>322</v>
      </c>
      <c r="B323" s="51" t="s">
        <v>341</v>
      </c>
      <c r="C323" s="51" t="s">
        <v>480</v>
      </c>
      <c r="D323" s="52">
        <v>24347961330</v>
      </c>
      <c r="E323" s="52">
        <v>20079166330</v>
      </c>
      <c r="F323" s="52">
        <v>18974812181</v>
      </c>
      <c r="G323" s="52">
        <v>16466185110</v>
      </c>
      <c r="H323" s="53">
        <v>0.82010000000000005</v>
      </c>
      <c r="I323" s="51" t="s">
        <v>11</v>
      </c>
      <c r="J323" s="129">
        <f t="shared" si="17"/>
        <v>0.86779173110804453</v>
      </c>
      <c r="K323" s="130">
        <f t="shared" ref="K323:K386" si="20">VLOOKUP(J323*100,$O$5:$P$10,2)</f>
        <v>0.25</v>
      </c>
      <c r="L323" s="130" t="str">
        <f t="shared" si="18"/>
        <v>C</v>
      </c>
      <c r="M323" s="130">
        <f t="shared" si="19"/>
        <v>0.06</v>
      </c>
    </row>
    <row r="324" spans="1:13" x14ac:dyDescent="0.3">
      <c r="A324" s="51" t="s">
        <v>322</v>
      </c>
      <c r="B324" s="51" t="s">
        <v>342</v>
      </c>
      <c r="C324" s="51" t="s">
        <v>480</v>
      </c>
      <c r="D324" s="52">
        <v>49474019840</v>
      </c>
      <c r="E324" s="52">
        <v>46548668820</v>
      </c>
      <c r="F324" s="52">
        <v>43988492034</v>
      </c>
      <c r="G324" s="52">
        <v>37968728880</v>
      </c>
      <c r="H324" s="53">
        <v>0.81569999999999998</v>
      </c>
      <c r="I324" s="51" t="s">
        <v>11</v>
      </c>
      <c r="J324" s="129">
        <f t="shared" ref="J324:J387" si="21">+G324/F324</f>
        <v>0.86315140902427057</v>
      </c>
      <c r="K324" s="130">
        <f t="shared" si="20"/>
        <v>0.25</v>
      </c>
      <c r="L324" s="130" t="str">
        <f t="shared" ref="L324:L387" si="22">+VLOOKUP(D324/1000000,$R$5:$T$9,2)</f>
        <v>B</v>
      </c>
      <c r="M324" s="130">
        <f t="shared" ref="M324:M387" si="23">+VLOOKUP(E324/1000000,$R$5:$T$9,3)</f>
        <v>0.08</v>
      </c>
    </row>
    <row r="325" spans="1:13" x14ac:dyDescent="0.3">
      <c r="A325" s="51" t="s">
        <v>322</v>
      </c>
      <c r="B325" s="51" t="s">
        <v>343</v>
      </c>
      <c r="C325" s="51" t="s">
        <v>487</v>
      </c>
      <c r="D325" s="52">
        <v>66965267000</v>
      </c>
      <c r="E325" s="52">
        <v>1313211000</v>
      </c>
      <c r="F325" s="52">
        <v>1240984395</v>
      </c>
      <c r="G325" s="52">
        <v>988613500</v>
      </c>
      <c r="H325" s="53">
        <v>0.75280000000000002</v>
      </c>
      <c r="I325" s="51" t="s">
        <v>11</v>
      </c>
      <c r="J325" s="129">
        <f t="shared" si="21"/>
        <v>0.79663652821355579</v>
      </c>
      <c r="K325" s="130">
        <f t="shared" si="20"/>
        <v>0.18</v>
      </c>
      <c r="L325" s="130" t="str">
        <f t="shared" si="22"/>
        <v>B</v>
      </c>
      <c r="M325" s="130">
        <f t="shared" si="23"/>
        <v>0.04</v>
      </c>
    </row>
    <row r="326" spans="1:13" x14ac:dyDescent="0.3">
      <c r="A326" s="51" t="s">
        <v>344</v>
      </c>
      <c r="B326" s="51" t="s">
        <v>345</v>
      </c>
      <c r="C326" s="51" t="s">
        <v>345</v>
      </c>
      <c r="D326" s="52">
        <v>49297000000</v>
      </c>
      <c r="E326" s="52">
        <v>40967599000</v>
      </c>
      <c r="F326" s="52">
        <v>38714381055</v>
      </c>
      <c r="G326" s="52">
        <v>40859650448</v>
      </c>
      <c r="H326" s="53">
        <v>0.99739999999999995</v>
      </c>
      <c r="I326" s="51" t="s">
        <v>7</v>
      </c>
      <c r="J326" s="129">
        <f t="shared" si="21"/>
        <v>1.0554127260862649</v>
      </c>
      <c r="K326" s="130">
        <f t="shared" si="20"/>
        <v>0.4</v>
      </c>
      <c r="L326" s="130" t="str">
        <f t="shared" si="22"/>
        <v>B</v>
      </c>
      <c r="M326" s="130">
        <f t="shared" si="23"/>
        <v>0.08</v>
      </c>
    </row>
    <row r="327" spans="1:13" x14ac:dyDescent="0.3">
      <c r="A327" s="51" t="s">
        <v>344</v>
      </c>
      <c r="B327" s="51" t="s">
        <v>346</v>
      </c>
      <c r="C327" s="51" t="s">
        <v>515</v>
      </c>
      <c r="D327" s="52">
        <v>483694298450</v>
      </c>
      <c r="E327" s="52">
        <v>318409243155</v>
      </c>
      <c r="F327" s="52">
        <v>300896734781</v>
      </c>
      <c r="G327" s="52">
        <v>310700156485</v>
      </c>
      <c r="H327" s="53">
        <v>0.9758</v>
      </c>
      <c r="I327" s="51" t="s">
        <v>7</v>
      </c>
      <c r="J327" s="129">
        <f t="shared" si="21"/>
        <v>1.0325806849021979</v>
      </c>
      <c r="K327" s="130">
        <f t="shared" si="20"/>
        <v>0.4</v>
      </c>
      <c r="L327" s="130" t="str">
        <f t="shared" si="22"/>
        <v>A</v>
      </c>
      <c r="M327" s="130">
        <f t="shared" si="23"/>
        <v>0.1</v>
      </c>
    </row>
    <row r="328" spans="1:13" x14ac:dyDescent="0.3">
      <c r="A328" s="51" t="s">
        <v>344</v>
      </c>
      <c r="B328" s="51" t="s">
        <v>347</v>
      </c>
      <c r="C328" s="51" t="s">
        <v>347</v>
      </c>
      <c r="D328" s="52">
        <v>8385368000</v>
      </c>
      <c r="E328" s="52">
        <v>7314758000</v>
      </c>
      <c r="F328" s="52">
        <v>6912446310</v>
      </c>
      <c r="G328" s="52">
        <v>7108659270</v>
      </c>
      <c r="H328" s="53">
        <v>0.9718</v>
      </c>
      <c r="I328" s="51" t="s">
        <v>11</v>
      </c>
      <c r="J328" s="129">
        <f t="shared" si="21"/>
        <v>1.0283854588087209</v>
      </c>
      <c r="K328" s="130">
        <f t="shared" si="20"/>
        <v>0.4</v>
      </c>
      <c r="L328" s="130" t="str">
        <f t="shared" si="22"/>
        <v>C</v>
      </c>
      <c r="M328" s="130">
        <f t="shared" si="23"/>
        <v>0.04</v>
      </c>
    </row>
    <row r="329" spans="1:13" x14ac:dyDescent="0.3">
      <c r="A329" s="51" t="s">
        <v>344</v>
      </c>
      <c r="B329" s="51" t="s">
        <v>348</v>
      </c>
      <c r="C329" s="51" t="s">
        <v>348</v>
      </c>
      <c r="D329" s="52">
        <v>9548506000</v>
      </c>
      <c r="E329" s="52">
        <v>7676852000</v>
      </c>
      <c r="F329" s="52">
        <v>7254625140</v>
      </c>
      <c r="G329" s="52">
        <v>7427506698</v>
      </c>
      <c r="H329" s="53">
        <v>0.96750000000000003</v>
      </c>
      <c r="I329" s="51" t="s">
        <v>7</v>
      </c>
      <c r="J329" s="129">
        <f t="shared" si="21"/>
        <v>1.0238305294434551</v>
      </c>
      <c r="K329" s="130">
        <f t="shared" si="20"/>
        <v>0.4</v>
      </c>
      <c r="L329" s="130" t="str">
        <f t="shared" si="22"/>
        <v>C</v>
      </c>
      <c r="M329" s="130">
        <f t="shared" si="23"/>
        <v>0.06</v>
      </c>
    </row>
    <row r="330" spans="1:13" x14ac:dyDescent="0.3">
      <c r="A330" s="51" t="s">
        <v>344</v>
      </c>
      <c r="B330" s="51" t="s">
        <v>349</v>
      </c>
      <c r="C330" s="51" t="s">
        <v>349</v>
      </c>
      <c r="D330" s="52">
        <v>24034222000</v>
      </c>
      <c r="E330" s="52">
        <v>23088756000</v>
      </c>
      <c r="F330" s="52">
        <v>21818874420</v>
      </c>
      <c r="G330" s="52">
        <v>22280821918</v>
      </c>
      <c r="H330" s="53">
        <v>0.96499999999999997</v>
      </c>
      <c r="I330" s="51" t="s">
        <v>11</v>
      </c>
      <c r="J330" s="129">
        <f t="shared" si="21"/>
        <v>1.021171921571562</v>
      </c>
      <c r="K330" s="130">
        <f t="shared" si="20"/>
        <v>0.4</v>
      </c>
      <c r="L330" s="130" t="str">
        <f t="shared" si="22"/>
        <v>C</v>
      </c>
      <c r="M330" s="130">
        <f t="shared" si="23"/>
        <v>0.06</v>
      </c>
    </row>
    <row r="331" spans="1:13" x14ac:dyDescent="0.3">
      <c r="A331" s="51" t="s">
        <v>344</v>
      </c>
      <c r="B331" s="51" t="s">
        <v>350</v>
      </c>
      <c r="C331" s="51" t="s">
        <v>481</v>
      </c>
      <c r="D331" s="52">
        <v>11727246000</v>
      </c>
      <c r="E331" s="52">
        <v>11691806000</v>
      </c>
      <c r="F331" s="52">
        <v>11048756670</v>
      </c>
      <c r="G331" s="52">
        <v>11278667540</v>
      </c>
      <c r="H331" s="53">
        <v>0.9647</v>
      </c>
      <c r="I331" s="51" t="s">
        <v>11</v>
      </c>
      <c r="J331" s="129">
        <f t="shared" si="21"/>
        <v>1.0208087549456368</v>
      </c>
      <c r="K331" s="130">
        <f t="shared" si="20"/>
        <v>0.4</v>
      </c>
      <c r="L331" s="130" t="str">
        <f t="shared" si="22"/>
        <v>C</v>
      </c>
      <c r="M331" s="130">
        <f t="shared" si="23"/>
        <v>0.06</v>
      </c>
    </row>
    <row r="332" spans="1:13" x14ac:dyDescent="0.3">
      <c r="A332" s="51" t="s">
        <v>344</v>
      </c>
      <c r="B332" s="51" t="s">
        <v>351</v>
      </c>
      <c r="C332" s="51" t="s">
        <v>487</v>
      </c>
      <c r="D332" s="52">
        <v>25949907000</v>
      </c>
      <c r="E332" s="52">
        <v>22403153000</v>
      </c>
      <c r="F332" s="52">
        <v>21170979585</v>
      </c>
      <c r="G332" s="52">
        <v>21547851760</v>
      </c>
      <c r="H332" s="53">
        <v>0.96179999999999999</v>
      </c>
      <c r="I332" s="51" t="s">
        <v>7</v>
      </c>
      <c r="J332" s="129">
        <f t="shared" si="21"/>
        <v>1.0178013574424785</v>
      </c>
      <c r="K332" s="130">
        <f t="shared" si="20"/>
        <v>0.4</v>
      </c>
      <c r="L332" s="130" t="str">
        <f t="shared" si="22"/>
        <v>C</v>
      </c>
      <c r="M332" s="130">
        <f t="shared" si="23"/>
        <v>0.06</v>
      </c>
    </row>
    <row r="333" spans="1:13" x14ac:dyDescent="0.3">
      <c r="A333" s="51" t="s">
        <v>344</v>
      </c>
      <c r="B333" s="51" t="s">
        <v>352</v>
      </c>
      <c r="C333" s="51" t="s">
        <v>352</v>
      </c>
      <c r="D333" s="52">
        <v>45438611000</v>
      </c>
      <c r="E333" s="52">
        <v>43684877000</v>
      </c>
      <c r="F333" s="52">
        <v>41282208765</v>
      </c>
      <c r="G333" s="52">
        <v>41819704130</v>
      </c>
      <c r="H333" s="53">
        <v>0.95730000000000004</v>
      </c>
      <c r="I333" s="51" t="s">
        <v>11</v>
      </c>
      <c r="J333" s="129">
        <f t="shared" si="21"/>
        <v>1.0130200243901606</v>
      </c>
      <c r="K333" s="130">
        <f t="shared" si="20"/>
        <v>0.4</v>
      </c>
      <c r="L333" s="130" t="str">
        <f t="shared" si="22"/>
        <v>B</v>
      </c>
      <c r="M333" s="130">
        <f t="shared" si="23"/>
        <v>0.08</v>
      </c>
    </row>
    <row r="334" spans="1:13" x14ac:dyDescent="0.3">
      <c r="A334" s="51" t="s">
        <v>344</v>
      </c>
      <c r="B334" s="51" t="s">
        <v>353</v>
      </c>
      <c r="C334" s="51" t="s">
        <v>481</v>
      </c>
      <c r="D334" s="52">
        <v>66655496990</v>
      </c>
      <c r="E334" s="52">
        <v>60036114990</v>
      </c>
      <c r="F334" s="52">
        <v>56734128665</v>
      </c>
      <c r="G334" s="52">
        <v>57303316120</v>
      </c>
      <c r="H334" s="53">
        <v>0.95450000000000002</v>
      </c>
      <c r="I334" s="51" t="s">
        <v>7</v>
      </c>
      <c r="J334" s="129">
        <f t="shared" si="21"/>
        <v>1.0100325407015749</v>
      </c>
      <c r="K334" s="130">
        <f t="shared" si="20"/>
        <v>0.4</v>
      </c>
      <c r="L334" s="130" t="str">
        <f t="shared" si="22"/>
        <v>B</v>
      </c>
      <c r="M334" s="130">
        <f t="shared" si="23"/>
        <v>0.08</v>
      </c>
    </row>
    <row r="335" spans="1:13" x14ac:dyDescent="0.3">
      <c r="A335" s="51" t="s">
        <v>344</v>
      </c>
      <c r="B335" s="51" t="s">
        <v>354</v>
      </c>
      <c r="C335" s="51" t="s">
        <v>500</v>
      </c>
      <c r="D335" s="52">
        <v>83603413000</v>
      </c>
      <c r="E335" s="52">
        <v>48793974000</v>
      </c>
      <c r="F335" s="52">
        <v>46110305430</v>
      </c>
      <c r="G335" s="52">
        <v>46483150695</v>
      </c>
      <c r="H335" s="53">
        <v>0.9526</v>
      </c>
      <c r="I335" s="51" t="s">
        <v>11</v>
      </c>
      <c r="J335" s="129">
        <f t="shared" si="21"/>
        <v>1.0080859422101642</v>
      </c>
      <c r="K335" s="130">
        <f t="shared" si="20"/>
        <v>0.4</v>
      </c>
      <c r="L335" s="130" t="str">
        <f t="shared" si="22"/>
        <v>B</v>
      </c>
      <c r="M335" s="130">
        <f t="shared" si="23"/>
        <v>0.08</v>
      </c>
    </row>
    <row r="336" spans="1:13" x14ac:dyDescent="0.3">
      <c r="A336" s="51" t="s">
        <v>344</v>
      </c>
      <c r="B336" s="51" t="s">
        <v>355</v>
      </c>
      <c r="C336" s="51" t="s">
        <v>481</v>
      </c>
      <c r="D336" s="52">
        <v>65873031000</v>
      </c>
      <c r="E336" s="52">
        <v>46907018340</v>
      </c>
      <c r="F336" s="52">
        <v>44327132331</v>
      </c>
      <c r="G336" s="52">
        <v>44322926200</v>
      </c>
      <c r="H336" s="53">
        <v>0.94489999999999996</v>
      </c>
      <c r="I336" s="51" t="s">
        <v>7</v>
      </c>
      <c r="J336" s="129">
        <f t="shared" si="21"/>
        <v>0.99990511159240814</v>
      </c>
      <c r="K336" s="130">
        <f t="shared" si="20"/>
        <v>0.33</v>
      </c>
      <c r="L336" s="130" t="str">
        <f t="shared" si="22"/>
        <v>B</v>
      </c>
      <c r="M336" s="130">
        <f t="shared" si="23"/>
        <v>0.08</v>
      </c>
    </row>
    <row r="337" spans="1:13" x14ac:dyDescent="0.3">
      <c r="A337" s="51" t="s">
        <v>344</v>
      </c>
      <c r="B337" s="51" t="s">
        <v>356</v>
      </c>
      <c r="C337" s="51" t="s">
        <v>476</v>
      </c>
      <c r="D337" s="52">
        <v>24813666000</v>
      </c>
      <c r="E337" s="52">
        <v>23551577000</v>
      </c>
      <c r="F337" s="52">
        <v>22256240265</v>
      </c>
      <c r="G337" s="52">
        <v>22209448550</v>
      </c>
      <c r="H337" s="53">
        <v>0.94299999999999995</v>
      </c>
      <c r="I337" s="51" t="s">
        <v>11</v>
      </c>
      <c r="J337" s="129">
        <f t="shared" si="21"/>
        <v>0.9978975912174356</v>
      </c>
      <c r="K337" s="130">
        <f t="shared" si="20"/>
        <v>0.33</v>
      </c>
      <c r="L337" s="130" t="str">
        <f t="shared" si="22"/>
        <v>C</v>
      </c>
      <c r="M337" s="130">
        <f t="shared" si="23"/>
        <v>0.06</v>
      </c>
    </row>
    <row r="338" spans="1:13" x14ac:dyDescent="0.3">
      <c r="A338" s="51" t="s">
        <v>344</v>
      </c>
      <c r="B338" s="51" t="s">
        <v>357</v>
      </c>
      <c r="C338" s="51" t="s">
        <v>480</v>
      </c>
      <c r="D338" s="52">
        <v>110481855610</v>
      </c>
      <c r="E338" s="52">
        <v>104185000610</v>
      </c>
      <c r="F338" s="52">
        <v>98454825576</v>
      </c>
      <c r="G338" s="52">
        <v>97882691135</v>
      </c>
      <c r="H338" s="53">
        <v>0.9395</v>
      </c>
      <c r="I338" s="51" t="s">
        <v>11</v>
      </c>
      <c r="J338" s="129">
        <f t="shared" si="21"/>
        <v>0.99418886339341128</v>
      </c>
      <c r="K338" s="130">
        <f t="shared" si="20"/>
        <v>0.33</v>
      </c>
      <c r="L338" s="130" t="str">
        <f t="shared" si="22"/>
        <v>A</v>
      </c>
      <c r="M338" s="130">
        <f t="shared" si="23"/>
        <v>0.1</v>
      </c>
    </row>
    <row r="339" spans="1:13" x14ac:dyDescent="0.3">
      <c r="A339" s="51" t="s">
        <v>344</v>
      </c>
      <c r="B339" s="51" t="s">
        <v>358</v>
      </c>
      <c r="C339" s="51" t="s">
        <v>516</v>
      </c>
      <c r="D339" s="52">
        <v>10300000000</v>
      </c>
      <c r="E339" s="52">
        <v>9919043000</v>
      </c>
      <c r="F339" s="52">
        <v>9373495635</v>
      </c>
      <c r="G339" s="52">
        <v>9295930043</v>
      </c>
      <c r="H339" s="53">
        <v>0.93720000000000003</v>
      </c>
      <c r="I339" s="51" t="s">
        <v>7</v>
      </c>
      <c r="J339" s="129">
        <f t="shared" si="21"/>
        <v>0.99172500900193783</v>
      </c>
      <c r="K339" s="130">
        <f t="shared" si="20"/>
        <v>0.33</v>
      </c>
      <c r="L339" s="130" t="str">
        <f t="shared" si="22"/>
        <v>C</v>
      </c>
      <c r="M339" s="130">
        <f t="shared" si="23"/>
        <v>0.06</v>
      </c>
    </row>
    <row r="340" spans="1:13" x14ac:dyDescent="0.3">
      <c r="A340" s="51" t="s">
        <v>344</v>
      </c>
      <c r="B340" s="51" t="s">
        <v>359</v>
      </c>
      <c r="C340" s="51" t="s">
        <v>481</v>
      </c>
      <c r="D340" s="52">
        <v>12782889950</v>
      </c>
      <c r="E340" s="52">
        <v>12665008950</v>
      </c>
      <c r="F340" s="52">
        <v>11968433457</v>
      </c>
      <c r="G340" s="52">
        <v>11799286990</v>
      </c>
      <c r="H340" s="53">
        <v>0.93159999999999998</v>
      </c>
      <c r="I340" s="51" t="s">
        <v>11</v>
      </c>
      <c r="J340" s="129">
        <f t="shared" si="21"/>
        <v>0.98586728433527193</v>
      </c>
      <c r="K340" s="130">
        <f t="shared" si="20"/>
        <v>0.33</v>
      </c>
      <c r="L340" s="130" t="str">
        <f t="shared" si="22"/>
        <v>C</v>
      </c>
      <c r="M340" s="130">
        <f t="shared" si="23"/>
        <v>0.06</v>
      </c>
    </row>
    <row r="341" spans="1:13" x14ac:dyDescent="0.3">
      <c r="A341" s="51" t="s">
        <v>344</v>
      </c>
      <c r="B341" s="51" t="s">
        <v>360</v>
      </c>
      <c r="C341" s="51" t="s">
        <v>480</v>
      </c>
      <c r="D341" s="52">
        <v>48735630900</v>
      </c>
      <c r="E341" s="52">
        <v>29514203210</v>
      </c>
      <c r="F341" s="52">
        <v>27890922033</v>
      </c>
      <c r="G341" s="52">
        <v>27470074349</v>
      </c>
      <c r="H341" s="53">
        <v>0.93069999999999997</v>
      </c>
      <c r="I341" s="51" t="s">
        <v>7</v>
      </c>
      <c r="J341" s="129">
        <f t="shared" si="21"/>
        <v>0.98491094401604717</v>
      </c>
      <c r="K341" s="130">
        <f t="shared" si="20"/>
        <v>0.33</v>
      </c>
      <c r="L341" s="130" t="str">
        <f t="shared" si="22"/>
        <v>B</v>
      </c>
      <c r="M341" s="130">
        <f t="shared" si="23"/>
        <v>0.06</v>
      </c>
    </row>
    <row r="342" spans="1:13" x14ac:dyDescent="0.3">
      <c r="A342" s="51" t="s">
        <v>344</v>
      </c>
      <c r="B342" s="51" t="s">
        <v>361</v>
      </c>
      <c r="C342" s="51" t="s">
        <v>481</v>
      </c>
      <c r="D342" s="52">
        <v>49766944000</v>
      </c>
      <c r="E342" s="52">
        <v>33906333000</v>
      </c>
      <c r="F342" s="52">
        <v>32041484685</v>
      </c>
      <c r="G342" s="52">
        <v>31387478377</v>
      </c>
      <c r="H342" s="53">
        <v>0.92569999999999997</v>
      </c>
      <c r="I342" s="51" t="s">
        <v>11</v>
      </c>
      <c r="J342" s="129">
        <f t="shared" si="21"/>
        <v>0.97958876392809069</v>
      </c>
      <c r="K342" s="130">
        <f t="shared" si="20"/>
        <v>0.33</v>
      </c>
      <c r="L342" s="130" t="str">
        <f t="shared" si="22"/>
        <v>B</v>
      </c>
      <c r="M342" s="130">
        <f t="shared" si="23"/>
        <v>0.08</v>
      </c>
    </row>
    <row r="343" spans="1:13" x14ac:dyDescent="0.3">
      <c r="A343" s="51" t="s">
        <v>344</v>
      </c>
      <c r="B343" s="51" t="s">
        <v>362</v>
      </c>
      <c r="C343" s="51" t="s">
        <v>487</v>
      </c>
      <c r="D343" s="52">
        <v>69058253200</v>
      </c>
      <c r="E343" s="52">
        <v>55192414500</v>
      </c>
      <c r="F343" s="52">
        <v>52156831702</v>
      </c>
      <c r="G343" s="52">
        <v>50740841230</v>
      </c>
      <c r="H343" s="53">
        <v>0.91930000000000001</v>
      </c>
      <c r="I343" s="51" t="s">
        <v>7</v>
      </c>
      <c r="J343" s="129">
        <f t="shared" si="21"/>
        <v>0.97285129434068551</v>
      </c>
      <c r="K343" s="130">
        <f t="shared" si="20"/>
        <v>0.33</v>
      </c>
      <c r="L343" s="130" t="str">
        <f t="shared" si="22"/>
        <v>B</v>
      </c>
      <c r="M343" s="130">
        <f t="shared" si="23"/>
        <v>0.08</v>
      </c>
    </row>
    <row r="344" spans="1:13" x14ac:dyDescent="0.3">
      <c r="A344" s="51" t="s">
        <v>344</v>
      </c>
      <c r="B344" s="51" t="s">
        <v>363</v>
      </c>
      <c r="C344" s="51" t="s">
        <v>480</v>
      </c>
      <c r="D344" s="52">
        <v>9803396940</v>
      </c>
      <c r="E344" s="52">
        <v>9670465940</v>
      </c>
      <c r="F344" s="52">
        <v>9138590313</v>
      </c>
      <c r="G344" s="52">
        <v>8833834766</v>
      </c>
      <c r="H344" s="53">
        <v>0.91349999999999998</v>
      </c>
      <c r="I344" s="51" t="s">
        <v>11</v>
      </c>
      <c r="J344" s="129">
        <f t="shared" si="21"/>
        <v>0.96665179895782471</v>
      </c>
      <c r="K344" s="130">
        <f t="shared" si="20"/>
        <v>0.33</v>
      </c>
      <c r="L344" s="130" t="str">
        <f t="shared" si="22"/>
        <v>C</v>
      </c>
      <c r="M344" s="130">
        <f t="shared" si="23"/>
        <v>0.06</v>
      </c>
    </row>
    <row r="345" spans="1:13" x14ac:dyDescent="0.3">
      <c r="A345" s="51" t="s">
        <v>344</v>
      </c>
      <c r="B345" s="51" t="s">
        <v>364</v>
      </c>
      <c r="C345" s="51" t="s">
        <v>480</v>
      </c>
      <c r="D345" s="52">
        <v>66061624070</v>
      </c>
      <c r="E345" s="52">
        <v>49076632460</v>
      </c>
      <c r="F345" s="52">
        <v>46377417674</v>
      </c>
      <c r="G345" s="52">
        <v>44786157490</v>
      </c>
      <c r="H345" s="53">
        <v>0.91259999999999997</v>
      </c>
      <c r="I345" s="51" t="s">
        <v>7</v>
      </c>
      <c r="J345" s="129">
        <f t="shared" si="21"/>
        <v>0.96568890068038249</v>
      </c>
      <c r="K345" s="130">
        <f t="shared" si="20"/>
        <v>0.33</v>
      </c>
      <c r="L345" s="130" t="str">
        <f t="shared" si="22"/>
        <v>B</v>
      </c>
      <c r="M345" s="130">
        <f t="shared" si="23"/>
        <v>0.08</v>
      </c>
    </row>
    <row r="346" spans="1:13" x14ac:dyDescent="0.3">
      <c r="A346" s="51" t="s">
        <v>344</v>
      </c>
      <c r="B346" s="51" t="s">
        <v>365</v>
      </c>
      <c r="C346" s="51" t="s">
        <v>480</v>
      </c>
      <c r="D346" s="52">
        <v>36552842030</v>
      </c>
      <c r="E346" s="52">
        <v>35663402030</v>
      </c>
      <c r="F346" s="52">
        <v>33701914918</v>
      </c>
      <c r="G346" s="52">
        <v>32446169300</v>
      </c>
      <c r="H346" s="53">
        <v>0.90980000000000005</v>
      </c>
      <c r="I346" s="51" t="s">
        <v>11</v>
      </c>
      <c r="J346" s="129">
        <f t="shared" si="21"/>
        <v>0.9627396359804673</v>
      </c>
      <c r="K346" s="130">
        <f t="shared" si="20"/>
        <v>0.33</v>
      </c>
      <c r="L346" s="130" t="str">
        <f t="shared" si="22"/>
        <v>B</v>
      </c>
      <c r="M346" s="130">
        <f t="shared" si="23"/>
        <v>0.08</v>
      </c>
    </row>
    <row r="347" spans="1:13" x14ac:dyDescent="0.3">
      <c r="A347" s="51" t="s">
        <v>344</v>
      </c>
      <c r="B347" s="51" t="s">
        <v>366</v>
      </c>
      <c r="C347" s="51" t="s">
        <v>480</v>
      </c>
      <c r="D347" s="52">
        <v>46402520990</v>
      </c>
      <c r="E347" s="52">
        <v>45872261990</v>
      </c>
      <c r="F347" s="52">
        <v>43349287580</v>
      </c>
      <c r="G347" s="52">
        <v>41430523522</v>
      </c>
      <c r="H347" s="53">
        <v>0.9032</v>
      </c>
      <c r="I347" s="51" t="s">
        <v>11</v>
      </c>
      <c r="J347" s="129">
        <f t="shared" si="21"/>
        <v>0.9557371259110321</v>
      </c>
      <c r="K347" s="130">
        <f t="shared" si="20"/>
        <v>0.33</v>
      </c>
      <c r="L347" s="130" t="str">
        <f t="shared" si="22"/>
        <v>B</v>
      </c>
      <c r="M347" s="130">
        <f t="shared" si="23"/>
        <v>0.08</v>
      </c>
    </row>
    <row r="348" spans="1:13" x14ac:dyDescent="0.3">
      <c r="A348" s="51" t="s">
        <v>344</v>
      </c>
      <c r="B348" s="51" t="s">
        <v>367</v>
      </c>
      <c r="C348" s="51" t="s">
        <v>480</v>
      </c>
      <c r="D348" s="52">
        <v>31331990030</v>
      </c>
      <c r="E348" s="52">
        <v>28965247030</v>
      </c>
      <c r="F348" s="52">
        <v>27372158443</v>
      </c>
      <c r="G348" s="52">
        <v>26121312483</v>
      </c>
      <c r="H348" s="53">
        <v>0.90180000000000005</v>
      </c>
      <c r="I348" s="51" t="s">
        <v>11</v>
      </c>
      <c r="J348" s="129">
        <f t="shared" si="21"/>
        <v>0.95430225341546338</v>
      </c>
      <c r="K348" s="130">
        <f t="shared" si="20"/>
        <v>0.33</v>
      </c>
      <c r="L348" s="130" t="str">
        <f t="shared" si="22"/>
        <v>B</v>
      </c>
      <c r="M348" s="130">
        <f t="shared" si="23"/>
        <v>0.06</v>
      </c>
    </row>
    <row r="349" spans="1:13" x14ac:dyDescent="0.3">
      <c r="A349" s="51" t="s">
        <v>344</v>
      </c>
      <c r="B349" s="51" t="s">
        <v>368</v>
      </c>
      <c r="C349" s="51" t="s">
        <v>487</v>
      </c>
      <c r="D349" s="52">
        <v>146061982060</v>
      </c>
      <c r="E349" s="52">
        <v>80660717220</v>
      </c>
      <c r="F349" s="52">
        <v>76224377772</v>
      </c>
      <c r="G349" s="52">
        <v>72196400730</v>
      </c>
      <c r="H349" s="53">
        <v>0.89510000000000001</v>
      </c>
      <c r="I349" s="51" t="s">
        <v>7</v>
      </c>
      <c r="J349" s="129">
        <f t="shared" si="21"/>
        <v>0.94715631455794413</v>
      </c>
      <c r="K349" s="130">
        <f t="shared" si="20"/>
        <v>0.33</v>
      </c>
      <c r="L349" s="130" t="str">
        <f t="shared" si="22"/>
        <v>A</v>
      </c>
      <c r="M349" s="130">
        <f t="shared" si="23"/>
        <v>0.08</v>
      </c>
    </row>
    <row r="350" spans="1:13" x14ac:dyDescent="0.3">
      <c r="A350" s="51" t="s">
        <v>344</v>
      </c>
      <c r="B350" s="51" t="s">
        <v>369</v>
      </c>
      <c r="C350" s="51" t="s">
        <v>480</v>
      </c>
      <c r="D350" s="52">
        <v>64799590500</v>
      </c>
      <c r="E350" s="52">
        <v>41564658500</v>
      </c>
      <c r="F350" s="52">
        <v>39278602282</v>
      </c>
      <c r="G350" s="52">
        <v>36544110950</v>
      </c>
      <c r="H350" s="53">
        <v>0.87919999999999998</v>
      </c>
      <c r="I350" s="51" t="s">
        <v>11</v>
      </c>
      <c r="J350" s="129">
        <f t="shared" si="21"/>
        <v>0.93038216298106102</v>
      </c>
      <c r="K350" s="130">
        <f t="shared" si="20"/>
        <v>0.33</v>
      </c>
      <c r="L350" s="130" t="str">
        <f t="shared" si="22"/>
        <v>B</v>
      </c>
      <c r="M350" s="130">
        <f t="shared" si="23"/>
        <v>0.08</v>
      </c>
    </row>
    <row r="351" spans="1:13" x14ac:dyDescent="0.3">
      <c r="A351" s="51" t="s">
        <v>344</v>
      </c>
      <c r="B351" s="51" t="s">
        <v>370</v>
      </c>
      <c r="C351" s="51" t="s">
        <v>481</v>
      </c>
      <c r="D351" s="52">
        <v>151716758000</v>
      </c>
      <c r="E351" s="52">
        <v>133421807000</v>
      </c>
      <c r="F351" s="52">
        <v>126083607615</v>
      </c>
      <c r="G351" s="52">
        <v>117155384620</v>
      </c>
      <c r="H351" s="53">
        <v>0.87809999999999999</v>
      </c>
      <c r="I351" s="51" t="s">
        <v>11</v>
      </c>
      <c r="J351" s="129">
        <f t="shared" si="21"/>
        <v>0.92918807477128518</v>
      </c>
      <c r="K351" s="130">
        <f t="shared" si="20"/>
        <v>0.33</v>
      </c>
      <c r="L351" s="130" t="str">
        <f t="shared" si="22"/>
        <v>A</v>
      </c>
      <c r="M351" s="130">
        <f t="shared" si="23"/>
        <v>0.1</v>
      </c>
    </row>
    <row r="352" spans="1:13" x14ac:dyDescent="0.3">
      <c r="A352" s="51" t="s">
        <v>344</v>
      </c>
      <c r="B352" s="51" t="s">
        <v>371</v>
      </c>
      <c r="C352" s="51" t="s">
        <v>517</v>
      </c>
      <c r="D352" s="52">
        <v>182276965918</v>
      </c>
      <c r="E352" s="52">
        <v>106084857000</v>
      </c>
      <c r="F352" s="52">
        <v>100250189865</v>
      </c>
      <c r="G352" s="52">
        <v>92002321405</v>
      </c>
      <c r="H352" s="53">
        <v>0.86729999999999996</v>
      </c>
      <c r="I352" s="51" t="s">
        <v>7</v>
      </c>
      <c r="J352" s="129">
        <f t="shared" si="21"/>
        <v>0.91772715372303204</v>
      </c>
      <c r="K352" s="130">
        <f t="shared" si="20"/>
        <v>0.33</v>
      </c>
      <c r="L352" s="130" t="str">
        <f t="shared" si="22"/>
        <v>A</v>
      </c>
      <c r="M352" s="130">
        <f t="shared" si="23"/>
        <v>0.1</v>
      </c>
    </row>
    <row r="353" spans="1:13" x14ac:dyDescent="0.3">
      <c r="A353" s="51" t="s">
        <v>344</v>
      </c>
      <c r="B353" s="51" t="s">
        <v>372</v>
      </c>
      <c r="C353" s="51" t="s">
        <v>480</v>
      </c>
      <c r="D353" s="52">
        <v>81846111930</v>
      </c>
      <c r="E353" s="52">
        <v>53102179930</v>
      </c>
      <c r="F353" s="52">
        <v>50181560033</v>
      </c>
      <c r="G353" s="52">
        <v>44728563509</v>
      </c>
      <c r="H353" s="53">
        <v>0.84230000000000005</v>
      </c>
      <c r="I353" s="51" t="s">
        <v>11</v>
      </c>
      <c r="J353" s="129">
        <f t="shared" si="21"/>
        <v>0.89133465519178667</v>
      </c>
      <c r="K353" s="130">
        <f t="shared" si="20"/>
        <v>0.25</v>
      </c>
      <c r="L353" s="130" t="str">
        <f t="shared" si="22"/>
        <v>B</v>
      </c>
      <c r="M353" s="130">
        <f t="shared" si="23"/>
        <v>0.08</v>
      </c>
    </row>
    <row r="354" spans="1:13" x14ac:dyDescent="0.3">
      <c r="A354" s="51" t="s">
        <v>344</v>
      </c>
      <c r="B354" s="51" t="s">
        <v>373</v>
      </c>
      <c r="C354" s="51" t="s">
        <v>487</v>
      </c>
      <c r="D354" s="52">
        <v>29309389000</v>
      </c>
      <c r="E354" s="52">
        <v>18498863000</v>
      </c>
      <c r="F354" s="52">
        <v>17481425535</v>
      </c>
      <c r="G354" s="52">
        <v>15120476840</v>
      </c>
      <c r="H354" s="53">
        <v>0.81740000000000002</v>
      </c>
      <c r="I354" s="51" t="s">
        <v>7</v>
      </c>
      <c r="J354" s="129">
        <f t="shared" si="21"/>
        <v>0.86494529921069163</v>
      </c>
      <c r="K354" s="130">
        <f t="shared" si="20"/>
        <v>0.25</v>
      </c>
      <c r="L354" s="130" t="str">
        <f t="shared" si="22"/>
        <v>C</v>
      </c>
      <c r="M354" s="130">
        <f t="shared" si="23"/>
        <v>0.06</v>
      </c>
    </row>
    <row r="355" spans="1:13" x14ac:dyDescent="0.3">
      <c r="A355" s="51" t="s">
        <v>344</v>
      </c>
      <c r="B355" s="51" t="s">
        <v>374</v>
      </c>
      <c r="C355" s="51" t="s">
        <v>487</v>
      </c>
      <c r="D355" s="52">
        <v>29909763000</v>
      </c>
      <c r="E355" s="52">
        <v>29651979000</v>
      </c>
      <c r="F355" s="52">
        <v>28021120155</v>
      </c>
      <c r="G355" s="52">
        <v>23820004753</v>
      </c>
      <c r="H355" s="53">
        <v>0.80330000000000001</v>
      </c>
      <c r="I355" s="51" t="s">
        <v>11</v>
      </c>
      <c r="J355" s="129">
        <f t="shared" si="21"/>
        <v>0.8500732526479543</v>
      </c>
      <c r="K355" s="130">
        <f t="shared" si="20"/>
        <v>0.25</v>
      </c>
      <c r="L355" s="130" t="str">
        <f t="shared" si="22"/>
        <v>C</v>
      </c>
      <c r="M355" s="130">
        <f t="shared" si="23"/>
        <v>0.06</v>
      </c>
    </row>
    <row r="356" spans="1:13" x14ac:dyDescent="0.3">
      <c r="A356" s="51" t="s">
        <v>344</v>
      </c>
      <c r="B356" s="51" t="s">
        <v>375</v>
      </c>
      <c r="C356" s="51" t="s">
        <v>481</v>
      </c>
      <c r="D356" s="52">
        <v>29080624570</v>
      </c>
      <c r="E356" s="52">
        <v>27632007570</v>
      </c>
      <c r="F356" s="52">
        <v>26112247153</v>
      </c>
      <c r="G356" s="52">
        <v>22131152895</v>
      </c>
      <c r="H356" s="53">
        <v>0.80089999999999995</v>
      </c>
      <c r="I356" s="51" t="s">
        <v>7</v>
      </c>
      <c r="J356" s="129">
        <f t="shared" si="21"/>
        <v>0.84753919359473362</v>
      </c>
      <c r="K356" s="130">
        <f t="shared" si="20"/>
        <v>0.25</v>
      </c>
      <c r="L356" s="130" t="str">
        <f t="shared" si="22"/>
        <v>C</v>
      </c>
      <c r="M356" s="130">
        <f t="shared" si="23"/>
        <v>0.06</v>
      </c>
    </row>
    <row r="357" spans="1:13" x14ac:dyDescent="0.3">
      <c r="A357" s="51" t="s">
        <v>344</v>
      </c>
      <c r="B357" s="51" t="s">
        <v>376</v>
      </c>
      <c r="C357" s="51" t="s">
        <v>487</v>
      </c>
      <c r="D357" s="52">
        <v>41565966000</v>
      </c>
      <c r="E357" s="52">
        <v>32732021000</v>
      </c>
      <c r="F357" s="52">
        <v>30931759845</v>
      </c>
      <c r="G357" s="52">
        <v>26015652260</v>
      </c>
      <c r="H357" s="53">
        <v>0.79479999999999995</v>
      </c>
      <c r="I357" s="51" t="s">
        <v>7</v>
      </c>
      <c r="J357" s="129">
        <f t="shared" si="21"/>
        <v>0.84106602373629025</v>
      </c>
      <c r="K357" s="130">
        <f t="shared" si="20"/>
        <v>0.25</v>
      </c>
      <c r="L357" s="130" t="str">
        <f t="shared" si="22"/>
        <v>B</v>
      </c>
      <c r="M357" s="130">
        <f t="shared" si="23"/>
        <v>0.08</v>
      </c>
    </row>
    <row r="358" spans="1:13" x14ac:dyDescent="0.3">
      <c r="A358" s="51" t="s">
        <v>344</v>
      </c>
      <c r="B358" s="51" t="s">
        <v>377</v>
      </c>
      <c r="C358" s="51" t="s">
        <v>480</v>
      </c>
      <c r="D358" s="52">
        <v>36427289000</v>
      </c>
      <c r="E358" s="52">
        <v>36183249000</v>
      </c>
      <c r="F358" s="52">
        <v>34193170305</v>
      </c>
      <c r="G358" s="52">
        <v>28463347192</v>
      </c>
      <c r="H358" s="53">
        <v>0.78659999999999997</v>
      </c>
      <c r="I358" s="51" t="s">
        <v>11</v>
      </c>
      <c r="J358" s="129">
        <f t="shared" si="21"/>
        <v>0.83242784854722462</v>
      </c>
      <c r="K358" s="130">
        <f t="shared" si="20"/>
        <v>0.25</v>
      </c>
      <c r="L358" s="130" t="str">
        <f t="shared" si="22"/>
        <v>B</v>
      </c>
      <c r="M358" s="130">
        <f t="shared" si="23"/>
        <v>0.08</v>
      </c>
    </row>
    <row r="359" spans="1:13" x14ac:dyDescent="0.3">
      <c r="A359" s="51" t="s">
        <v>344</v>
      </c>
      <c r="B359" s="51" t="s">
        <v>378</v>
      </c>
      <c r="C359" s="51" t="s">
        <v>480</v>
      </c>
      <c r="D359" s="52">
        <v>54767866000</v>
      </c>
      <c r="E359" s="52">
        <v>54275299000</v>
      </c>
      <c r="F359" s="52">
        <v>51290157555</v>
      </c>
      <c r="G359" s="52">
        <v>40897028358</v>
      </c>
      <c r="H359" s="53">
        <v>0.75349999999999995</v>
      </c>
      <c r="I359" s="51" t="s">
        <v>7</v>
      </c>
      <c r="J359" s="129">
        <f t="shared" si="21"/>
        <v>0.79736601148368225</v>
      </c>
      <c r="K359" s="130">
        <f t="shared" si="20"/>
        <v>0.18</v>
      </c>
      <c r="L359" s="130" t="str">
        <f t="shared" si="22"/>
        <v>B</v>
      </c>
      <c r="M359" s="130">
        <f t="shared" si="23"/>
        <v>0.08</v>
      </c>
    </row>
    <row r="360" spans="1:13" x14ac:dyDescent="0.3">
      <c r="A360" s="51" t="s">
        <v>344</v>
      </c>
      <c r="B360" s="51" t="s">
        <v>379</v>
      </c>
      <c r="C360" s="51" t="s">
        <v>481</v>
      </c>
      <c r="D360" s="52">
        <v>29287088000</v>
      </c>
      <c r="E360" s="52">
        <v>29013588000</v>
      </c>
      <c r="F360" s="52">
        <v>27417840660</v>
      </c>
      <c r="G360" s="52">
        <v>21798393000</v>
      </c>
      <c r="H360" s="53">
        <v>0.75129999999999997</v>
      </c>
      <c r="I360" s="51" t="s">
        <v>11</v>
      </c>
      <c r="J360" s="129">
        <f t="shared" si="21"/>
        <v>0.79504412000620328</v>
      </c>
      <c r="K360" s="130">
        <f t="shared" si="20"/>
        <v>0.18</v>
      </c>
      <c r="L360" s="130" t="str">
        <f t="shared" si="22"/>
        <v>C</v>
      </c>
      <c r="M360" s="130">
        <f t="shared" si="23"/>
        <v>0.06</v>
      </c>
    </row>
    <row r="361" spans="1:13" x14ac:dyDescent="0.3">
      <c r="A361" s="51" t="s">
        <v>344</v>
      </c>
      <c r="B361" s="51" t="s">
        <v>380</v>
      </c>
      <c r="C361" s="51" t="s">
        <v>480</v>
      </c>
      <c r="D361" s="52">
        <v>2370600000</v>
      </c>
      <c r="E361" s="52">
        <v>2324719000</v>
      </c>
      <c r="F361" s="52">
        <v>2196859455</v>
      </c>
      <c r="G361" s="52">
        <v>1679500338</v>
      </c>
      <c r="H361" s="53">
        <v>0.72250000000000003</v>
      </c>
      <c r="I361" s="51" t="s">
        <v>11</v>
      </c>
      <c r="J361" s="129">
        <f t="shared" si="21"/>
        <v>0.76450058476772242</v>
      </c>
      <c r="K361" s="130">
        <f t="shared" si="20"/>
        <v>0.18</v>
      </c>
      <c r="L361" s="130" t="str">
        <f t="shared" si="22"/>
        <v>D</v>
      </c>
      <c r="M361" s="130">
        <f t="shared" si="23"/>
        <v>0.04</v>
      </c>
    </row>
    <row r="362" spans="1:13" x14ac:dyDescent="0.3">
      <c r="A362" s="51" t="s">
        <v>344</v>
      </c>
      <c r="B362" s="51" t="s">
        <v>381</v>
      </c>
      <c r="C362" s="51" t="s">
        <v>481</v>
      </c>
      <c r="D362" s="52">
        <v>65949686070</v>
      </c>
      <c r="E362" s="52">
        <v>65153173070</v>
      </c>
      <c r="F362" s="52">
        <v>61569748551</v>
      </c>
      <c r="G362" s="52">
        <v>46475567982</v>
      </c>
      <c r="H362" s="53">
        <v>0.71330000000000005</v>
      </c>
      <c r="I362" s="51" t="s">
        <v>7</v>
      </c>
      <c r="J362" s="129">
        <f t="shared" si="21"/>
        <v>0.75484420638006899</v>
      </c>
      <c r="K362" s="130">
        <f t="shared" si="20"/>
        <v>0.18</v>
      </c>
      <c r="L362" s="130" t="str">
        <f t="shared" si="22"/>
        <v>B</v>
      </c>
      <c r="M362" s="130">
        <f t="shared" si="23"/>
        <v>0.08</v>
      </c>
    </row>
    <row r="363" spans="1:13" x14ac:dyDescent="0.3">
      <c r="A363" s="51" t="s">
        <v>344</v>
      </c>
      <c r="B363" s="51" t="s">
        <v>382</v>
      </c>
      <c r="C363" s="51" t="s">
        <v>480</v>
      </c>
      <c r="D363" s="52">
        <v>42600801920</v>
      </c>
      <c r="E363" s="52">
        <v>41341151920</v>
      </c>
      <c r="F363" s="52">
        <v>39067388564</v>
      </c>
      <c r="G363" s="52">
        <v>27815320530</v>
      </c>
      <c r="H363" s="53">
        <v>0.67279999999999995</v>
      </c>
      <c r="I363" s="51" t="s">
        <v>7</v>
      </c>
      <c r="J363" s="129">
        <f t="shared" si="21"/>
        <v>0.71198310284889099</v>
      </c>
      <c r="K363" s="130">
        <f t="shared" si="20"/>
        <v>0.18</v>
      </c>
      <c r="L363" s="130" t="str">
        <f t="shared" si="22"/>
        <v>B</v>
      </c>
      <c r="M363" s="130">
        <f t="shared" si="23"/>
        <v>0.08</v>
      </c>
    </row>
    <row r="364" spans="1:13" x14ac:dyDescent="0.3">
      <c r="A364" s="51" t="s">
        <v>383</v>
      </c>
      <c r="B364" s="51" t="s">
        <v>384</v>
      </c>
      <c r="C364" s="51" t="s">
        <v>500</v>
      </c>
      <c r="D364" s="52">
        <v>30497890850</v>
      </c>
      <c r="E364" s="52">
        <v>26732883910</v>
      </c>
      <c r="F364" s="52">
        <v>25262575294</v>
      </c>
      <c r="G364" s="52">
        <v>27909384880</v>
      </c>
      <c r="H364" s="53">
        <v>1.044</v>
      </c>
      <c r="I364" s="51" t="s">
        <v>11</v>
      </c>
      <c r="J364" s="129">
        <f t="shared" si="21"/>
        <v>1.1047719622879713</v>
      </c>
      <c r="K364" s="130">
        <f t="shared" si="20"/>
        <v>0.4</v>
      </c>
      <c r="L364" s="130" t="str">
        <f t="shared" si="22"/>
        <v>B</v>
      </c>
      <c r="M364" s="130">
        <f t="shared" si="23"/>
        <v>0.06</v>
      </c>
    </row>
    <row r="365" spans="1:13" x14ac:dyDescent="0.3">
      <c r="A365" s="51" t="s">
        <v>383</v>
      </c>
      <c r="B365" s="51" t="s">
        <v>385</v>
      </c>
      <c r="C365" s="51" t="s">
        <v>518</v>
      </c>
      <c r="D365" s="52">
        <v>99434130154</v>
      </c>
      <c r="E365" s="52">
        <v>48179899154</v>
      </c>
      <c r="F365" s="52">
        <v>45530004700</v>
      </c>
      <c r="G365" s="52">
        <v>48915721930</v>
      </c>
      <c r="H365" s="53">
        <v>1.0153000000000001</v>
      </c>
      <c r="I365" s="51" t="s">
        <v>11</v>
      </c>
      <c r="J365" s="129">
        <f t="shared" si="21"/>
        <v>1.0743623299032956</v>
      </c>
      <c r="K365" s="130">
        <f t="shared" si="20"/>
        <v>0.4</v>
      </c>
      <c r="L365" s="130" t="str">
        <f t="shared" si="22"/>
        <v>A</v>
      </c>
      <c r="M365" s="130">
        <f t="shared" si="23"/>
        <v>0.08</v>
      </c>
    </row>
    <row r="366" spans="1:13" x14ac:dyDescent="0.3">
      <c r="A366" s="51" t="s">
        <v>383</v>
      </c>
      <c r="B366" s="51" t="s">
        <v>386</v>
      </c>
      <c r="C366" s="51" t="s">
        <v>519</v>
      </c>
      <c r="D366" s="52">
        <v>26922296800</v>
      </c>
      <c r="E366" s="52">
        <v>21845860800</v>
      </c>
      <c r="F366" s="52">
        <v>20644338456</v>
      </c>
      <c r="G366" s="52">
        <v>21386518568</v>
      </c>
      <c r="H366" s="53">
        <v>0.97899999999999998</v>
      </c>
      <c r="I366" s="51" t="s">
        <v>11</v>
      </c>
      <c r="J366" s="129">
        <f t="shared" si="21"/>
        <v>1.0359507820307168</v>
      </c>
      <c r="K366" s="130">
        <f t="shared" si="20"/>
        <v>0.4</v>
      </c>
      <c r="L366" s="130" t="str">
        <f t="shared" si="22"/>
        <v>C</v>
      </c>
      <c r="M366" s="130">
        <f t="shared" si="23"/>
        <v>0.06</v>
      </c>
    </row>
    <row r="367" spans="1:13" x14ac:dyDescent="0.3">
      <c r="A367" s="51" t="s">
        <v>383</v>
      </c>
      <c r="B367" s="51" t="s">
        <v>387</v>
      </c>
      <c r="C367" s="51" t="s">
        <v>387</v>
      </c>
      <c r="D367" s="52">
        <v>72990559000</v>
      </c>
      <c r="E367" s="52">
        <v>68274078000</v>
      </c>
      <c r="F367" s="52">
        <v>64519003710</v>
      </c>
      <c r="G367" s="52">
        <v>66517475342</v>
      </c>
      <c r="H367" s="53">
        <v>0.97430000000000005</v>
      </c>
      <c r="I367" s="51" t="s">
        <v>11</v>
      </c>
      <c r="J367" s="129">
        <f t="shared" si="21"/>
        <v>1.0309749301303959</v>
      </c>
      <c r="K367" s="130">
        <f t="shared" si="20"/>
        <v>0.4</v>
      </c>
      <c r="L367" s="130" t="str">
        <f t="shared" si="22"/>
        <v>B</v>
      </c>
      <c r="M367" s="130">
        <f t="shared" si="23"/>
        <v>0.08</v>
      </c>
    </row>
    <row r="368" spans="1:13" x14ac:dyDescent="0.3">
      <c r="A368" s="51" t="s">
        <v>383</v>
      </c>
      <c r="B368" s="51" t="s">
        <v>388</v>
      </c>
      <c r="C368" s="51" t="s">
        <v>502</v>
      </c>
      <c r="D368" s="52">
        <v>45335666430</v>
      </c>
      <c r="E368" s="52">
        <v>33638311800</v>
      </c>
      <c r="F368" s="52">
        <v>31788204651</v>
      </c>
      <c r="G368" s="52">
        <v>32533919960</v>
      </c>
      <c r="H368" s="53">
        <v>0.96719999999999995</v>
      </c>
      <c r="I368" s="51" t="s">
        <v>11</v>
      </c>
      <c r="J368" s="129">
        <f t="shared" si="21"/>
        <v>1.0234588683817518</v>
      </c>
      <c r="K368" s="130">
        <f t="shared" si="20"/>
        <v>0.4</v>
      </c>
      <c r="L368" s="130" t="str">
        <f t="shared" si="22"/>
        <v>B</v>
      </c>
      <c r="M368" s="130">
        <f t="shared" si="23"/>
        <v>0.08</v>
      </c>
    </row>
    <row r="369" spans="1:13" x14ac:dyDescent="0.3">
      <c r="A369" s="51" t="s">
        <v>383</v>
      </c>
      <c r="B369" s="51" t="s">
        <v>389</v>
      </c>
      <c r="C369" s="51" t="s">
        <v>477</v>
      </c>
      <c r="D369" s="52">
        <v>14029887000</v>
      </c>
      <c r="E369" s="52">
        <v>13849887000</v>
      </c>
      <c r="F369" s="52">
        <v>13088143215</v>
      </c>
      <c r="G369" s="52">
        <v>13342173651</v>
      </c>
      <c r="H369" s="53">
        <v>0.96330000000000005</v>
      </c>
      <c r="I369" s="51" t="s">
        <v>11</v>
      </c>
      <c r="J369" s="129">
        <f t="shared" si="21"/>
        <v>1.0194092035689877</v>
      </c>
      <c r="K369" s="130">
        <f t="shared" si="20"/>
        <v>0.4</v>
      </c>
      <c r="L369" s="130" t="str">
        <f t="shared" si="22"/>
        <v>C</v>
      </c>
      <c r="M369" s="130">
        <f t="shared" si="23"/>
        <v>0.06</v>
      </c>
    </row>
    <row r="370" spans="1:13" x14ac:dyDescent="0.3">
      <c r="A370" s="51" t="s">
        <v>383</v>
      </c>
      <c r="B370" s="51" t="s">
        <v>390</v>
      </c>
      <c r="C370" s="51" t="s">
        <v>481</v>
      </c>
      <c r="D370" s="52">
        <v>137688503710</v>
      </c>
      <c r="E370" s="52">
        <v>93640908910</v>
      </c>
      <c r="F370" s="52">
        <v>88490658919</v>
      </c>
      <c r="G370" s="52">
        <v>90133322621</v>
      </c>
      <c r="H370" s="53">
        <v>0.96250000000000002</v>
      </c>
      <c r="I370" s="51" t="s">
        <v>7</v>
      </c>
      <c r="J370" s="129">
        <f t="shared" si="21"/>
        <v>1.0185631310927814</v>
      </c>
      <c r="K370" s="130">
        <f t="shared" si="20"/>
        <v>0.4</v>
      </c>
      <c r="L370" s="130" t="str">
        <f t="shared" si="22"/>
        <v>A</v>
      </c>
      <c r="M370" s="130">
        <f t="shared" si="23"/>
        <v>0.1</v>
      </c>
    </row>
    <row r="371" spans="1:13" x14ac:dyDescent="0.3">
      <c r="A371" s="51" t="s">
        <v>383</v>
      </c>
      <c r="B371" s="51" t="s">
        <v>391</v>
      </c>
      <c r="C371" s="51" t="s">
        <v>486</v>
      </c>
      <c r="D371" s="52">
        <v>25158239945</v>
      </c>
      <c r="E371" s="52">
        <v>18671736045</v>
      </c>
      <c r="F371" s="52">
        <v>17644790562</v>
      </c>
      <c r="G371" s="52">
        <v>17952193497</v>
      </c>
      <c r="H371" s="53">
        <v>0.96150000000000002</v>
      </c>
      <c r="I371" s="51" t="s">
        <v>11</v>
      </c>
      <c r="J371" s="129">
        <f t="shared" si="21"/>
        <v>1.0174217389500801</v>
      </c>
      <c r="K371" s="130">
        <f t="shared" si="20"/>
        <v>0.4</v>
      </c>
      <c r="L371" s="130" t="str">
        <f t="shared" si="22"/>
        <v>C</v>
      </c>
      <c r="M371" s="130">
        <f t="shared" si="23"/>
        <v>0.06</v>
      </c>
    </row>
    <row r="372" spans="1:13" x14ac:dyDescent="0.3">
      <c r="A372" s="51" t="s">
        <v>383</v>
      </c>
      <c r="B372" s="51" t="s">
        <v>392</v>
      </c>
      <c r="C372" s="51" t="s">
        <v>392</v>
      </c>
      <c r="D372" s="52">
        <v>16542284000</v>
      </c>
      <c r="E372" s="52">
        <v>15589131000</v>
      </c>
      <c r="F372" s="52">
        <v>14731728795</v>
      </c>
      <c r="G372" s="52">
        <v>14925486926</v>
      </c>
      <c r="H372" s="53">
        <v>0.95740000000000003</v>
      </c>
      <c r="I372" s="51" t="s">
        <v>11</v>
      </c>
      <c r="J372" s="129">
        <f t="shared" si="21"/>
        <v>1.0131524367368046</v>
      </c>
      <c r="K372" s="130">
        <f t="shared" si="20"/>
        <v>0.4</v>
      </c>
      <c r="L372" s="130" t="str">
        <f t="shared" si="22"/>
        <v>C</v>
      </c>
      <c r="M372" s="130">
        <f t="shared" si="23"/>
        <v>0.06</v>
      </c>
    </row>
    <row r="373" spans="1:13" x14ac:dyDescent="0.3">
      <c r="A373" s="51" t="s">
        <v>383</v>
      </c>
      <c r="B373" s="51" t="s">
        <v>393</v>
      </c>
      <c r="C373" s="51" t="s">
        <v>393</v>
      </c>
      <c r="D373" s="52">
        <v>17839448000</v>
      </c>
      <c r="E373" s="52">
        <v>16332325000</v>
      </c>
      <c r="F373" s="52">
        <v>15434047125</v>
      </c>
      <c r="G373" s="52">
        <v>15599540472</v>
      </c>
      <c r="H373" s="53">
        <v>0.95509999999999995</v>
      </c>
      <c r="I373" s="51" t="s">
        <v>7</v>
      </c>
      <c r="J373" s="129">
        <f t="shared" si="21"/>
        <v>1.010722615115768</v>
      </c>
      <c r="K373" s="130">
        <f t="shared" si="20"/>
        <v>0.4</v>
      </c>
      <c r="L373" s="130" t="str">
        <f t="shared" si="22"/>
        <v>C</v>
      </c>
      <c r="M373" s="130">
        <f t="shared" si="23"/>
        <v>0.06</v>
      </c>
    </row>
    <row r="374" spans="1:13" x14ac:dyDescent="0.3">
      <c r="A374" s="51" t="s">
        <v>383</v>
      </c>
      <c r="B374" s="51" t="s">
        <v>394</v>
      </c>
      <c r="C374" s="51" t="s">
        <v>394</v>
      </c>
      <c r="D374" s="52">
        <v>79297098010</v>
      </c>
      <c r="E374" s="52">
        <v>61242317410</v>
      </c>
      <c r="F374" s="52">
        <v>57873989952</v>
      </c>
      <c r="G374" s="52">
        <v>58306587335</v>
      </c>
      <c r="H374" s="53">
        <v>0.95209999999999995</v>
      </c>
      <c r="I374" s="51" t="s">
        <v>11</v>
      </c>
      <c r="J374" s="129">
        <f t="shared" si="21"/>
        <v>1.0074748152556752</v>
      </c>
      <c r="K374" s="130">
        <f t="shared" si="20"/>
        <v>0.4</v>
      </c>
      <c r="L374" s="130" t="str">
        <f t="shared" si="22"/>
        <v>B</v>
      </c>
      <c r="M374" s="130">
        <f t="shared" si="23"/>
        <v>0.08</v>
      </c>
    </row>
    <row r="375" spans="1:13" x14ac:dyDescent="0.3">
      <c r="A375" s="51" t="s">
        <v>383</v>
      </c>
      <c r="B375" s="51" t="s">
        <v>395</v>
      </c>
      <c r="C375" s="51" t="s">
        <v>395</v>
      </c>
      <c r="D375" s="52">
        <v>28484606110</v>
      </c>
      <c r="E375" s="52">
        <v>25048396110</v>
      </c>
      <c r="F375" s="52">
        <v>23670734323</v>
      </c>
      <c r="G375" s="52">
        <v>23703070300</v>
      </c>
      <c r="H375" s="53">
        <v>0.94630000000000003</v>
      </c>
      <c r="I375" s="51" t="s">
        <v>11</v>
      </c>
      <c r="J375" s="129">
        <f t="shared" si="21"/>
        <v>1.0013660740963402</v>
      </c>
      <c r="K375" s="130">
        <f t="shared" si="20"/>
        <v>0.4</v>
      </c>
      <c r="L375" s="130" t="str">
        <f t="shared" si="22"/>
        <v>C</v>
      </c>
      <c r="M375" s="130">
        <f t="shared" si="23"/>
        <v>0.06</v>
      </c>
    </row>
    <row r="376" spans="1:13" x14ac:dyDescent="0.3">
      <c r="A376" s="51" t="s">
        <v>383</v>
      </c>
      <c r="B376" s="51" t="s">
        <v>396</v>
      </c>
      <c r="C376" s="51" t="s">
        <v>396</v>
      </c>
      <c r="D376" s="52">
        <v>443970109501</v>
      </c>
      <c r="E376" s="52">
        <v>328173387194</v>
      </c>
      <c r="F376" s="52">
        <v>310123850898</v>
      </c>
      <c r="G376" s="52">
        <v>309884665805</v>
      </c>
      <c r="H376" s="53">
        <v>0.94430000000000003</v>
      </c>
      <c r="I376" s="51" t="s">
        <v>7</v>
      </c>
      <c r="J376" s="129">
        <f t="shared" si="21"/>
        <v>0.9992287433155902</v>
      </c>
      <c r="K376" s="130">
        <f t="shared" si="20"/>
        <v>0.33</v>
      </c>
      <c r="L376" s="130" t="str">
        <f t="shared" si="22"/>
        <v>A</v>
      </c>
      <c r="M376" s="130">
        <f t="shared" si="23"/>
        <v>0.1</v>
      </c>
    </row>
    <row r="377" spans="1:13" x14ac:dyDescent="0.3">
      <c r="A377" s="51" t="s">
        <v>383</v>
      </c>
      <c r="B377" s="51" t="s">
        <v>397</v>
      </c>
      <c r="C377" s="51" t="s">
        <v>397</v>
      </c>
      <c r="D377" s="52">
        <v>23411802000</v>
      </c>
      <c r="E377" s="52">
        <v>11974119000</v>
      </c>
      <c r="F377" s="52">
        <v>11315542455</v>
      </c>
      <c r="G377" s="52">
        <v>11289895835</v>
      </c>
      <c r="H377" s="53">
        <v>0.94289999999999996</v>
      </c>
      <c r="I377" s="51" t="s">
        <v>7</v>
      </c>
      <c r="J377" s="129">
        <f t="shared" si="21"/>
        <v>0.99773350503504432</v>
      </c>
      <c r="K377" s="130">
        <f t="shared" si="20"/>
        <v>0.33</v>
      </c>
      <c r="L377" s="130" t="str">
        <f t="shared" si="22"/>
        <v>C</v>
      </c>
      <c r="M377" s="130">
        <f t="shared" si="23"/>
        <v>0.06</v>
      </c>
    </row>
    <row r="378" spans="1:13" x14ac:dyDescent="0.3">
      <c r="A378" s="51" t="s">
        <v>383</v>
      </c>
      <c r="B378" s="51" t="s">
        <v>398</v>
      </c>
      <c r="C378" s="51" t="s">
        <v>480</v>
      </c>
      <c r="D378" s="52">
        <v>51739198090</v>
      </c>
      <c r="E378" s="52">
        <v>42063673550</v>
      </c>
      <c r="F378" s="52">
        <v>39750171504</v>
      </c>
      <c r="G378" s="52">
        <v>39418689990</v>
      </c>
      <c r="H378" s="53">
        <v>0.93710000000000004</v>
      </c>
      <c r="I378" s="51" t="s">
        <v>11</v>
      </c>
      <c r="J378" s="129">
        <f t="shared" si="21"/>
        <v>0.99166087839478523</v>
      </c>
      <c r="K378" s="130">
        <f t="shared" si="20"/>
        <v>0.33</v>
      </c>
      <c r="L378" s="130" t="str">
        <f t="shared" si="22"/>
        <v>B</v>
      </c>
      <c r="M378" s="130">
        <f t="shared" si="23"/>
        <v>0.08</v>
      </c>
    </row>
    <row r="379" spans="1:13" x14ac:dyDescent="0.3">
      <c r="A379" s="51" t="s">
        <v>383</v>
      </c>
      <c r="B379" s="51" t="s">
        <v>399</v>
      </c>
      <c r="C379" s="51" t="s">
        <v>480</v>
      </c>
      <c r="D379" s="52">
        <v>16014269000</v>
      </c>
      <c r="E379" s="52">
        <v>15970069000</v>
      </c>
      <c r="F379" s="52">
        <v>15091715205</v>
      </c>
      <c r="G379" s="52">
        <v>14878656424</v>
      </c>
      <c r="H379" s="53">
        <v>0.93169999999999997</v>
      </c>
      <c r="I379" s="51" t="s">
        <v>11</v>
      </c>
      <c r="J379" s="129">
        <f t="shared" si="21"/>
        <v>0.98588240116475212</v>
      </c>
      <c r="K379" s="130">
        <f t="shared" si="20"/>
        <v>0.33</v>
      </c>
      <c r="L379" s="130" t="str">
        <f t="shared" si="22"/>
        <v>C</v>
      </c>
      <c r="M379" s="130">
        <f t="shared" si="23"/>
        <v>0.06</v>
      </c>
    </row>
    <row r="380" spans="1:13" x14ac:dyDescent="0.3">
      <c r="A380" s="51" t="s">
        <v>383</v>
      </c>
      <c r="B380" s="51" t="s">
        <v>400</v>
      </c>
      <c r="C380" s="51" t="s">
        <v>480</v>
      </c>
      <c r="D380" s="52">
        <v>16390036328</v>
      </c>
      <c r="E380" s="52">
        <v>15924106328</v>
      </c>
      <c r="F380" s="52">
        <v>15048280479</v>
      </c>
      <c r="G380" s="52">
        <v>14812967233</v>
      </c>
      <c r="H380" s="53">
        <v>0.93020000000000003</v>
      </c>
      <c r="I380" s="51" t="s">
        <v>11</v>
      </c>
      <c r="J380" s="129">
        <f t="shared" si="21"/>
        <v>0.9843627817591265</v>
      </c>
      <c r="K380" s="130">
        <f t="shared" si="20"/>
        <v>0.33</v>
      </c>
      <c r="L380" s="130" t="str">
        <f t="shared" si="22"/>
        <v>C</v>
      </c>
      <c r="M380" s="130">
        <f t="shared" si="23"/>
        <v>0.06</v>
      </c>
    </row>
    <row r="381" spans="1:13" x14ac:dyDescent="0.3">
      <c r="A381" s="51" t="s">
        <v>383</v>
      </c>
      <c r="B381" s="51" t="s">
        <v>401</v>
      </c>
      <c r="C381" s="51" t="s">
        <v>401</v>
      </c>
      <c r="D381" s="52">
        <v>25382721000</v>
      </c>
      <c r="E381" s="52">
        <v>14509215000</v>
      </c>
      <c r="F381" s="52">
        <v>13711208175</v>
      </c>
      <c r="G381" s="52">
        <v>13447232686</v>
      </c>
      <c r="H381" s="53">
        <v>0.92679999999999996</v>
      </c>
      <c r="I381" s="51" t="s">
        <v>7</v>
      </c>
      <c r="J381" s="129">
        <f t="shared" si="21"/>
        <v>0.9807474669167876</v>
      </c>
      <c r="K381" s="130">
        <f t="shared" si="20"/>
        <v>0.33</v>
      </c>
      <c r="L381" s="130" t="str">
        <f t="shared" si="22"/>
        <v>C</v>
      </c>
      <c r="M381" s="130">
        <f t="shared" si="23"/>
        <v>0.06</v>
      </c>
    </row>
    <row r="382" spans="1:13" x14ac:dyDescent="0.3">
      <c r="A382" s="51" t="s">
        <v>383</v>
      </c>
      <c r="B382" s="51" t="s">
        <v>402</v>
      </c>
      <c r="C382" s="51" t="s">
        <v>502</v>
      </c>
      <c r="D382" s="52">
        <v>86188078140</v>
      </c>
      <c r="E382" s="52">
        <v>64144380010</v>
      </c>
      <c r="F382" s="52">
        <v>60616439109</v>
      </c>
      <c r="G382" s="52">
        <v>59315718719</v>
      </c>
      <c r="H382" s="53">
        <v>0.92469999999999997</v>
      </c>
      <c r="I382" s="51" t="s">
        <v>11</v>
      </c>
      <c r="J382" s="129">
        <f t="shared" si="21"/>
        <v>0.97854178818288795</v>
      </c>
      <c r="K382" s="130">
        <f t="shared" si="20"/>
        <v>0.33</v>
      </c>
      <c r="L382" s="130" t="str">
        <f t="shared" si="22"/>
        <v>B</v>
      </c>
      <c r="M382" s="130">
        <f t="shared" si="23"/>
        <v>0.08</v>
      </c>
    </row>
    <row r="383" spans="1:13" x14ac:dyDescent="0.3">
      <c r="A383" s="51" t="s">
        <v>383</v>
      </c>
      <c r="B383" s="51" t="s">
        <v>403</v>
      </c>
      <c r="C383" s="51" t="s">
        <v>487</v>
      </c>
      <c r="D383" s="52">
        <v>179217558545</v>
      </c>
      <c r="E383" s="52">
        <v>96191485545</v>
      </c>
      <c r="F383" s="52">
        <v>90900953840</v>
      </c>
      <c r="G383" s="52">
        <v>88618073975</v>
      </c>
      <c r="H383" s="53">
        <v>0.92130000000000001</v>
      </c>
      <c r="I383" s="51" t="s">
        <v>7</v>
      </c>
      <c r="J383" s="129">
        <f t="shared" si="21"/>
        <v>0.97488607359370261</v>
      </c>
      <c r="K383" s="130">
        <f t="shared" si="20"/>
        <v>0.33</v>
      </c>
      <c r="L383" s="130" t="str">
        <f t="shared" si="22"/>
        <v>A</v>
      </c>
      <c r="M383" s="130">
        <f t="shared" si="23"/>
        <v>0.1</v>
      </c>
    </row>
    <row r="384" spans="1:13" x14ac:dyDescent="0.3">
      <c r="A384" s="51" t="s">
        <v>383</v>
      </c>
      <c r="B384" s="51" t="s">
        <v>404</v>
      </c>
      <c r="C384" s="51" t="s">
        <v>481</v>
      </c>
      <c r="D384" s="52">
        <v>65481175000</v>
      </c>
      <c r="E384" s="52">
        <v>39257502000</v>
      </c>
      <c r="F384" s="52">
        <v>37098339390</v>
      </c>
      <c r="G384" s="52">
        <v>36102078084</v>
      </c>
      <c r="H384" s="53">
        <v>0.91959999999999997</v>
      </c>
      <c r="I384" s="51" t="s">
        <v>7</v>
      </c>
      <c r="J384" s="129">
        <f t="shared" si="21"/>
        <v>0.97314539350328588</v>
      </c>
      <c r="K384" s="130">
        <f t="shared" si="20"/>
        <v>0.33</v>
      </c>
      <c r="L384" s="130" t="str">
        <f t="shared" si="22"/>
        <v>B</v>
      </c>
      <c r="M384" s="130">
        <f t="shared" si="23"/>
        <v>0.08</v>
      </c>
    </row>
    <row r="385" spans="1:13" x14ac:dyDescent="0.3">
      <c r="A385" s="51" t="s">
        <v>383</v>
      </c>
      <c r="B385" s="51" t="s">
        <v>405</v>
      </c>
      <c r="C385" s="51" t="s">
        <v>480</v>
      </c>
      <c r="D385" s="52">
        <v>77626745000</v>
      </c>
      <c r="E385" s="52">
        <v>29468409000</v>
      </c>
      <c r="F385" s="52">
        <v>27847646505</v>
      </c>
      <c r="G385" s="52">
        <v>26937105370</v>
      </c>
      <c r="H385" s="53">
        <v>0.91410000000000002</v>
      </c>
      <c r="I385" s="51" t="s">
        <v>7</v>
      </c>
      <c r="J385" s="129">
        <f t="shared" si="21"/>
        <v>0.96730276165935558</v>
      </c>
      <c r="K385" s="130">
        <f t="shared" si="20"/>
        <v>0.33</v>
      </c>
      <c r="L385" s="130" t="str">
        <f t="shared" si="22"/>
        <v>B</v>
      </c>
      <c r="M385" s="130">
        <f t="shared" si="23"/>
        <v>0.06</v>
      </c>
    </row>
    <row r="386" spans="1:13" x14ac:dyDescent="0.3">
      <c r="A386" s="51" t="s">
        <v>383</v>
      </c>
      <c r="B386" s="51" t="s">
        <v>406</v>
      </c>
      <c r="C386" s="51" t="s">
        <v>480</v>
      </c>
      <c r="D386" s="52">
        <v>27585040470</v>
      </c>
      <c r="E386" s="52">
        <v>27385040470</v>
      </c>
      <c r="F386" s="52">
        <v>25878863244</v>
      </c>
      <c r="G386" s="52">
        <v>24828005170</v>
      </c>
      <c r="H386" s="53">
        <v>0.90659999999999996</v>
      </c>
      <c r="I386" s="51" t="s">
        <v>11</v>
      </c>
      <c r="J386" s="129">
        <f t="shared" si="21"/>
        <v>0.95939319033869697</v>
      </c>
      <c r="K386" s="130">
        <f t="shared" si="20"/>
        <v>0.33</v>
      </c>
      <c r="L386" s="130" t="str">
        <f t="shared" si="22"/>
        <v>C</v>
      </c>
      <c r="M386" s="130">
        <f t="shared" si="23"/>
        <v>0.06</v>
      </c>
    </row>
    <row r="387" spans="1:13" x14ac:dyDescent="0.3">
      <c r="A387" s="51" t="s">
        <v>383</v>
      </c>
      <c r="B387" s="51" t="s">
        <v>226</v>
      </c>
      <c r="C387" s="51" t="s">
        <v>481</v>
      </c>
      <c r="D387" s="52">
        <v>10293307000</v>
      </c>
      <c r="E387" s="52">
        <v>10223307000</v>
      </c>
      <c r="F387" s="52">
        <v>9661025115</v>
      </c>
      <c r="G387" s="52">
        <v>9173416470</v>
      </c>
      <c r="H387" s="53">
        <v>0.89729999999999999</v>
      </c>
      <c r="I387" s="51" t="s">
        <v>7</v>
      </c>
      <c r="J387" s="129">
        <f t="shared" si="21"/>
        <v>0.94952827063424938</v>
      </c>
      <c r="K387" s="130">
        <f t="shared" ref="K387:K408" si="24">VLOOKUP(J387*100,$O$5:$P$10,2)</f>
        <v>0.33</v>
      </c>
      <c r="L387" s="130" t="str">
        <f t="shared" si="22"/>
        <v>C</v>
      </c>
      <c r="M387" s="130">
        <f t="shared" si="23"/>
        <v>0.06</v>
      </c>
    </row>
    <row r="388" spans="1:13" x14ac:dyDescent="0.3">
      <c r="A388" s="51" t="s">
        <v>383</v>
      </c>
      <c r="B388" s="51" t="s">
        <v>407</v>
      </c>
      <c r="C388" s="51" t="s">
        <v>407</v>
      </c>
      <c r="D388" s="52">
        <v>13148792000</v>
      </c>
      <c r="E388" s="52">
        <v>11776392000</v>
      </c>
      <c r="F388" s="52">
        <v>11128690440</v>
      </c>
      <c r="G388" s="52">
        <v>10499858510</v>
      </c>
      <c r="H388" s="53">
        <v>0.89159999999999995</v>
      </c>
      <c r="I388" s="51" t="s">
        <v>11</v>
      </c>
      <c r="J388" s="129">
        <f t="shared" ref="J388:J408" si="25">+G388/F388</f>
        <v>0.9434945258482722</v>
      </c>
      <c r="K388" s="130">
        <f t="shared" si="24"/>
        <v>0.33</v>
      </c>
      <c r="L388" s="130" t="str">
        <f t="shared" ref="L388:L408" si="26">+VLOOKUP(D388/1000000,$R$5:$T$9,2)</f>
        <v>C</v>
      </c>
      <c r="M388" s="130">
        <f t="shared" ref="M388:M408" si="27">+VLOOKUP(E388/1000000,$R$5:$T$9,3)</f>
        <v>0.06</v>
      </c>
    </row>
    <row r="389" spans="1:13" x14ac:dyDescent="0.3">
      <c r="A389" s="51" t="s">
        <v>383</v>
      </c>
      <c r="B389" s="51" t="s">
        <v>408</v>
      </c>
      <c r="C389" s="51" t="s">
        <v>480</v>
      </c>
      <c r="D389" s="52">
        <v>19046925470</v>
      </c>
      <c r="E389" s="52">
        <v>10815660470</v>
      </c>
      <c r="F389" s="52">
        <v>10220799144</v>
      </c>
      <c r="G389" s="52">
        <v>9498664000</v>
      </c>
      <c r="H389" s="53">
        <v>0.87819999999999998</v>
      </c>
      <c r="I389" s="51" t="s">
        <v>11</v>
      </c>
      <c r="J389" s="129">
        <f t="shared" si="25"/>
        <v>0.92934650864126211</v>
      </c>
      <c r="K389" s="130">
        <f t="shared" si="24"/>
        <v>0.33</v>
      </c>
      <c r="L389" s="130" t="str">
        <f t="shared" si="26"/>
        <v>C</v>
      </c>
      <c r="M389" s="130">
        <f t="shared" si="27"/>
        <v>0.06</v>
      </c>
    </row>
    <row r="390" spans="1:13" x14ac:dyDescent="0.3">
      <c r="A390" s="51" t="s">
        <v>383</v>
      </c>
      <c r="B390" s="51" t="s">
        <v>409</v>
      </c>
      <c r="C390" s="51" t="s">
        <v>480</v>
      </c>
      <c r="D390" s="52">
        <v>16884984900</v>
      </c>
      <c r="E390" s="52">
        <v>13501269900</v>
      </c>
      <c r="F390" s="52">
        <v>12758700055</v>
      </c>
      <c r="G390" s="52">
        <v>11842483534</v>
      </c>
      <c r="H390" s="53">
        <v>0.87709999999999999</v>
      </c>
      <c r="I390" s="51" t="s">
        <v>11</v>
      </c>
      <c r="J390" s="129">
        <f t="shared" si="25"/>
        <v>0.92818888154354373</v>
      </c>
      <c r="K390" s="130">
        <f t="shared" si="24"/>
        <v>0.33</v>
      </c>
      <c r="L390" s="130" t="str">
        <f t="shared" si="26"/>
        <v>C</v>
      </c>
      <c r="M390" s="130">
        <f t="shared" si="27"/>
        <v>0.06</v>
      </c>
    </row>
    <row r="391" spans="1:13" x14ac:dyDescent="0.3">
      <c r="A391" s="51" t="s">
        <v>383</v>
      </c>
      <c r="B391" s="51" t="s">
        <v>410</v>
      </c>
      <c r="C391" s="51" t="s">
        <v>480</v>
      </c>
      <c r="D391" s="52">
        <v>3818091500</v>
      </c>
      <c r="E391" s="52">
        <v>2387553500</v>
      </c>
      <c r="F391" s="52">
        <v>2256238057</v>
      </c>
      <c r="G391" s="52">
        <v>2060786474</v>
      </c>
      <c r="H391" s="53">
        <v>0.86309999999999998</v>
      </c>
      <c r="I391" s="51" t="s">
        <v>11</v>
      </c>
      <c r="J391" s="129">
        <f t="shared" si="25"/>
        <v>0.91337280106874819</v>
      </c>
      <c r="K391" s="130">
        <f t="shared" si="24"/>
        <v>0.33</v>
      </c>
      <c r="L391" s="130" t="str">
        <f t="shared" si="26"/>
        <v>D</v>
      </c>
      <c r="M391" s="130">
        <f t="shared" si="27"/>
        <v>0.04</v>
      </c>
    </row>
    <row r="392" spans="1:13" x14ac:dyDescent="0.3">
      <c r="A392" s="51" t="s">
        <v>383</v>
      </c>
      <c r="B392" s="51" t="s">
        <v>411</v>
      </c>
      <c r="C392" s="51" t="s">
        <v>480</v>
      </c>
      <c r="D392" s="52">
        <v>11945467000</v>
      </c>
      <c r="E392" s="52">
        <v>5842448000</v>
      </c>
      <c r="F392" s="52">
        <v>5521113360</v>
      </c>
      <c r="G392" s="52">
        <v>5031737570</v>
      </c>
      <c r="H392" s="53">
        <v>0.86119999999999997</v>
      </c>
      <c r="I392" s="51" t="s">
        <v>11</v>
      </c>
      <c r="J392" s="129">
        <f t="shared" si="25"/>
        <v>0.91136284330883577</v>
      </c>
      <c r="K392" s="130">
        <f t="shared" si="24"/>
        <v>0.33</v>
      </c>
      <c r="L392" s="130" t="str">
        <f t="shared" si="26"/>
        <v>C</v>
      </c>
      <c r="M392" s="130">
        <f t="shared" si="27"/>
        <v>0.04</v>
      </c>
    </row>
    <row r="393" spans="1:13" x14ac:dyDescent="0.3">
      <c r="A393" s="51" t="s">
        <v>383</v>
      </c>
      <c r="B393" s="51" t="s">
        <v>412</v>
      </c>
      <c r="C393" s="51" t="s">
        <v>510</v>
      </c>
      <c r="D393" s="52">
        <v>149227253380</v>
      </c>
      <c r="E393" s="52">
        <v>120334130380</v>
      </c>
      <c r="F393" s="52">
        <v>113715753209</v>
      </c>
      <c r="G393" s="52">
        <v>103416747262</v>
      </c>
      <c r="H393" s="53">
        <v>0.85940000000000005</v>
      </c>
      <c r="I393" s="51" t="s">
        <v>11</v>
      </c>
      <c r="J393" s="129">
        <f t="shared" si="25"/>
        <v>0.90943202101408682</v>
      </c>
      <c r="K393" s="130">
        <f t="shared" si="24"/>
        <v>0.33</v>
      </c>
      <c r="L393" s="130" t="str">
        <f t="shared" si="26"/>
        <v>A</v>
      </c>
      <c r="M393" s="130">
        <f t="shared" si="27"/>
        <v>0.1</v>
      </c>
    </row>
    <row r="394" spans="1:13" x14ac:dyDescent="0.3">
      <c r="A394" s="51" t="s">
        <v>383</v>
      </c>
      <c r="B394" s="60" t="s">
        <v>1054</v>
      </c>
      <c r="C394" s="51" t="s">
        <v>502</v>
      </c>
      <c r="D394" s="52">
        <v>19168993000</v>
      </c>
      <c r="E394" s="52">
        <v>18982336000</v>
      </c>
      <c r="F394" s="52">
        <v>17938307520</v>
      </c>
      <c r="G394" s="52">
        <v>16251809560</v>
      </c>
      <c r="H394" s="53">
        <v>0.85619999999999996</v>
      </c>
      <c r="I394" s="51" t="s">
        <v>11</v>
      </c>
      <c r="J394" s="129">
        <f t="shared" si="25"/>
        <v>0.90598344029281086</v>
      </c>
      <c r="K394" s="130">
        <f t="shared" si="24"/>
        <v>0.33</v>
      </c>
      <c r="L394" s="130" t="str">
        <f t="shared" si="26"/>
        <v>C</v>
      </c>
      <c r="M394" s="130">
        <f t="shared" si="27"/>
        <v>0.06</v>
      </c>
    </row>
    <row r="395" spans="1:13" x14ac:dyDescent="0.3">
      <c r="A395" s="51" t="s">
        <v>383</v>
      </c>
      <c r="B395" s="51" t="s">
        <v>413</v>
      </c>
      <c r="C395" s="51" t="s">
        <v>502</v>
      </c>
      <c r="D395" s="52">
        <v>1582010000</v>
      </c>
      <c r="E395" s="52">
        <v>18220000</v>
      </c>
      <c r="F395" s="52">
        <v>17217900</v>
      </c>
      <c r="G395" s="52">
        <v>15497500</v>
      </c>
      <c r="H395" s="53">
        <v>0.85060000000000002</v>
      </c>
      <c r="I395" s="51" t="s">
        <v>7</v>
      </c>
      <c r="J395" s="129">
        <f t="shared" si="25"/>
        <v>0.90008072993802957</v>
      </c>
      <c r="K395" s="130">
        <f t="shared" si="24"/>
        <v>0.33</v>
      </c>
      <c r="L395" s="130" t="str">
        <f t="shared" si="26"/>
        <v>D</v>
      </c>
      <c r="M395" s="130">
        <f t="shared" si="27"/>
        <v>0.02</v>
      </c>
    </row>
    <row r="396" spans="1:13" x14ac:dyDescent="0.3">
      <c r="A396" s="51" t="s">
        <v>383</v>
      </c>
      <c r="B396" s="60" t="s">
        <v>1053</v>
      </c>
      <c r="C396" s="51" t="s">
        <v>487</v>
      </c>
      <c r="D396" s="52">
        <v>6488051800</v>
      </c>
      <c r="E396" s="52">
        <v>6336890800</v>
      </c>
      <c r="F396" s="52">
        <v>5988361806</v>
      </c>
      <c r="G396" s="52">
        <v>5269691960</v>
      </c>
      <c r="H396" s="53">
        <v>0.83160000000000001</v>
      </c>
      <c r="I396" s="51" t="s">
        <v>11</v>
      </c>
      <c r="J396" s="129">
        <f t="shared" si="25"/>
        <v>0.87998890693612841</v>
      </c>
      <c r="K396" s="130">
        <f t="shared" si="24"/>
        <v>0.25</v>
      </c>
      <c r="L396" s="130" t="str">
        <f t="shared" si="26"/>
        <v>D</v>
      </c>
      <c r="M396" s="130">
        <f t="shared" si="27"/>
        <v>0.04</v>
      </c>
    </row>
    <row r="397" spans="1:13" x14ac:dyDescent="0.3">
      <c r="A397" s="51" t="s">
        <v>383</v>
      </c>
      <c r="B397" s="51" t="s">
        <v>414</v>
      </c>
      <c r="C397" s="51" t="s">
        <v>509</v>
      </c>
      <c r="D397" s="52">
        <v>92534539870</v>
      </c>
      <c r="E397" s="52">
        <v>62172873870</v>
      </c>
      <c r="F397" s="52">
        <v>58753365807</v>
      </c>
      <c r="G397" s="52">
        <v>51275798030</v>
      </c>
      <c r="H397" s="53">
        <v>0.82469999999999999</v>
      </c>
      <c r="I397" s="51" t="s">
        <v>11</v>
      </c>
      <c r="J397" s="129">
        <f t="shared" si="25"/>
        <v>0.8727295419710388</v>
      </c>
      <c r="K397" s="130">
        <f t="shared" si="24"/>
        <v>0.25</v>
      </c>
      <c r="L397" s="130" t="str">
        <f t="shared" si="26"/>
        <v>A</v>
      </c>
      <c r="M397" s="130">
        <f t="shared" si="27"/>
        <v>0.08</v>
      </c>
    </row>
    <row r="398" spans="1:13" x14ac:dyDescent="0.3">
      <c r="A398" s="51" t="s">
        <v>383</v>
      </c>
      <c r="B398" s="51" t="s">
        <v>415</v>
      </c>
      <c r="C398" s="51" t="s">
        <v>481</v>
      </c>
      <c r="D398" s="52">
        <v>210361063435</v>
      </c>
      <c r="E398" s="52">
        <v>163971252455</v>
      </c>
      <c r="F398" s="52">
        <v>154952833569</v>
      </c>
      <c r="G398" s="52">
        <v>132704949896</v>
      </c>
      <c r="H398" s="53">
        <v>0.80930000000000002</v>
      </c>
      <c r="I398" s="51" t="s">
        <v>11</v>
      </c>
      <c r="J398" s="129">
        <f t="shared" si="25"/>
        <v>0.85642157577523037</v>
      </c>
      <c r="K398" s="130">
        <f t="shared" si="24"/>
        <v>0.25</v>
      </c>
      <c r="L398" s="130" t="str">
        <f t="shared" si="26"/>
        <v>A</v>
      </c>
      <c r="M398" s="130">
        <f t="shared" si="27"/>
        <v>0.1</v>
      </c>
    </row>
    <row r="399" spans="1:13" x14ac:dyDescent="0.3">
      <c r="A399" s="51" t="s">
        <v>383</v>
      </c>
      <c r="B399" s="51" t="s">
        <v>416</v>
      </c>
      <c r="C399" s="51" t="s">
        <v>487</v>
      </c>
      <c r="D399" s="52">
        <v>81971092384</v>
      </c>
      <c r="E399" s="52">
        <v>73520022864</v>
      </c>
      <c r="F399" s="52">
        <v>69476421606</v>
      </c>
      <c r="G399" s="52">
        <v>58639532970</v>
      </c>
      <c r="H399" s="53">
        <v>0.79759999999999998</v>
      </c>
      <c r="I399" s="51" t="s">
        <v>11</v>
      </c>
      <c r="J399" s="129">
        <f t="shared" si="25"/>
        <v>0.8440206276388863</v>
      </c>
      <c r="K399" s="130">
        <f t="shared" si="24"/>
        <v>0.25</v>
      </c>
      <c r="L399" s="130" t="str">
        <f t="shared" si="26"/>
        <v>B</v>
      </c>
      <c r="M399" s="130">
        <f t="shared" si="27"/>
        <v>0.08</v>
      </c>
    </row>
    <row r="400" spans="1:13" x14ac:dyDescent="0.3">
      <c r="A400" s="51" t="s">
        <v>383</v>
      </c>
      <c r="B400" s="51" t="s">
        <v>417</v>
      </c>
      <c r="C400" s="51" t="s">
        <v>480</v>
      </c>
      <c r="D400" s="52">
        <v>25145516950</v>
      </c>
      <c r="E400" s="52">
        <v>16459146950</v>
      </c>
      <c r="F400" s="52">
        <v>15553893867</v>
      </c>
      <c r="G400" s="52">
        <v>13046033240</v>
      </c>
      <c r="H400" s="53">
        <v>0.79259999999999997</v>
      </c>
      <c r="I400" s="51" t="s">
        <v>11</v>
      </c>
      <c r="J400" s="129">
        <f t="shared" si="25"/>
        <v>0.8387631644882948</v>
      </c>
      <c r="K400" s="130">
        <f t="shared" si="24"/>
        <v>0.25</v>
      </c>
      <c r="L400" s="130" t="str">
        <f t="shared" si="26"/>
        <v>C</v>
      </c>
      <c r="M400" s="130">
        <f t="shared" si="27"/>
        <v>0.06</v>
      </c>
    </row>
    <row r="401" spans="1:13" x14ac:dyDescent="0.3">
      <c r="A401" s="51" t="s">
        <v>383</v>
      </c>
      <c r="B401" s="51" t="s">
        <v>418</v>
      </c>
      <c r="C401" s="51" t="s">
        <v>487</v>
      </c>
      <c r="D401" s="52">
        <v>13023096810</v>
      </c>
      <c r="E401" s="52">
        <v>12086208460</v>
      </c>
      <c r="F401" s="52">
        <v>11421466994</v>
      </c>
      <c r="G401" s="52">
        <v>9536912896</v>
      </c>
      <c r="H401" s="53">
        <v>0.78910000000000002</v>
      </c>
      <c r="I401" s="51" t="s">
        <v>11</v>
      </c>
      <c r="J401" s="129">
        <f t="shared" si="25"/>
        <v>0.83499894549535481</v>
      </c>
      <c r="K401" s="130">
        <f t="shared" si="24"/>
        <v>0.25</v>
      </c>
      <c r="L401" s="130" t="str">
        <f t="shared" si="26"/>
        <v>C</v>
      </c>
      <c r="M401" s="130">
        <f t="shared" si="27"/>
        <v>0.06</v>
      </c>
    </row>
    <row r="402" spans="1:13" x14ac:dyDescent="0.3">
      <c r="A402" s="51" t="s">
        <v>383</v>
      </c>
      <c r="B402" s="51" t="s">
        <v>419</v>
      </c>
      <c r="C402" s="51" t="s">
        <v>481</v>
      </c>
      <c r="D402" s="52">
        <v>7809824530</v>
      </c>
      <c r="E402" s="52">
        <v>5787337530</v>
      </c>
      <c r="F402" s="52">
        <v>5469033965</v>
      </c>
      <c r="G402" s="52">
        <v>4128159139</v>
      </c>
      <c r="H402" s="53">
        <v>0.71330000000000005</v>
      </c>
      <c r="I402" s="51" t="s">
        <v>7</v>
      </c>
      <c r="J402" s="129">
        <f t="shared" si="25"/>
        <v>0.75482419114945098</v>
      </c>
      <c r="K402" s="130">
        <f t="shared" si="24"/>
        <v>0.18</v>
      </c>
      <c r="L402" s="130" t="str">
        <f t="shared" si="26"/>
        <v>C</v>
      </c>
      <c r="M402" s="130">
        <f t="shared" si="27"/>
        <v>0.04</v>
      </c>
    </row>
    <row r="403" spans="1:13" x14ac:dyDescent="0.3">
      <c r="A403" s="51" t="s">
        <v>420</v>
      </c>
      <c r="B403" s="51" t="s">
        <v>421</v>
      </c>
      <c r="C403" s="51" t="s">
        <v>421</v>
      </c>
      <c r="D403" s="52">
        <v>74818991492</v>
      </c>
      <c r="E403" s="52">
        <v>64953702520</v>
      </c>
      <c r="F403" s="52">
        <v>61381248881</v>
      </c>
      <c r="G403" s="52">
        <v>65876331141</v>
      </c>
      <c r="H403" s="53">
        <v>1.0142</v>
      </c>
      <c r="I403" s="51" t="s">
        <v>7</v>
      </c>
      <c r="J403" s="129">
        <f t="shared" si="25"/>
        <v>1.0732321733745533</v>
      </c>
      <c r="K403" s="130">
        <f t="shared" si="24"/>
        <v>0.4</v>
      </c>
      <c r="L403" s="130" t="str">
        <f t="shared" si="26"/>
        <v>B</v>
      </c>
      <c r="M403" s="130">
        <f t="shared" si="27"/>
        <v>0.08</v>
      </c>
    </row>
    <row r="404" spans="1:13" x14ac:dyDescent="0.3">
      <c r="A404" s="51" t="s">
        <v>420</v>
      </c>
      <c r="B404" s="51" t="s">
        <v>422</v>
      </c>
      <c r="C404" s="51" t="s">
        <v>422</v>
      </c>
      <c r="D404" s="52">
        <v>44145894929</v>
      </c>
      <c r="E404" s="52">
        <v>29070529317</v>
      </c>
      <c r="F404" s="52">
        <v>27471650204</v>
      </c>
      <c r="G404" s="52">
        <v>28377509471</v>
      </c>
      <c r="H404" s="53">
        <v>0.97619999999999996</v>
      </c>
      <c r="I404" s="51" t="s">
        <v>7</v>
      </c>
      <c r="J404" s="129">
        <f t="shared" si="25"/>
        <v>1.0329743302740548</v>
      </c>
      <c r="K404" s="130">
        <f t="shared" si="24"/>
        <v>0.4</v>
      </c>
      <c r="L404" s="130" t="str">
        <f t="shared" si="26"/>
        <v>B</v>
      </c>
      <c r="M404" s="130">
        <f t="shared" si="27"/>
        <v>0.06</v>
      </c>
    </row>
    <row r="405" spans="1:13" x14ac:dyDescent="0.3">
      <c r="A405" s="51" t="s">
        <v>420</v>
      </c>
      <c r="B405" s="51" t="s">
        <v>423</v>
      </c>
      <c r="C405" s="51" t="s">
        <v>520</v>
      </c>
      <c r="D405" s="52">
        <v>516029113555</v>
      </c>
      <c r="E405" s="52">
        <v>363841443820</v>
      </c>
      <c r="F405" s="52">
        <v>343830164409</v>
      </c>
      <c r="G405" s="52">
        <v>349589922661</v>
      </c>
      <c r="H405" s="53">
        <v>0.96079999999999999</v>
      </c>
      <c r="I405" s="51" t="s">
        <v>7</v>
      </c>
      <c r="J405" s="129">
        <f t="shared" si="25"/>
        <v>1.016751753767446</v>
      </c>
      <c r="K405" s="130">
        <f t="shared" si="24"/>
        <v>0.4</v>
      </c>
      <c r="L405" s="130" t="str">
        <f t="shared" si="26"/>
        <v>A</v>
      </c>
      <c r="M405" s="130">
        <f t="shared" si="27"/>
        <v>0.1</v>
      </c>
    </row>
    <row r="406" spans="1:13" x14ac:dyDescent="0.3">
      <c r="A406" s="51" t="s">
        <v>420</v>
      </c>
      <c r="B406" s="51" t="s">
        <v>424</v>
      </c>
      <c r="C406" s="51" t="s">
        <v>521</v>
      </c>
      <c r="D406" s="52">
        <v>306630931530</v>
      </c>
      <c r="E406" s="52">
        <v>264298417630</v>
      </c>
      <c r="F406" s="52">
        <v>249762004660</v>
      </c>
      <c r="G406" s="52">
        <v>243725710214</v>
      </c>
      <c r="H406" s="53">
        <v>0.92220000000000002</v>
      </c>
      <c r="I406" s="51" t="s">
        <v>11</v>
      </c>
      <c r="J406" s="129">
        <f t="shared" si="25"/>
        <v>0.97583181455395029</v>
      </c>
      <c r="K406" s="130">
        <f t="shared" si="24"/>
        <v>0.33</v>
      </c>
      <c r="L406" s="130" t="str">
        <f t="shared" si="26"/>
        <v>A</v>
      </c>
      <c r="M406" s="130">
        <f t="shared" si="27"/>
        <v>0.1</v>
      </c>
    </row>
    <row r="407" spans="1:13" x14ac:dyDescent="0.3">
      <c r="A407" s="51" t="s">
        <v>420</v>
      </c>
      <c r="B407" s="51" t="s">
        <v>425</v>
      </c>
      <c r="C407" s="51" t="s">
        <v>521</v>
      </c>
      <c r="D407" s="52">
        <v>193670128660</v>
      </c>
      <c r="E407" s="52">
        <v>162539006410</v>
      </c>
      <c r="F407" s="52">
        <v>153599361057</v>
      </c>
      <c r="G407" s="52">
        <v>148243622740</v>
      </c>
      <c r="H407" s="53">
        <v>0.91200000000000003</v>
      </c>
      <c r="I407" s="51" t="s">
        <v>7</v>
      </c>
      <c r="J407" s="129">
        <f t="shared" si="25"/>
        <v>0.96513176695433966</v>
      </c>
      <c r="K407" s="130">
        <f t="shared" si="24"/>
        <v>0.33</v>
      </c>
      <c r="L407" s="130" t="str">
        <f t="shared" si="26"/>
        <v>A</v>
      </c>
      <c r="M407" s="130">
        <f t="shared" si="27"/>
        <v>0.1</v>
      </c>
    </row>
    <row r="408" spans="1:13" x14ac:dyDescent="0.3">
      <c r="A408" s="51" t="s">
        <v>420</v>
      </c>
      <c r="B408" s="51" t="s">
        <v>426</v>
      </c>
      <c r="C408" s="51" t="s">
        <v>487</v>
      </c>
      <c r="D408" s="52">
        <v>20245289000</v>
      </c>
      <c r="E408" s="52">
        <v>18659918350</v>
      </c>
      <c r="F408" s="52">
        <v>17633622840</v>
      </c>
      <c r="G408" s="52">
        <v>16955013109</v>
      </c>
      <c r="H408" s="53">
        <v>0.90859999999999996</v>
      </c>
      <c r="I408" s="51" t="s">
        <v>11</v>
      </c>
      <c r="J408" s="129">
        <f t="shared" si="25"/>
        <v>0.96151614803393404</v>
      </c>
      <c r="K408" s="130">
        <f t="shared" si="24"/>
        <v>0.33</v>
      </c>
      <c r="L408" s="130" t="str">
        <f t="shared" si="26"/>
        <v>C</v>
      </c>
      <c r="M408" s="130">
        <f t="shared" si="27"/>
        <v>0.06</v>
      </c>
    </row>
  </sheetData>
  <mergeCells count="2">
    <mergeCell ref="O3:P3"/>
    <mergeCell ref="R3:T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기관별_평가보고서</vt:lpstr>
      <vt:lpstr>평가결과_요약</vt:lpstr>
      <vt:lpstr>2020 상반기 신속집행 최종</vt:lpstr>
      <vt:lpstr>2020년_하반기재정집행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KLID_DoP</dc:creator>
  <cp:lastModifiedBy>GGpark</cp:lastModifiedBy>
  <dcterms:created xsi:type="dcterms:W3CDTF">2021-01-08T02:45:13Z</dcterms:created>
  <dcterms:modified xsi:type="dcterms:W3CDTF">2021-03-10T07:44:28Z</dcterms:modified>
</cp:coreProperties>
</file>