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han\Downloads\"/>
    </mc:Choice>
  </mc:AlternateContent>
  <xr:revisionPtr revIDLastSave="0" documentId="13_ncr:1_{911817A7-3F3A-4734-910E-1596F55A5AF7}" xr6:coauthVersionLast="47" xr6:coauthVersionMax="47" xr10:uidLastSave="{00000000-0000-0000-0000-000000000000}"/>
  <workbookProtection workbookAlgorithmName="SHA-512" workbookHashValue="tBTxs9h5H4ohUBkoRDaK+vR8myD9kB30dfuEbPEruOfJgFFr9PsgLG8cXm/N9y6EUiC9CHQbMvGPy4WqY9E7ag==" workbookSaltValue="8efVCLVVy2KTPWEsup383A==" workbookSpinCount="100000" lockStructure="1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1" l="1"/>
  <c r="O25" i="1"/>
  <c r="K21" i="1"/>
  <c r="I21" i="1"/>
  <c r="K19" i="1"/>
  <c r="K20" i="1" s="1"/>
  <c r="K22" i="1" s="1"/>
  <c r="K23" i="1" s="1"/>
  <c r="I19" i="1"/>
  <c r="I20" i="1" s="1"/>
  <c r="I22" i="1" s="1"/>
  <c r="I23" i="1" s="1"/>
  <c r="J14" i="1"/>
  <c r="K14" i="1"/>
  <c r="K10" i="1"/>
  <c r="J10" i="1"/>
  <c r="K13" i="1"/>
  <c r="J13" i="1"/>
  <c r="K8" i="1"/>
  <c r="J8" i="1"/>
</calcChain>
</file>

<file path=xl/sharedStrings.xml><?xml version="1.0" encoding="utf-8"?>
<sst xmlns="http://schemas.openxmlformats.org/spreadsheetml/2006/main" count="89" uniqueCount="72">
  <si>
    <t xml:space="preserve"> </t>
  </si>
  <si>
    <t xml:space="preserve">MGMT-6063 Assignment, Make or Buy </t>
  </si>
  <si>
    <t>Assumptions</t>
  </si>
  <si>
    <t>Other Considerations</t>
  </si>
  <si>
    <t>Calculations</t>
  </si>
  <si>
    <t>Name:</t>
  </si>
  <si>
    <t>Student number:</t>
  </si>
  <si>
    <t>Recommendation</t>
  </si>
  <si>
    <t>References (APA)</t>
  </si>
  <si>
    <t>Gihan Shamike Liyanage</t>
  </si>
  <si>
    <t>The anticipated profit per unit - $10</t>
  </si>
  <si>
    <t>All units of polar bear plush toys are expected to be sold.</t>
  </si>
  <si>
    <t>Each unit of polar bear plush toy will be sold at a price of $25.</t>
  </si>
  <si>
    <t>Number of polar bear plush toys - 1109 units</t>
  </si>
  <si>
    <t>Storage costs will be factored into both manufacturing and purchasing.</t>
  </si>
  <si>
    <t>Volunteer costs will only be factored into the manufacturing</t>
  </si>
  <si>
    <t>The delivery cost of the products is already encompassed in the purchasing expense</t>
  </si>
  <si>
    <t>Ensuring plush polar bears meet safety standards mitigates risks</t>
  </si>
  <si>
    <t>Feedback analysis improves product quality and satisfaction.</t>
  </si>
  <si>
    <t>Plans minimize negative impacts from unforeseen challenges</t>
  </si>
  <si>
    <t>Evaluating scalability ensures project sustainability.</t>
  </si>
  <si>
    <t>Make</t>
  </si>
  <si>
    <t>Buy</t>
  </si>
  <si>
    <t>Storage Cost</t>
  </si>
  <si>
    <t>Volunteer Coordination Cost</t>
  </si>
  <si>
    <t>Volunteer Recognition Cost</t>
  </si>
  <si>
    <t>Number of polar bear plush toys</t>
  </si>
  <si>
    <t>To Make</t>
  </si>
  <si>
    <t>To Buy</t>
  </si>
  <si>
    <t>Variable Cost (Per Unit)</t>
  </si>
  <si>
    <t>Total Variable Cost</t>
  </si>
  <si>
    <t>Total Volunteer Cost</t>
  </si>
  <si>
    <t>Total Fixed Cost</t>
  </si>
  <si>
    <t>TOTAL COST</t>
  </si>
  <si>
    <t>Total profit for each option and profit per unit for each option</t>
  </si>
  <si>
    <t>Allocated selling price per unit</t>
  </si>
  <si>
    <t>Total unit for sell</t>
  </si>
  <si>
    <t>Make-or-Buy Break-Even Point</t>
  </si>
  <si>
    <t>$6X</t>
  </si>
  <si>
    <t>$9.5X</t>
  </si>
  <si>
    <t>Equation</t>
  </si>
  <si>
    <t>=</t>
  </si>
  <si>
    <t>$6X+$1,700</t>
  </si>
  <si>
    <t>$9.5X+$500</t>
  </si>
  <si>
    <t>3.5X</t>
  </si>
  <si>
    <t>X</t>
  </si>
  <si>
    <t>X=Number of polar bear plush toys</t>
  </si>
  <si>
    <t>$25Y</t>
  </si>
  <si>
    <t>$9.5Y</t>
  </si>
  <si>
    <t>$9.5Y+$500</t>
  </si>
  <si>
    <t>$15.5Y</t>
  </si>
  <si>
    <t>Y</t>
  </si>
  <si>
    <t>Y=Number of polar bear plush toys</t>
  </si>
  <si>
    <t>Buying Cost</t>
  </si>
  <si>
    <t>Volunteer Cost</t>
  </si>
  <si>
    <t>Selling Income</t>
  </si>
  <si>
    <t>Sales Break-Even Point</t>
  </si>
  <si>
    <t>Brennan-Coles, M. (2024). MGMT-6063-(01)-24W [Module 4: PowerPoint Slides]. FanshaweOnline. https://www.fanshaweonline.ca/d2l/le/content/1558572/viewContent/14671984/View</t>
  </si>
  <si>
    <t xml:space="preserve">Total Profit Expected </t>
  </si>
  <si>
    <t>Profit Per Unit Expected</t>
  </si>
  <si>
    <t>Total Profit Expected</t>
  </si>
  <si>
    <t>Making Variable cost</t>
  </si>
  <si>
    <t>Making Fixed cost</t>
  </si>
  <si>
    <t>Making Volunteer cost</t>
  </si>
  <si>
    <t>Buying Variable cost</t>
  </si>
  <si>
    <t>Buying Fixed cost</t>
  </si>
  <si>
    <t>Buying Volunteer cost</t>
  </si>
  <si>
    <t>Making Cost</t>
  </si>
  <si>
    <t>Total Making Cost</t>
  </si>
  <si>
    <t>Total Sales Income</t>
  </si>
  <si>
    <t>Total Buying Cost</t>
  </si>
  <si>
    <t>Based on the cost analysis, the recommendation is to Make the plush polar bears.
Reasoning:
The cost analysis indicates that the Make option is more financially favorable, considering the expenses associated with materials, volunteer coordination, and storage. Therefore, the Make option presents a more cost-effective approach for maximizing profits and achieving the fundraising goals of Support the Children.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</si>
</sst>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0" fillId="0" borderId="2" xfId="0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44" fontId="0" fillId="0" borderId="10" xfId="1" applyFont="1" applyBorder="1" applyProtection="1">
      <protection locked="0"/>
    </xf>
    <xf numFmtId="44" fontId="0" fillId="0" borderId="11" xfId="1" applyFont="1" applyBorder="1" applyProtection="1">
      <protection locked="0"/>
    </xf>
    <xf numFmtId="44" fontId="0" fillId="0" borderId="1" xfId="1" applyFont="1" applyBorder="1" applyProtection="1">
      <protection locked="0"/>
    </xf>
    <xf numFmtId="44" fontId="0" fillId="0" borderId="13" xfId="1" applyFont="1" applyBorder="1" applyProtection="1">
      <protection locked="0"/>
    </xf>
    <xf numFmtId="44" fontId="0" fillId="0" borderId="0" xfId="1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4" fillId="0" borderId="0" xfId="0" applyFont="1" applyBorder="1" applyProtection="1">
      <protection locked="0"/>
    </xf>
    <xf numFmtId="44" fontId="4" fillId="0" borderId="0" xfId="1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4" xfId="0" applyFont="1" applyBorder="1" applyProtection="1">
      <protection locked="0"/>
    </xf>
    <xf numFmtId="0" fontId="0" fillId="0" borderId="5" xfId="0" applyFont="1" applyBorder="1" applyProtection="1"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0" fillId="0" borderId="20" xfId="0" applyFont="1" applyBorder="1" applyAlignment="1" applyProtection="1">
      <alignment horizontal="left"/>
      <protection locked="0"/>
    </xf>
    <xf numFmtId="44" fontId="0" fillId="0" borderId="21" xfId="1" applyFont="1" applyBorder="1" applyProtection="1">
      <protection locked="0"/>
    </xf>
    <xf numFmtId="0" fontId="4" fillId="0" borderId="20" xfId="0" applyFont="1" applyBorder="1" applyAlignment="1" applyProtection="1">
      <alignment horizontal="left"/>
      <protection locked="0"/>
    </xf>
    <xf numFmtId="44" fontId="4" fillId="0" borderId="21" xfId="1" applyFont="1" applyBorder="1" applyProtection="1">
      <protection locked="0"/>
    </xf>
    <xf numFmtId="0" fontId="0" fillId="0" borderId="20" xfId="0" applyFont="1" applyBorder="1" applyAlignment="1" applyProtection="1">
      <protection locked="0"/>
    </xf>
    <xf numFmtId="0" fontId="4" fillId="0" borderId="20" xfId="0" applyFont="1" applyBorder="1" applyAlignment="1" applyProtection="1">
      <protection locked="0"/>
    </xf>
    <xf numFmtId="44" fontId="0" fillId="0" borderId="15" xfId="1" applyFont="1" applyBorder="1" applyProtection="1">
      <protection locked="0"/>
    </xf>
    <xf numFmtId="44" fontId="0" fillId="0" borderId="16" xfId="1" applyFont="1" applyBorder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0" fillId="0" borderId="9" xfId="0" applyFont="1" applyBorder="1" applyAlignment="1" applyProtection="1">
      <alignment horizontal="left"/>
      <protection locked="0"/>
    </xf>
    <xf numFmtId="0" fontId="0" fillId="0" borderId="10" xfId="0" applyFont="1" applyBorder="1" applyAlignment="1" applyProtection="1">
      <alignment horizontal="left"/>
      <protection locked="0"/>
    </xf>
    <xf numFmtId="0" fontId="0" fillId="0" borderId="12" xfId="0" applyFont="1" applyBorder="1" applyAlignment="1" applyProtection="1">
      <alignment horizontal="left"/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0" fillId="0" borderId="13" xfId="0" applyFont="1" applyBorder="1" applyProtection="1">
      <protection locked="0"/>
    </xf>
    <xf numFmtId="0" fontId="0" fillId="0" borderId="14" xfId="0" applyFont="1" applyBorder="1" applyAlignment="1" applyProtection="1">
      <alignment horizontal="left"/>
      <protection locked="0"/>
    </xf>
    <xf numFmtId="0" fontId="0" fillId="0" borderId="15" xfId="0" applyFont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44" fontId="3" fillId="2" borderId="22" xfId="1" applyFont="1" applyFill="1" applyBorder="1" applyProtection="1">
      <protection locked="0"/>
    </xf>
    <xf numFmtId="0" fontId="3" fillId="2" borderId="7" xfId="0" applyFont="1" applyFill="1" applyBorder="1" applyAlignment="1" applyProtection="1">
      <alignment horizontal="left"/>
      <protection locked="0"/>
    </xf>
    <xf numFmtId="44" fontId="3" fillId="2" borderId="8" xfId="1" applyFont="1" applyFill="1" applyBorder="1" applyProtection="1">
      <protection locked="0"/>
    </xf>
    <xf numFmtId="0" fontId="3" fillId="2" borderId="23" xfId="0" applyFont="1" applyFill="1" applyBorder="1" applyAlignment="1" applyProtection="1">
      <alignment horizontal="left"/>
      <protection locked="0"/>
    </xf>
    <xf numFmtId="44" fontId="3" fillId="2" borderId="5" xfId="0" applyNumberFormat="1" applyFont="1" applyFill="1" applyBorder="1" applyProtection="1">
      <protection locked="0"/>
    </xf>
    <xf numFmtId="44" fontId="0" fillId="0" borderId="1" xfId="1" applyFont="1" applyBorder="1" applyAlignment="1" applyProtection="1">
      <alignment horizontal="right"/>
      <protection locked="0"/>
    </xf>
    <xf numFmtId="44" fontId="0" fillId="0" borderId="13" xfId="1" applyFont="1" applyBorder="1" applyAlignment="1" applyProtection="1">
      <alignment horizontal="right"/>
      <protection locked="0"/>
    </xf>
    <xf numFmtId="44" fontId="0" fillId="0" borderId="15" xfId="1" applyFont="1" applyBorder="1" applyAlignment="1" applyProtection="1">
      <alignment horizontal="right"/>
      <protection locked="0"/>
    </xf>
    <xf numFmtId="44" fontId="0" fillId="0" borderId="16" xfId="1" applyFont="1" applyBorder="1" applyAlignment="1" applyProtection="1">
      <alignment horizontal="right"/>
      <protection locked="0"/>
    </xf>
    <xf numFmtId="44" fontId="0" fillId="0" borderId="1" xfId="1" applyFont="1" applyBorder="1" applyAlignment="1" applyProtection="1">
      <alignment horizontal="center"/>
      <protection locked="0"/>
    </xf>
    <xf numFmtId="44" fontId="0" fillId="0" borderId="28" xfId="1" applyFont="1" applyBorder="1" applyAlignment="1" applyProtection="1">
      <alignment horizontal="right"/>
      <protection locked="0"/>
    </xf>
    <xf numFmtId="44" fontId="0" fillId="0" borderId="13" xfId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0" fillId="0" borderId="10" xfId="0" applyFont="1" applyBorder="1" applyAlignment="1" applyProtection="1">
      <alignment horizontal="right"/>
      <protection locked="0"/>
    </xf>
    <xf numFmtId="0" fontId="0" fillId="0" borderId="11" xfId="0" applyFont="1" applyBorder="1" applyAlignment="1" applyProtection="1">
      <alignment horizontal="right"/>
      <protection locked="0"/>
    </xf>
    <xf numFmtId="0" fontId="0" fillId="0" borderId="11" xfId="0" applyFont="1" applyBorder="1" applyAlignment="1" applyProtection="1">
      <alignment horizontal="center"/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27" xfId="0" applyFont="1" applyBorder="1" applyAlignment="1" applyProtection="1">
      <alignment horizontal="left"/>
      <protection locked="0"/>
    </xf>
    <xf numFmtId="0" fontId="0" fillId="0" borderId="9" xfId="0" applyFont="1" applyBorder="1" applyAlignment="1" applyProtection="1">
      <alignment horizontal="center"/>
      <protection locked="0"/>
    </xf>
    <xf numFmtId="0" fontId="0" fillId="0" borderId="10" xfId="0" applyFont="1" applyBorder="1" applyAlignment="1" applyProtection="1">
      <alignment horizontal="center"/>
      <protection locked="0"/>
    </xf>
    <xf numFmtId="0" fontId="0" fillId="0" borderId="12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3" fillId="2" borderId="24" xfId="0" applyFont="1" applyFill="1" applyBorder="1" applyAlignment="1" applyProtection="1">
      <alignment horizontal="center"/>
      <protection locked="0"/>
    </xf>
    <xf numFmtId="0" fontId="3" fillId="2" borderId="25" xfId="0" applyFont="1" applyFill="1" applyBorder="1" applyAlignment="1" applyProtection="1">
      <alignment horizontal="center"/>
      <protection locked="0"/>
    </xf>
    <xf numFmtId="2" fontId="3" fillId="2" borderId="25" xfId="0" applyNumberFormat="1" applyFont="1" applyFill="1" applyBorder="1" applyAlignment="1" applyProtection="1">
      <alignment horizontal="center"/>
      <protection locked="0"/>
    </xf>
    <xf numFmtId="0" fontId="0" fillId="2" borderId="26" xfId="0" applyFont="1" applyFill="1" applyBorder="1" applyAlignment="1" applyProtection="1">
      <alignment horizontal="center"/>
      <protection locked="0"/>
    </xf>
    <xf numFmtId="2" fontId="3" fillId="2" borderId="26" xfId="0" applyNumberFormat="1" applyFont="1" applyFill="1" applyBorder="1" applyAlignment="1" applyProtection="1">
      <alignment horizontal="center"/>
      <protection locked="0"/>
    </xf>
    <xf numFmtId="0" fontId="0" fillId="0" borderId="29" xfId="0" applyFont="1" applyBorder="1" applyAlignment="1" applyProtection="1">
      <alignment horizontal="left"/>
      <protection locked="0"/>
    </xf>
    <xf numFmtId="0" fontId="0" fillId="0" borderId="30" xfId="0" applyFont="1" applyBorder="1" applyAlignment="1" applyProtection="1">
      <alignment horizontal="center"/>
      <protection locked="0"/>
    </xf>
    <xf numFmtId="0" fontId="0" fillId="0" borderId="31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protection locked="0"/>
    </xf>
    <xf numFmtId="0" fontId="3" fillId="2" borderId="4" xfId="0" applyFont="1" applyFill="1" applyBorder="1" applyProtection="1">
      <protection locked="0"/>
    </xf>
    <xf numFmtId="44" fontId="3" fillId="2" borderId="4" xfId="0" applyNumberFormat="1" applyFont="1" applyFill="1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</xdr:row>
          <xdr:rowOff>38100</xdr:rowOff>
        </xdr:from>
        <xdr:to>
          <xdr:col>4</xdr:col>
          <xdr:colOff>581025</xdr:colOff>
          <xdr:row>1</xdr:row>
          <xdr:rowOff>466725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U28"/>
  <sheetViews>
    <sheetView tabSelected="1" zoomScaleNormal="100" workbookViewId="0">
      <pane ySplit="2" topLeftCell="A8" activePane="bottomLeft" state="frozen"/>
      <selection pane="bottomLeft" activeCell="H25" sqref="H25"/>
    </sheetView>
  </sheetViews>
  <sheetFormatPr defaultRowHeight="15" x14ac:dyDescent="0.25"/>
  <cols>
    <col min="1" max="1" width="0.85546875" style="1" customWidth="1"/>
    <col min="2" max="13" width="15.7109375" style="1" customWidth="1"/>
    <col min="14" max="15" width="10.5703125" style="1" bestFit="1" customWidth="1"/>
    <col min="16" max="16" width="9.28515625" style="1" bestFit="1" customWidth="1"/>
    <col min="17" max="18" width="9.140625" style="1"/>
    <col min="19" max="20" width="9.28515625" style="1" bestFit="1" customWidth="1"/>
    <col min="21" max="16384" width="9.140625" style="1"/>
  </cols>
  <sheetData>
    <row r="1" spans="2:21" ht="5.25" customHeight="1" thickBot="1" x14ac:dyDescent="0.3"/>
    <row r="2" spans="2:21" s="2" customFormat="1" ht="39" customHeight="1" thickBot="1" x14ac:dyDescent="0.3">
      <c r="B2" s="7" t="s">
        <v>1</v>
      </c>
      <c r="C2" s="8"/>
      <c r="D2" s="8"/>
      <c r="E2" s="8"/>
      <c r="F2" s="9"/>
      <c r="G2" s="10" t="s">
        <v>4</v>
      </c>
      <c r="H2" s="11"/>
      <c r="I2" s="11"/>
      <c r="J2" s="11"/>
      <c r="K2" s="11"/>
      <c r="L2" s="12"/>
      <c r="T2" s="2" t="s">
        <v>0</v>
      </c>
    </row>
    <row r="3" spans="2:21" ht="15.75" thickBot="1" x14ac:dyDescent="0.3">
      <c r="H3" s="4"/>
    </row>
    <row r="4" spans="2:21" ht="15.75" thickBot="1" x14ac:dyDescent="0.3">
      <c r="B4" s="5" t="s">
        <v>5</v>
      </c>
      <c r="C4" s="13" t="s">
        <v>9</v>
      </c>
      <c r="D4" s="14"/>
      <c r="E4" s="14"/>
      <c r="F4" s="15"/>
      <c r="H4" s="26" t="s">
        <v>26</v>
      </c>
      <c r="I4" s="27"/>
      <c r="J4" s="27"/>
      <c r="K4" s="28">
        <v>1109</v>
      </c>
    </row>
    <row r="5" spans="2:21" ht="15.75" thickBot="1" x14ac:dyDescent="0.3">
      <c r="B5" s="5" t="s">
        <v>6</v>
      </c>
      <c r="C5" s="6">
        <v>1142109</v>
      </c>
      <c r="H5" s="4"/>
      <c r="I5" s="22"/>
      <c r="J5" s="22"/>
      <c r="K5" s="22"/>
    </row>
    <row r="6" spans="2:21" ht="15.75" x14ac:dyDescent="0.25">
      <c r="H6" s="29"/>
      <c r="I6" s="30"/>
      <c r="J6" s="30" t="s">
        <v>27</v>
      </c>
      <c r="K6" s="31" t="s">
        <v>28</v>
      </c>
    </row>
    <row r="7" spans="2:21" x14ac:dyDescent="0.25">
      <c r="B7" s="5" t="s">
        <v>2</v>
      </c>
      <c r="H7" s="32" t="s">
        <v>29</v>
      </c>
      <c r="I7" s="23"/>
      <c r="J7" s="21">
        <v>6</v>
      </c>
      <c r="K7" s="33">
        <v>9.5</v>
      </c>
    </row>
    <row r="8" spans="2:21" ht="15.75" x14ac:dyDescent="0.25">
      <c r="B8" s="16" t="s">
        <v>13</v>
      </c>
      <c r="C8" s="16"/>
      <c r="D8" s="16"/>
      <c r="E8" s="16"/>
      <c r="F8" s="16"/>
      <c r="H8" s="34" t="s">
        <v>30</v>
      </c>
      <c r="I8" s="24"/>
      <c r="J8" s="25">
        <f>J7*K4</f>
        <v>6654</v>
      </c>
      <c r="K8" s="35">
        <f>K7*K4</f>
        <v>10535.5</v>
      </c>
    </row>
    <row r="9" spans="2:21" x14ac:dyDescent="0.25">
      <c r="B9" s="16" t="s">
        <v>10</v>
      </c>
      <c r="C9" s="16"/>
      <c r="D9" s="16"/>
      <c r="E9" s="16"/>
      <c r="F9" s="16"/>
      <c r="G9" s="3"/>
      <c r="H9" s="32" t="s">
        <v>23</v>
      </c>
      <c r="I9" s="23"/>
      <c r="J9" s="21">
        <v>500</v>
      </c>
      <c r="K9" s="33">
        <v>500</v>
      </c>
    </row>
    <row r="10" spans="2:21" ht="15.75" x14ac:dyDescent="0.25">
      <c r="B10" s="16" t="s">
        <v>11</v>
      </c>
      <c r="C10" s="16"/>
      <c r="D10" s="16"/>
      <c r="E10" s="16"/>
      <c r="F10" s="16"/>
      <c r="H10" s="34" t="s">
        <v>32</v>
      </c>
      <c r="I10" s="24"/>
      <c r="J10" s="25">
        <f>J9</f>
        <v>500</v>
      </c>
      <c r="K10" s="35">
        <f>K9</f>
        <v>500</v>
      </c>
    </row>
    <row r="11" spans="2:21" x14ac:dyDescent="0.25">
      <c r="B11" s="16" t="s">
        <v>12</v>
      </c>
      <c r="C11" s="16"/>
      <c r="D11" s="16"/>
      <c r="E11" s="16"/>
      <c r="F11" s="16"/>
      <c r="H11" s="32" t="s">
        <v>24</v>
      </c>
      <c r="I11" s="23"/>
      <c r="J11" s="21">
        <v>1000</v>
      </c>
      <c r="K11" s="33">
        <v>0</v>
      </c>
    </row>
    <row r="12" spans="2:21" x14ac:dyDescent="0.25">
      <c r="B12" s="16"/>
      <c r="C12" s="16"/>
      <c r="D12" s="16"/>
      <c r="E12" s="16"/>
      <c r="F12" s="16"/>
      <c r="H12" s="36" t="s">
        <v>25</v>
      </c>
      <c r="I12" s="23"/>
      <c r="J12" s="21">
        <v>200</v>
      </c>
      <c r="K12" s="33">
        <v>0</v>
      </c>
    </row>
    <row r="13" spans="2:21" ht="16.5" thickBot="1" x14ac:dyDescent="0.3">
      <c r="B13" s="16"/>
      <c r="C13" s="16"/>
      <c r="D13" s="16"/>
      <c r="E13" s="16"/>
      <c r="F13" s="16"/>
      <c r="H13" s="37" t="s">
        <v>31</v>
      </c>
      <c r="I13" s="24"/>
      <c r="J13" s="25">
        <f>J11+J12</f>
        <v>1200</v>
      </c>
      <c r="K13" s="35">
        <f>K11+K12</f>
        <v>0</v>
      </c>
    </row>
    <row r="14" spans="2:21" ht="16.5" thickBot="1" x14ac:dyDescent="0.3">
      <c r="B14" s="16"/>
      <c r="C14" s="16"/>
      <c r="D14" s="16"/>
      <c r="E14" s="16"/>
      <c r="F14" s="16"/>
      <c r="H14" s="89" t="s">
        <v>33</v>
      </c>
      <c r="I14" s="90"/>
      <c r="J14" s="91">
        <f>J8+J10+J13</f>
        <v>8354</v>
      </c>
      <c r="K14" s="57">
        <f>K8+K10</f>
        <v>11035.5</v>
      </c>
    </row>
    <row r="15" spans="2:21" x14ac:dyDescent="0.25">
      <c r="B15" s="16"/>
      <c r="C15" s="16"/>
      <c r="D15" s="16"/>
      <c r="E15" s="16"/>
      <c r="F15" s="16"/>
    </row>
    <row r="16" spans="2:21" ht="16.5" thickBot="1" x14ac:dyDescent="0.3">
      <c r="H16" s="40" t="s">
        <v>34</v>
      </c>
      <c r="I16" s="40"/>
      <c r="J16" s="40"/>
      <c r="K16" s="40"/>
      <c r="M16" s="40" t="s">
        <v>37</v>
      </c>
      <c r="N16" s="40"/>
      <c r="O16" s="40"/>
      <c r="P16" s="40"/>
      <c r="Q16" s="22"/>
      <c r="R16" s="85" t="s">
        <v>56</v>
      </c>
      <c r="S16" s="22"/>
      <c r="T16" s="22"/>
      <c r="U16" s="22"/>
    </row>
    <row r="17" spans="2:21" ht="16.5" thickBot="1" x14ac:dyDescent="0.3">
      <c r="B17" s="5" t="s">
        <v>3</v>
      </c>
      <c r="C17"/>
      <c r="H17" s="41" t="s">
        <v>21</v>
      </c>
      <c r="I17" s="42"/>
      <c r="J17" s="41" t="s">
        <v>22</v>
      </c>
      <c r="K17" s="43"/>
      <c r="M17" s="65" t="s">
        <v>46</v>
      </c>
      <c r="N17" s="66"/>
      <c r="O17" s="66"/>
      <c r="P17" s="67"/>
      <c r="Q17" s="22"/>
      <c r="R17" s="65" t="s">
        <v>52</v>
      </c>
      <c r="S17" s="66"/>
      <c r="T17" s="67"/>
      <c r="U17" s="28"/>
    </row>
    <row r="18" spans="2:21" x14ac:dyDescent="0.25">
      <c r="B18" s="16" t="s">
        <v>14</v>
      </c>
      <c r="C18" s="16"/>
      <c r="D18" s="16"/>
      <c r="E18" s="16"/>
      <c r="F18" s="16"/>
      <c r="H18" s="44" t="s">
        <v>35</v>
      </c>
      <c r="I18" s="17">
        <v>25</v>
      </c>
      <c r="J18" s="45" t="s">
        <v>35</v>
      </c>
      <c r="K18" s="18">
        <v>25</v>
      </c>
      <c r="M18" s="44" t="s">
        <v>61</v>
      </c>
      <c r="N18" s="68" t="s">
        <v>38</v>
      </c>
      <c r="O18" s="45" t="s">
        <v>64</v>
      </c>
      <c r="P18" s="69" t="s">
        <v>39</v>
      </c>
      <c r="Q18" s="22"/>
      <c r="R18" s="44" t="s">
        <v>55</v>
      </c>
      <c r="S18" s="68"/>
      <c r="T18" s="70" t="s">
        <v>47</v>
      </c>
      <c r="U18" s="22"/>
    </row>
    <row r="19" spans="2:21" x14ac:dyDescent="0.25">
      <c r="B19" s="16" t="s">
        <v>15</v>
      </c>
      <c r="C19" s="16"/>
      <c r="D19" s="16"/>
      <c r="E19" s="16"/>
      <c r="F19" s="16"/>
      <c r="H19" s="46" t="s">
        <v>36</v>
      </c>
      <c r="I19" s="47">
        <f>K4</f>
        <v>1109</v>
      </c>
      <c r="J19" s="48" t="s">
        <v>36</v>
      </c>
      <c r="K19" s="49">
        <f>K4</f>
        <v>1109</v>
      </c>
      <c r="M19" s="46" t="s">
        <v>62</v>
      </c>
      <c r="N19" s="58">
        <v>500</v>
      </c>
      <c r="O19" s="48" t="s">
        <v>65</v>
      </c>
      <c r="P19" s="59">
        <v>500</v>
      </c>
      <c r="Q19" s="22"/>
      <c r="R19" s="46" t="s">
        <v>53</v>
      </c>
      <c r="S19" s="58"/>
      <c r="T19" s="71" t="s">
        <v>48</v>
      </c>
      <c r="U19" s="22"/>
    </row>
    <row r="20" spans="2:21" ht="15.75" thickBot="1" x14ac:dyDescent="0.3">
      <c r="B20" s="16" t="s">
        <v>16</v>
      </c>
      <c r="C20" s="16"/>
      <c r="D20" s="16"/>
      <c r="E20" s="16"/>
      <c r="F20" s="16"/>
      <c r="H20" s="46" t="s">
        <v>69</v>
      </c>
      <c r="I20" s="19">
        <f>I18*I19</f>
        <v>27725</v>
      </c>
      <c r="J20" s="48" t="s">
        <v>69</v>
      </c>
      <c r="K20" s="20">
        <f>K18*K19</f>
        <v>27725</v>
      </c>
      <c r="M20" s="50" t="s">
        <v>63</v>
      </c>
      <c r="N20" s="60">
        <v>1200</v>
      </c>
      <c r="O20" s="51" t="s">
        <v>66</v>
      </c>
      <c r="P20" s="61">
        <v>0</v>
      </c>
      <c r="Q20" s="22"/>
      <c r="R20" s="46" t="s">
        <v>23</v>
      </c>
      <c r="S20" s="58"/>
      <c r="T20" s="58">
        <v>500</v>
      </c>
      <c r="U20" s="22"/>
    </row>
    <row r="21" spans="2:21" ht="16.5" thickBot="1" x14ac:dyDescent="0.3">
      <c r="B21" s="16" t="s">
        <v>17</v>
      </c>
      <c r="C21" s="16"/>
      <c r="D21" s="16"/>
      <c r="E21" s="16"/>
      <c r="F21" s="16"/>
      <c r="H21" s="50" t="s">
        <v>68</v>
      </c>
      <c r="I21" s="38">
        <f>J14</f>
        <v>8354</v>
      </c>
      <c r="J21" s="51" t="s">
        <v>70</v>
      </c>
      <c r="K21" s="39">
        <f>K14</f>
        <v>11035.5</v>
      </c>
      <c r="M21" s="41" t="s">
        <v>40</v>
      </c>
      <c r="N21" s="42"/>
      <c r="O21" s="42"/>
      <c r="P21" s="43"/>
      <c r="Q21" s="22"/>
      <c r="R21" s="72" t="s">
        <v>54</v>
      </c>
      <c r="S21" s="63"/>
      <c r="T21" s="63">
        <v>0</v>
      </c>
      <c r="U21" s="22"/>
    </row>
    <row r="22" spans="2:21" ht="16.5" thickBot="1" x14ac:dyDescent="0.3">
      <c r="B22" s="16" t="s">
        <v>18</v>
      </c>
      <c r="C22" s="16"/>
      <c r="D22" s="16"/>
      <c r="E22" s="16"/>
      <c r="F22" s="16"/>
      <c r="H22" s="52" t="s">
        <v>58</v>
      </c>
      <c r="I22" s="53">
        <f>I20-I21</f>
        <v>19371</v>
      </c>
      <c r="J22" s="54" t="s">
        <v>60</v>
      </c>
      <c r="K22" s="55">
        <f>K20-K21</f>
        <v>16689.5</v>
      </c>
      <c r="M22" s="73" t="s">
        <v>67</v>
      </c>
      <c r="N22" s="74" t="s">
        <v>41</v>
      </c>
      <c r="O22" s="74" t="s">
        <v>53</v>
      </c>
      <c r="P22" s="70"/>
      <c r="Q22" s="22"/>
      <c r="R22" s="41" t="s">
        <v>40</v>
      </c>
      <c r="S22" s="42"/>
      <c r="T22" s="43"/>
      <c r="U22" s="22"/>
    </row>
    <row r="23" spans="2:21" ht="16.5" thickBot="1" x14ac:dyDescent="0.3">
      <c r="B23" s="16" t="s">
        <v>19</v>
      </c>
      <c r="C23" s="16"/>
      <c r="D23" s="16"/>
      <c r="E23" s="16"/>
      <c r="F23" s="16"/>
      <c r="H23" s="56" t="s">
        <v>59</v>
      </c>
      <c r="I23" s="57">
        <f>I22/K4</f>
        <v>17.467087466185752</v>
      </c>
      <c r="J23" s="52" t="s">
        <v>59</v>
      </c>
      <c r="K23" s="57">
        <f>K22/K4</f>
        <v>15.049143372407574</v>
      </c>
      <c r="M23" s="75" t="s">
        <v>42</v>
      </c>
      <c r="N23" s="76" t="s">
        <v>41</v>
      </c>
      <c r="O23" s="76" t="s">
        <v>43</v>
      </c>
      <c r="P23" s="71"/>
      <c r="Q23" s="22"/>
      <c r="R23" s="82" t="s">
        <v>55</v>
      </c>
      <c r="S23" s="83" t="s">
        <v>41</v>
      </c>
      <c r="T23" s="84" t="s">
        <v>53</v>
      </c>
      <c r="U23" s="22"/>
    </row>
    <row r="24" spans="2:21" x14ac:dyDescent="0.25">
      <c r="B24" s="16" t="s">
        <v>20</v>
      </c>
      <c r="C24" s="16"/>
      <c r="D24" s="16"/>
      <c r="E24" s="16"/>
      <c r="F24" s="16"/>
      <c r="M24" s="75" t="s">
        <v>44</v>
      </c>
      <c r="N24" s="76" t="s">
        <v>41</v>
      </c>
      <c r="O24" s="62">
        <v>1200</v>
      </c>
      <c r="P24" s="71"/>
      <c r="Q24" s="22"/>
      <c r="R24" s="75" t="s">
        <v>47</v>
      </c>
      <c r="S24" s="76" t="s">
        <v>41</v>
      </c>
      <c r="T24" s="71" t="s">
        <v>49</v>
      </c>
      <c r="U24" s="23"/>
    </row>
    <row r="25" spans="2:21" ht="16.5" thickBot="1" x14ac:dyDescent="0.3">
      <c r="B25" s="16"/>
      <c r="C25" s="16"/>
      <c r="D25" s="16"/>
      <c r="E25" s="16"/>
      <c r="F25" s="16"/>
      <c r="M25" s="77" t="s">
        <v>45</v>
      </c>
      <c r="N25" s="78" t="s">
        <v>41</v>
      </c>
      <c r="O25" s="79">
        <f>1200/3.5</f>
        <v>342.85714285714283</v>
      </c>
      <c r="P25" s="80"/>
      <c r="Q25" s="22"/>
      <c r="R25" s="75" t="s">
        <v>50</v>
      </c>
      <c r="S25" s="76" t="s">
        <v>41</v>
      </c>
      <c r="T25" s="64">
        <v>500</v>
      </c>
      <c r="U25" s="22"/>
    </row>
    <row r="26" spans="2:21" ht="16.5" thickBot="1" x14ac:dyDescent="0.3">
      <c r="M26" s="22"/>
      <c r="N26" s="22"/>
      <c r="O26" s="22"/>
      <c r="P26" s="22"/>
      <c r="Q26" s="22"/>
      <c r="R26" s="77" t="s">
        <v>51</v>
      </c>
      <c r="S26" s="78" t="s">
        <v>41</v>
      </c>
      <c r="T26" s="81">
        <f>500/15.5</f>
        <v>32.258064516129032</v>
      </c>
      <c r="U26" s="22"/>
    </row>
    <row r="27" spans="2:21" ht="15.75" thickBot="1" x14ac:dyDescent="0.3">
      <c r="B27" s="5" t="s">
        <v>7</v>
      </c>
      <c r="G27" s="5" t="s">
        <v>8</v>
      </c>
    </row>
    <row r="28" spans="2:21" ht="183" customHeight="1" thickBot="1" x14ac:dyDescent="0.3">
      <c r="B28" s="86" t="s">
        <v>71</v>
      </c>
      <c r="C28" s="87"/>
      <c r="D28" s="87"/>
      <c r="E28" s="87"/>
      <c r="F28" s="88"/>
      <c r="G28" s="86" t="s">
        <v>57</v>
      </c>
      <c r="H28" s="87"/>
      <c r="I28" s="87"/>
      <c r="J28" s="87"/>
      <c r="K28" s="87"/>
      <c r="L28" s="88"/>
    </row>
  </sheetData>
  <sheetProtection algorithmName="SHA-512" hashValue="kv9jEZ5rSsXQGI2cvxwtqQ2N6NvEtcTm3mEtF72Lw2iVBMVcI44IcTF7fsro2lFP6LJgHu764GsDKsK50OCb2w==" saltValue="OewrhcBCO58/R7obx0DkRg==" spinCount="100000" sheet="1" objects="1" scenarios="1" formatCells="0" formatRows="0" insertRows="0"/>
  <mergeCells count="20">
    <mergeCell ref="B28:F28"/>
    <mergeCell ref="G28:L28"/>
    <mergeCell ref="B25:F25"/>
    <mergeCell ref="B22:F22"/>
    <mergeCell ref="B23:F23"/>
    <mergeCell ref="B24:F24"/>
    <mergeCell ref="G2:L2"/>
    <mergeCell ref="C4:F4"/>
    <mergeCell ref="B19:F19"/>
    <mergeCell ref="B20:F20"/>
    <mergeCell ref="B21:F21"/>
    <mergeCell ref="B15:F15"/>
    <mergeCell ref="B8:F8"/>
    <mergeCell ref="B9:F9"/>
    <mergeCell ref="B18:F18"/>
    <mergeCell ref="B10:F10"/>
    <mergeCell ref="B11:F11"/>
    <mergeCell ref="B12:F12"/>
    <mergeCell ref="B13:F13"/>
    <mergeCell ref="B14:F14"/>
  </mergeCells>
  <pageMargins left="0.7" right="0.7" top="0.75" bottom="0.75" header="0.3" footer="0.3"/>
  <pageSetup scale="49" fitToHeight="0" orientation="landscape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Wordpad.Document.1" dvAspect="DVASPECT_ICON" shapeId="1026" r:id="rId4">
          <objectPr defaultSize="0" autoPict="0" r:id="rId5">
            <anchor mov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581025</xdr:colOff>
                <xdr:row>1</xdr:row>
                <xdr:rowOff>466725</xdr:rowOff>
              </to>
            </anchor>
          </objectPr>
        </oleObject>
      </mc:Choice>
      <mc:Fallback>
        <oleObject progId="Wordpad.Document.1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Fanshawe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Hemington, - Derek</dc:creator>
  <cp:lastModifiedBy>Liyanage, Gihan Shamike</cp:lastModifiedBy>
  <cp:lastPrinted>2022-04-29T13:58:16Z</cp:lastPrinted>
  <dcterms:created xsi:type="dcterms:W3CDTF">2022-01-02T18:21:49Z</dcterms:created>
  <dcterms:modified xsi:type="dcterms:W3CDTF">2024-01-30T22:39:49Z</dcterms:modified>
</cp:coreProperties>
</file>