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defaultThemeVersion="124226"/>
  <mc:AlternateContent xmlns:mc="http://schemas.openxmlformats.org/markup-compatibility/2006">
    <mc:Choice Requires="x15">
      <x15ac:absPath xmlns:x15ac="http://schemas.microsoft.com/office/spreadsheetml/2010/11/ac" url="C:\Users\Roshna\Project Management\2nd sem\Risk\Assignments\"/>
    </mc:Choice>
  </mc:AlternateContent>
  <xr:revisionPtr revIDLastSave="0" documentId="13_ncr:1_{DEED09D1-AD6F-4886-81C3-F7A3F1FF0BF3}" xr6:coauthVersionLast="47" xr6:coauthVersionMax="47" xr10:uidLastSave="{00000000-0000-0000-0000-000000000000}"/>
  <bookViews>
    <workbookView xWindow="-110" yWindow="-110" windowWidth="19420" windowHeight="11500" tabRatio="577" xr2:uid="{00000000-000D-0000-FFFF-FFFF00000000}"/>
  </bookViews>
  <sheets>
    <sheet name="Risk &amp; Opportunity Register" sheetId="1" r:id="rId1"/>
    <sheet name="Impact &amp; Probability" sheetId="2" r:id="rId2"/>
    <sheet name="Time  Budget Calculations" sheetId="3" r:id="rId3"/>
    <sheet name="risk matrix categorization" sheetId="4" r:id="rId4"/>
    <sheet name="Team members" sheetId="5" r:id="rId5"/>
    <sheet name="References" sheetId="6" r:id="rId6"/>
  </sheets>
  <definedNames>
    <definedName name="_xlnm._FilterDatabase" localSheetId="0" hidden="1">'Risk &amp; Opportunity Register'!#REF!</definedName>
    <definedName name="_xlnm.Criteria" localSheetId="0">'Risk &amp; Opportunity Register'!$1:$1</definedName>
    <definedName name="_xlnm.Print_Area" localSheetId="1">'Impact &amp; Probability'!$A$1:$X$43</definedName>
    <definedName name="_xlnm.Print_Area" localSheetId="0">'Risk &amp; Opportunity Register'!$B$1:$AA$98</definedName>
    <definedName name="_xlnm.Print_Titles" localSheetId="0">'Risk &amp; Opportunity Register'!$1:$2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0" i="3" l="1"/>
  <c r="F19" i="3"/>
  <c r="E20" i="3"/>
  <c r="E19" i="3"/>
  <c r="F12" i="3"/>
  <c r="F13" i="3"/>
  <c r="F14" i="3"/>
  <c r="F15" i="3"/>
  <c r="F16" i="3"/>
  <c r="F17" i="3"/>
  <c r="F18" i="3"/>
  <c r="F11" i="3"/>
  <c r="E12" i="3"/>
  <c r="E13" i="3"/>
  <c r="E14" i="3"/>
  <c r="E15" i="3"/>
  <c r="E16" i="3"/>
  <c r="E17" i="3"/>
  <c r="E18" i="3"/>
  <c r="E11" i="3"/>
  <c r="S41" i="1"/>
  <c r="V36" i="1"/>
  <c r="V37" i="1"/>
  <c r="V38" i="1"/>
  <c r="S36" i="1"/>
  <c r="S37" i="1"/>
  <c r="S38" i="1"/>
  <c r="S39" i="1"/>
  <c r="V39" i="1"/>
  <c r="V40" i="1"/>
  <c r="S40" i="1"/>
  <c r="V41" i="1"/>
  <c r="S42" i="1"/>
  <c r="V42" i="1"/>
  <c r="V43" i="1"/>
  <c r="S43" i="1"/>
  <c r="F31" i="3"/>
  <c r="F32" i="3"/>
  <c r="F33" i="3"/>
  <c r="F34" i="3"/>
  <c r="F35" i="3"/>
  <c r="F36" i="3"/>
  <c r="F37" i="3"/>
  <c r="F38" i="3"/>
  <c r="F39" i="3"/>
  <c r="F40" i="3"/>
  <c r="F41" i="3"/>
  <c r="F42" i="3"/>
  <c r="E47" i="3"/>
  <c r="E43" i="3"/>
  <c r="E36" i="3"/>
  <c r="E37" i="3"/>
  <c r="E38" i="3"/>
  <c r="E39" i="3"/>
  <c r="E40" i="3"/>
  <c r="E41" i="3"/>
  <c r="E42" i="3"/>
  <c r="E31" i="3"/>
  <c r="E32" i="3"/>
  <c r="E33" i="3"/>
  <c r="E34" i="3"/>
  <c r="E35" i="3"/>
  <c r="V58" i="1"/>
  <c r="S58" i="1"/>
  <c r="J58" i="1"/>
  <c r="G58" i="1"/>
  <c r="V57" i="1"/>
  <c r="S57" i="1"/>
  <c r="J57" i="1"/>
  <c r="G57" i="1"/>
  <c r="V56" i="1"/>
  <c r="S56" i="1"/>
  <c r="J56" i="1"/>
  <c r="G56" i="1"/>
  <c r="V55" i="1"/>
  <c r="S55" i="1"/>
  <c r="J55" i="1"/>
  <c r="G55" i="1"/>
  <c r="V54" i="1"/>
  <c r="S54" i="1"/>
  <c r="J54" i="1"/>
  <c r="G54" i="1"/>
  <c r="V53" i="1"/>
  <c r="S53" i="1"/>
  <c r="J53" i="1"/>
  <c r="G53" i="1"/>
  <c r="V52" i="1"/>
  <c r="S52" i="1"/>
  <c r="J52" i="1"/>
  <c r="G52" i="1"/>
  <c r="V51" i="1"/>
  <c r="S51" i="1"/>
  <c r="J51" i="1"/>
  <c r="G51" i="1"/>
  <c r="V50" i="1"/>
  <c r="S50" i="1"/>
  <c r="J50" i="1"/>
  <c r="G50" i="1"/>
  <c r="V49" i="1"/>
  <c r="S49" i="1"/>
  <c r="J49" i="1"/>
  <c r="G49" i="1"/>
  <c r="V48" i="1"/>
  <c r="S48" i="1"/>
  <c r="J48" i="1"/>
  <c r="G48" i="1"/>
  <c r="V47" i="1"/>
  <c r="S47" i="1"/>
  <c r="J47" i="1"/>
  <c r="G47" i="1"/>
  <c r="G59" i="1"/>
  <c r="J59" i="1"/>
  <c r="G60" i="1"/>
  <c r="J60" i="1"/>
  <c r="G61" i="1"/>
  <c r="J61" i="1"/>
  <c r="G62" i="1"/>
  <c r="J62" i="1"/>
  <c r="G63" i="1"/>
  <c r="J63" i="1"/>
  <c r="G64" i="1"/>
  <c r="J64" i="1"/>
  <c r="G65" i="1"/>
  <c r="J65" i="1"/>
  <c r="G66" i="1"/>
  <c r="J66" i="1"/>
  <c r="G67" i="1"/>
  <c r="J67" i="1"/>
  <c r="G68" i="1"/>
  <c r="J68" i="1"/>
  <c r="G69" i="1"/>
  <c r="J69" i="1"/>
  <c r="G70" i="1"/>
  <c r="J70" i="1"/>
  <c r="G71" i="1"/>
  <c r="J71" i="1"/>
  <c r="G72" i="1"/>
  <c r="J72" i="1"/>
  <c r="J39" i="1" l="1"/>
  <c r="J19" i="1"/>
  <c r="G43" i="1"/>
  <c r="J17" i="1"/>
  <c r="J18" i="1"/>
  <c r="J20" i="1"/>
  <c r="J21" i="1"/>
  <c r="J22" i="1"/>
  <c r="J23" i="1"/>
  <c r="J24" i="1"/>
  <c r="J25" i="1"/>
  <c r="J26" i="1"/>
  <c r="J27" i="1"/>
  <c r="J28" i="1"/>
  <c r="J29" i="1"/>
  <c r="J30" i="1"/>
  <c r="J31" i="1"/>
  <c r="J32" i="1"/>
  <c r="J33" i="1"/>
  <c r="J34" i="1"/>
  <c r="J35" i="1"/>
  <c r="J36" i="1"/>
  <c r="J37" i="1"/>
  <c r="J38" i="1"/>
  <c r="J40" i="1"/>
  <c r="J41" i="1"/>
  <c r="J42" i="1"/>
  <c r="J43" i="1"/>
  <c r="G35" i="1"/>
  <c r="G36" i="1"/>
  <c r="G37" i="1"/>
  <c r="G38" i="1"/>
  <c r="G39" i="1"/>
  <c r="G40" i="1"/>
  <c r="G41" i="1"/>
  <c r="G42" i="1"/>
  <c r="G34" i="1"/>
  <c r="G33" i="1"/>
  <c r="G32" i="1"/>
  <c r="G31" i="1"/>
  <c r="G30" i="1"/>
  <c r="G29" i="1"/>
  <c r="G28" i="1"/>
  <c r="G27" i="1"/>
  <c r="G26" i="1"/>
  <c r="G25" i="1"/>
  <c r="G24" i="1"/>
  <c r="G23" i="1"/>
  <c r="G22" i="1"/>
  <c r="G21" i="1"/>
  <c r="G20" i="1"/>
  <c r="G19" i="1"/>
  <c r="G18" i="1"/>
  <c r="G17" i="1"/>
  <c r="V14" i="1"/>
  <c r="S14" i="1"/>
  <c r="V8" i="1"/>
  <c r="S8" i="1"/>
  <c r="V7" i="1"/>
  <c r="S7" i="1"/>
  <c r="V5" i="1"/>
  <c r="S5" i="1"/>
  <c r="V4" i="1"/>
  <c r="S4" i="1"/>
  <c r="J9" i="1"/>
  <c r="J10" i="1"/>
  <c r="J8" i="1"/>
  <c r="G10" i="1"/>
  <c r="G8" i="1"/>
  <c r="G9" i="1"/>
  <c r="V46" i="1"/>
  <c r="V45" i="1"/>
  <c r="S46" i="1"/>
  <c r="S45" i="1"/>
  <c r="G116" i="1"/>
  <c r="G115" i="1"/>
  <c r="G114" i="1"/>
  <c r="G113" i="1"/>
  <c r="G112" i="1"/>
  <c r="G111" i="1"/>
  <c r="G110" i="1"/>
  <c r="G109" i="1"/>
  <c r="G108" i="1"/>
  <c r="J78" i="1"/>
  <c r="G78" i="1"/>
  <c r="J77" i="1"/>
  <c r="G77" i="1"/>
  <c r="J76" i="1"/>
  <c r="G76" i="1"/>
  <c r="J75" i="1"/>
  <c r="G75" i="1"/>
  <c r="J74" i="1"/>
  <c r="G74" i="1"/>
  <c r="G73" i="1"/>
  <c r="J46" i="1"/>
  <c r="G46" i="1"/>
  <c r="J45" i="1"/>
  <c r="G45" i="1"/>
  <c r="J16" i="1"/>
  <c r="G16" i="1"/>
  <c r="J15" i="1"/>
  <c r="G15" i="1"/>
  <c r="J14" i="1"/>
  <c r="G14" i="1"/>
  <c r="J13" i="1"/>
  <c r="G13" i="1"/>
  <c r="J12" i="1"/>
  <c r="G12" i="1"/>
  <c r="J11" i="1"/>
  <c r="G11" i="1"/>
  <c r="J7" i="1"/>
  <c r="G7" i="1"/>
  <c r="J6" i="1"/>
  <c r="G6" i="1"/>
  <c r="J5" i="1"/>
  <c r="G5" i="1"/>
  <c r="J4" i="1"/>
  <c r="G4" i="1"/>
  <c r="F30" i="3"/>
  <c r="F29" i="3"/>
  <c r="E30" i="3"/>
  <c r="E29" i="3"/>
  <c r="F7" i="3"/>
  <c r="F8" i="3"/>
  <c r="F9" i="3"/>
  <c r="F10" i="3"/>
  <c r="F6" i="3"/>
  <c r="E7" i="3"/>
  <c r="E8" i="3"/>
  <c r="E9" i="3"/>
  <c r="E10" i="3"/>
  <c r="E6" i="3"/>
  <c r="J79" i="1" l="1"/>
  <c r="E49" i="3"/>
  <c r="F47" i="3"/>
  <c r="F49" i="3" s="1"/>
  <c r="E21" i="3"/>
  <c r="E50" i="3" s="1"/>
  <c r="F21" i="3"/>
  <c r="F50" i="3" s="1"/>
</calcChain>
</file>

<file path=xl/sharedStrings.xml><?xml version="1.0" encoding="utf-8"?>
<sst xmlns="http://schemas.openxmlformats.org/spreadsheetml/2006/main" count="933" uniqueCount="555">
  <si>
    <t>BRIEF DESCRIPTION OF IMPACT</t>
  </si>
  <si>
    <t>PROBABILITY (High/Med./Low)</t>
  </si>
  <si>
    <t>IMPACT              (High/Med./Low)</t>
  </si>
  <si>
    <t>Probability Score</t>
  </si>
  <si>
    <t>Impact Score</t>
  </si>
  <si>
    <t>Risk Score</t>
  </si>
  <si>
    <t>Triggers</t>
  </si>
  <si>
    <t>MITIGATED RANKING</t>
  </si>
  <si>
    <t>Time Probability</t>
  </si>
  <si>
    <t>Time Impact (days)</t>
  </si>
  <si>
    <t>Time Expected Monetary Value (days)</t>
  </si>
  <si>
    <t>Cost Probability</t>
  </si>
  <si>
    <t>Move into Plan Risk Responses?</t>
  </si>
  <si>
    <t>Contingency Plan</t>
  </si>
  <si>
    <t>Trigger</t>
  </si>
  <si>
    <t>Fallback Plan</t>
  </si>
  <si>
    <t>Overall Project Risks</t>
  </si>
  <si>
    <t>High</t>
  </si>
  <si>
    <t>Low</t>
  </si>
  <si>
    <t>Med.</t>
  </si>
  <si>
    <t>Average</t>
  </si>
  <si>
    <t>*List Values - Do Not Delete</t>
  </si>
  <si>
    <t>Prob</t>
  </si>
  <si>
    <t>Imp.</t>
  </si>
  <si>
    <t>Reason for Moving Forward</t>
  </si>
  <si>
    <t xml:space="preserve">The Probability and Imapct criteria lie in the range of 1-3 if low, 4-6 if Medium and 7-9 if high. We have an overall risk register avgerage P x I Score of 23. We have decided to keep 23 as our threshold for analysing further risk(moving forward). We have reached to a consensus that not much can go wrong with a score range of 20-28 as mitigation is not a very difficult task. Hence we have a score of 23 as our threshold for this project. </t>
  </si>
  <si>
    <t>Prob vs Impact</t>
  </si>
  <si>
    <t>= Rank</t>
  </si>
  <si>
    <t>Estimating Form</t>
  </si>
  <si>
    <t>Orignal estimate</t>
  </si>
  <si>
    <t xml:space="preserve">Time </t>
  </si>
  <si>
    <t>Cost</t>
  </si>
  <si>
    <t>Risk identification, and  qualititave and quantitative risk anaylsis result in :</t>
  </si>
  <si>
    <t>Original Risks</t>
  </si>
  <si>
    <t>Probability</t>
  </si>
  <si>
    <t>Impact</t>
  </si>
  <si>
    <t>Expected monetary value</t>
  </si>
  <si>
    <t>Time in days</t>
  </si>
  <si>
    <t>Cost in $</t>
  </si>
  <si>
    <t>EMV</t>
  </si>
  <si>
    <t>Time</t>
  </si>
  <si>
    <t>Time in Days</t>
  </si>
  <si>
    <t>Final project estimate</t>
  </si>
  <si>
    <t>Savings due to risk management:</t>
  </si>
  <si>
    <t xml:space="preserve">Category Lead: </t>
  </si>
  <si>
    <t>Move into quant. analysis? ( Move Forwar)</t>
  </si>
  <si>
    <t xml:space="preserve">Unforeseen Weather Conditions </t>
  </si>
  <si>
    <t xml:space="preserve"> Adverse weather patterns (e.g., heavy rain, snowstorms, extreme temperatures) Extreme weather conditions disrupts outdoor construction operations.
Negative impacts: Project delays, increased labor costs, potential safety hazards </t>
  </si>
  <si>
    <t>Weather forecasts indicating high likelihood of adverse conditions</t>
  </si>
  <si>
    <t>Construction Manager (Group)</t>
  </si>
  <si>
    <t>Move Forward</t>
  </si>
  <si>
    <t xml:space="preserve"> Adjust project schedules to accommodate delays caused by adverse weather events.</t>
  </si>
  <si>
    <t>Allocate additional resources for indoor tasks during inclement weather. Extend project timeline to accommodate weather-related delays.</t>
  </si>
  <si>
    <t>Extend project timeline to accommodate weather-related delays</t>
  </si>
  <si>
    <t>Regulatory Approval Delays</t>
  </si>
  <si>
    <t>Delays in regulatory approvals might negatively impact project timelines and budget.</t>
  </si>
  <si>
    <t>Avoid
Establish close communication with regulatory bodies, provide complete and accurate documentation, and monitor approval progress closely.</t>
  </si>
  <si>
    <t>Lengthy regulatory approval processes</t>
  </si>
  <si>
    <t>Project Manager (Group)</t>
  </si>
  <si>
    <t>Implement an expedited review process for pending approvals and seek assistance from regulatory agencies if necessary.</t>
  </si>
  <si>
    <t>Allocate additional resources for expedited approval processes if delays occur.</t>
  </si>
  <si>
    <t>Delays in regulatory response beyond predefined thresholds</t>
  </si>
  <si>
    <t>Explore alternative regulatory pathways if significant delays persist</t>
  </si>
  <si>
    <t>Fluctuations in material prices impact project budget.</t>
  </si>
  <si>
    <t>Transfer 
Transfer risk through long-term material supply contracts or hedging strategies.</t>
  </si>
  <si>
    <t>Significant price changes in key construction materials</t>
  </si>
  <si>
    <t>Procurement Manager (Group)</t>
  </si>
  <si>
    <t>Negotiate long-term contracts with suppliers to lock in prices or identify alternative sources for materials.</t>
  </si>
  <si>
    <t>Allocate budget reserves to absorb cost fluctuations.</t>
  </si>
  <si>
    <t>Sudden increase in material costs</t>
  </si>
  <si>
    <t>Explore alternative materials or suppliers if costs become prohibitive</t>
  </si>
  <si>
    <t>Labor Shortages</t>
  </si>
  <si>
    <t>Labor shortages due to unforeseen market conditions may delay project milestones.</t>
  </si>
  <si>
    <t>Mitigate
Mitigate by exploring subcontracting options or investing in training programs to address skill shortages.</t>
  </si>
  <si>
    <t>Difficulty in filling key positions within the project team</t>
  </si>
  <si>
    <t>Human Resources Manager (Group)</t>
  </si>
  <si>
    <t>Partner with temporary staffing agencies to secure additional labor resources or redistribute workloads among existing team members.</t>
  </si>
  <si>
    <t>Explore subcontracting options or invest in training programs to address skill shortages.</t>
  </si>
  <si>
    <t>Adjust project schedule and scope to accommodate labor constraints</t>
  </si>
  <si>
    <t>Regulatory changes in safety standards may lead to project compliance issues.</t>
  </si>
  <si>
    <t>Mitigate
Regularly review and update safety protocols to align with regulatory changes.</t>
  </si>
  <si>
    <t>Notification of impending safety standard revisions</t>
  </si>
  <si>
    <t>Safety Compliance Officer (Group)</t>
  </si>
  <si>
    <t>Retain legal counsel to assess the impact of regulatory changes and develop strategies for timely compliance.</t>
  </si>
  <si>
    <t>Regularly review and update safety protocols to align with regulatory changes.</t>
  </si>
  <si>
    <t>Introduction of stricter safety standards or enforcement measures</t>
  </si>
  <si>
    <t>Engage legal counsel to assess compliance and mitigate potential penalties</t>
  </si>
  <si>
    <t>Environmental regulations evolve, impacting project compliance.</t>
  </si>
  <si>
    <t>Mitigate
Stay updated on regulatory changes, engage with regulatory bodies, and implement proactive environmental management practices.</t>
  </si>
  <si>
    <t>Notification of impending regulatory changes</t>
  </si>
  <si>
    <t>Environmental Compliance Officer (Group)</t>
  </si>
  <si>
    <t>Conduct regular environmental audits to ensure compliance with evolving regulations and adjust project plans accordingly.</t>
  </si>
  <si>
    <t>Stay updated on regulatory changes, engage with regulatory bodies, and implement proactive environmental management practices.</t>
  </si>
  <si>
    <t>Changes in environmental legislation or standards</t>
  </si>
  <si>
    <t>Adapt project plans and designs to align with new regulatory requirements</t>
  </si>
  <si>
    <t>Community resistance to project development.</t>
  </si>
  <si>
    <t>Mitigate
Mitigate by engaging with local stakeholders, addressing concerns transparently, and implementing community benefit programs.</t>
  </si>
  <si>
    <t>Notice of community opposition or negative media coverage</t>
  </si>
  <si>
    <t>Community Relations Manager (Group)</t>
  </si>
  <si>
    <t>Engage in open dialogue with community leaders and offer concessions or incentives to address concerns and garner support.</t>
  </si>
  <si>
    <t>Engage with local stakeholders, address concerns transparently, and implement community benefit programs.</t>
  </si>
  <si>
    <t>Opposition from local residents or interest groups</t>
  </si>
  <si>
    <t>Explore alternative project locations or designs to mitigate community resistance</t>
  </si>
  <si>
    <t>Supply Chain Disruptions</t>
  </si>
  <si>
    <t>Supply chain disruptions leading to unavailability of resources on time.</t>
  </si>
  <si>
    <t>Mitigate
Diversify supplier base, maintain buffer stock for critical materials, and establish clear communication channels with suppliers.</t>
  </si>
  <si>
    <t>Delivery delays from primary suppliers</t>
  </si>
  <si>
    <t>Maintain strategic stockpiles of critical materials and establish backup suppliers to mitigate the effects of disruptions.</t>
  </si>
  <si>
    <t>Diversify supplier base, maintain buffer stock for critical materials, and establish clear communication channels with suppliers.</t>
  </si>
  <si>
    <t>Suppliers fail to deliver necessary materials on time</t>
  </si>
  <si>
    <t>Identify alternative suppliers and expedited shipping options in case of disruptions</t>
  </si>
  <si>
    <t>Labor strikes or disputes will affect the project progress. This can temporarily pause the construction works, which thereby affect the project timeline.</t>
  </si>
  <si>
    <t>Mitigate
Foster positive labor relations, establish open communication channels, and address worker concerns proactively.</t>
  </si>
  <si>
    <t>Notice of strike or labor unrest from union representatives</t>
  </si>
  <si>
    <t>Develop contingency plans to redistribute responsibilities and prioritize critical tasks during labor disputes.</t>
  </si>
  <si>
    <t>Foster positive labor relations, establish open communication channels, and address worker concerns proactively.</t>
  </si>
  <si>
    <t>Labor union disagreements or grievances</t>
  </si>
  <si>
    <t>Allocate additional resources for overtime or temporary labor if strikes occur</t>
  </si>
  <si>
    <t>Design Changes</t>
  </si>
  <si>
    <t>Any modifications in the design will leacd to changes in scope of the project. Any incomplete ot inaccurate initial designs can lead to request for changes in design by stakeholders</t>
  </si>
  <si>
    <t>Mitigate
Implement robust change management procedures, conduct impact assessments, and seek stakeholder approvals for scope modifications.</t>
  </si>
  <si>
    <t>Scope change requests from stakeholders</t>
  </si>
  <si>
    <t xml:space="preserve"> </t>
  </si>
  <si>
    <t>Establish a change control board to assess proposed scope changes and evaluate their impact on project objectives and timelines.</t>
  </si>
  <si>
    <t>Implement robust change management procedures, conduct impact assessments, and seek stakeholder approvals for scope modifications.</t>
  </si>
  <si>
    <t>Allocate additional funds or reallocate resources to accommodate approved scope changes</t>
  </si>
  <si>
    <t>Opputunity Risks</t>
  </si>
  <si>
    <t>Strong collaboration within stakeholders</t>
  </si>
  <si>
    <t>Effective collaboration among stakeholders fosters effective communication, efficient decision making and lead to collectively working for the goal.</t>
  </si>
  <si>
    <t>Advanced construction technologies</t>
  </si>
  <si>
    <t>Adoption of advanced construction technologies will increase the efficiency of the project with improved project outcomes and shall result in potential cost savings.</t>
  </si>
  <si>
    <t>RANKING
(High/Med.
/Low)</t>
  </si>
  <si>
    <r>
      <t xml:space="preserve">MITIGATION STRATEGY/ ACTION PLAN
</t>
    </r>
    <r>
      <rPr>
        <sz val="13"/>
        <color indexed="9"/>
        <rFont val="Times New Roman"/>
        <family val="1"/>
      </rPr>
      <t>(Avoid, Transfer, Mitigate or Accept)</t>
    </r>
  </si>
  <si>
    <r>
      <t xml:space="preserve">RESPONSIBILITY
</t>
    </r>
    <r>
      <rPr>
        <sz val="13"/>
        <color indexed="9"/>
        <rFont val="Times New Roman"/>
        <family val="1"/>
      </rPr>
      <t>(Group &amp; Individual)</t>
    </r>
  </si>
  <si>
    <t>Mitigate 
The mitigation strategy for unfavorable weather conditions involves implementing contingency plans, such as adjusting work schedules or temporarily suspending outdoor operations, to minimize disruptions and ensure the safety of personnel and assets.</t>
  </si>
  <si>
    <t>Team Members</t>
  </si>
  <si>
    <t>Student ID</t>
  </si>
  <si>
    <t>Divya Mathew</t>
  </si>
  <si>
    <t>Roshna Mary</t>
  </si>
  <si>
    <t>Innovative technologies improves the efficiency and cost effectiveness of the project. Thre can be shortages in skilled labours for using advanced technologies.</t>
  </si>
  <si>
    <t>Diverse sakeholder groups may trigger the ability to agree upon a signle way of approach. There might be difference in opinions. Difficult to manage the complex variety of stakeholders involved.</t>
  </si>
  <si>
    <t>Project manager and stake holder engagement teams.</t>
  </si>
  <si>
    <t>Project manager and design engineer</t>
  </si>
  <si>
    <t xml:space="preserve">Range </t>
  </si>
  <si>
    <t>Type</t>
  </si>
  <si>
    <t>Sl no</t>
  </si>
  <si>
    <t>1 to 3</t>
  </si>
  <si>
    <t>4 to 6</t>
  </si>
  <si>
    <t>Low Risk</t>
  </si>
  <si>
    <t>Medium Risk</t>
  </si>
  <si>
    <t>High Risk</t>
  </si>
  <si>
    <t>Risk Matrix Categorization</t>
  </si>
  <si>
    <t>References</t>
  </si>
  <si>
    <t>Note : Considering impact days between 2022 April to 2023 April, which is the construction period of this project. The total budget of this project is 87.6million. The cost impact is calculated based on this value.</t>
  </si>
  <si>
    <t>Equipment failures</t>
  </si>
  <si>
    <t>Equipment failures which construction will delay the project which thereby increase the cost of construction and will also cost potential safety hazards</t>
  </si>
  <si>
    <t>Enhance - Identify all the stakeholders, develop a clear communication stratergy,always welcome feedbacks and ideas from the stakeholders</t>
  </si>
  <si>
    <t>Enhance - Do a reasearch on the available advanced technologies in construction industry. Conduct meetings with the stakeholders including technology experts and analyse all the technologies that can be used for this project considering the budget. Incorporate the selected approppriate innovate technologies to the project.</t>
  </si>
  <si>
    <t>Enhance</t>
  </si>
  <si>
    <t>Exploit</t>
  </si>
  <si>
    <t>The interruptions caused to basic utilities such as water, electricity, communication channels etc adversly affect construction works as well as the local community. This causes delays in project and increase the cost. Utility interruptions also effect the small businesses accross the street.</t>
  </si>
  <si>
    <t>Traffic disruptions due to construction works causes incovenience for public transportation. This also effects the small businesses in the locality, because the accessibility gets decreased and people coming to purchase thing from that locality will reduce accordingly.</t>
  </si>
  <si>
    <t>If there is a sudden increase in requirement of maintenance than usual maintenance.</t>
  </si>
  <si>
    <t>Equipment maintenance team</t>
  </si>
  <si>
    <t>Mitigate - For avoiding the chances of failures of any equipments while construction, regular maintenance has to be carried out. Always have a backup equipment.</t>
  </si>
  <si>
    <t>Transfer- involve utility providers and sign agreements with them to share this risk. Communicate with themm to minimize the interruption of utilities.</t>
  </si>
  <si>
    <t>Any delays seen in providing utility, any fluctuations in supply.</t>
  </si>
  <si>
    <t>Facilities management team</t>
  </si>
  <si>
    <t>Avoid - Schedule the main construction works during off peak hours to reduce the traffic disruptions</t>
  </si>
  <si>
    <t>Project team who prepare the daily schedules, Traffic management team</t>
  </si>
  <si>
    <t>If there is any public compaints due to traffic delays, any sudden traffic congestions.</t>
  </si>
  <si>
    <t>Move forward</t>
  </si>
  <si>
    <t>Quickly activate the backup equipment and repair the broken one</t>
  </si>
  <si>
    <t>If the backup equipement didn’t work rent the equipment from nearby local rentals</t>
  </si>
  <si>
    <t>If there is a long time needed for activation</t>
  </si>
  <si>
    <t>If it takes more duration than usual time to start working</t>
  </si>
  <si>
    <t>Effective communication for rerouting the traffic directions</t>
  </si>
  <si>
    <t>If there is an increase in traffic congestion on roads</t>
  </si>
  <si>
    <t>Communicate with local people for helping to divert the traffic flow</t>
  </si>
  <si>
    <t>Complaints from public, traffic congestion</t>
  </si>
  <si>
    <t>Should have a backup power source to avoid interruption for construction works</t>
  </si>
  <si>
    <t>Fluctuations in utility supply</t>
  </si>
  <si>
    <t>Temporarily stop the construction works and work on utility supply works</t>
  </si>
  <si>
    <t>Any delays in utility restoration</t>
  </si>
  <si>
    <t>Enhance the stakeholder relationships by building strong communication channels</t>
  </si>
  <si>
    <t>Build a communication management plan among stakeholders</t>
  </si>
  <si>
    <t>Any challenges faced in communication channels</t>
  </si>
  <si>
    <t>Any disputes occur while stakeholder collaboration</t>
  </si>
  <si>
    <t>Ugrade  the construction practices using todays industry advancess</t>
  </si>
  <si>
    <t>not showing efficiency while project prgresses</t>
  </si>
  <si>
    <t xml:space="preserve">Extended time for implementing new practices </t>
  </si>
  <si>
    <t>Consult technology experts for implementing new practices efficiently</t>
  </si>
  <si>
    <t>Cost Impact ($)</t>
  </si>
  <si>
    <t>Cost Expected Monetary Value($)</t>
  </si>
  <si>
    <t>Opportunity risks</t>
  </si>
  <si>
    <t>Construction of Adelaide Street Underpass
Collapse of tunnel or excavation site</t>
  </si>
  <si>
    <t>Injury or fatalities to motorists, pedestrians, or cyclists</t>
  </si>
  <si>
    <t>Legal liabilities due to accidents or injuries</t>
  </si>
  <si>
    <t>Road Detour Implementation
Traffic diversion and rerouting</t>
  </si>
  <si>
    <t>Increased travel time and commuting frustrations for motorists</t>
  </si>
  <si>
    <t>Railway Crossing Closure for Underpass Construction
Disruption to railway operations</t>
  </si>
  <si>
    <t>Impact on freight and passenger rail services, leading to delays in goods transportation and commuter travel</t>
  </si>
  <si>
    <t>Difficulty in securing future project approvals or funding
Decreased public participation and support for project initiatives
Reputational damage to project sponsors and stakeholders</t>
  </si>
  <si>
    <t>Worksite accidents leading to injuries or fatalities
Project delays due to equipment repairs or replacements
Increased construction costs from downtime and productivity losses</t>
  </si>
  <si>
    <t>Exposure of sensitive project information to competitors or hackers
Legal penalties and fines for data privacy violations
Loss of stakeholder trust and confidence in project management</t>
  </si>
  <si>
    <t>Project downsizing or cancellation
Incomplete or substandard project deliverables
Legal disputes with funding agencies or sponsors</t>
  </si>
  <si>
    <t>Increased material costs and project expenditures
Delayed procurement of essential project resources
Impact on project timelines and delivery schedules</t>
  </si>
  <si>
    <t>Ecological damage to waterways, soil, or vegetation
Legal fines and penalties for environmental violations
Reputational damage and public outcry against project sponsors</t>
  </si>
  <si>
    <t>Destruction of project infrastructure and assets
Loss of life or injuries to project workers or nearby residents
Project delays and increased costs for recovery and reconstruction</t>
  </si>
  <si>
    <t>Project redesign to comply with updated regulations
Delayed project approvals or permits
Legal challenges and disputes over regulatory interpretations</t>
  </si>
  <si>
    <t>Shifting project priorities or funding allocations
Policy reversals impacting project feasibility or viability
Increased bureaucratic hurdles and administrative delays</t>
  </si>
  <si>
    <t>Project delays or interruptions due to legal proceedings
Financial losses from legal fees and settlements
Damage to stakeholder relationships and project reputation</t>
  </si>
  <si>
    <t>Legal expenses and settlements impacting project finances
Reputational damage and public scrutiny
Project delays or modifications to address legal requirements</t>
  </si>
  <si>
    <t>Public backlash and community protests
Loss of stakeholder</t>
  </si>
  <si>
    <t>Ethical # 2
Conflict of Interest</t>
  </si>
  <si>
    <t>Compromised decision-making processes leading to suboptimal project outcomes.
Damage to the project's reputation and integrity.
Legal or ethical investigations resulting in delays or disruptions to project progress.</t>
  </si>
  <si>
    <t>Evacuation of workers and public, emergency response plan</t>
  </si>
  <si>
    <t>Tunnel excavation equipment malfunction</t>
  </si>
  <si>
    <t>Engage additional rescue personnel</t>
  </si>
  <si>
    <t>Delayed response to emergency situation</t>
  </si>
  <si>
    <t>Implement traffic calming measures, increase signage</t>
  </si>
  <si>
    <t>High traffic congestion during peak hours</t>
  </si>
  <si>
    <t>Implement temporary traffic control measures</t>
  </si>
  <si>
    <t>Failure to mitigate traffic congestion</t>
  </si>
  <si>
    <t>Implement safety barriers, increase awareness campaigns</t>
  </si>
  <si>
    <t>Increase in accidents involving pedestrians/cyclists</t>
  </si>
  <si>
    <t>Implement safety training for workers</t>
  </si>
  <si>
    <t>Failure to ensure safety measures</t>
  </si>
  <si>
    <t>Adjust construction schedule, provide alternate routes</t>
  </si>
  <si>
    <t>Detour route blocked due to unforeseen circumstances</t>
  </si>
  <si>
    <t>Insufficient traffic management</t>
  </si>
  <si>
    <t>Coordinate with railway authorities, implement alternative transportation methods</t>
  </si>
  <si>
    <t>Railway closure notice received</t>
  </si>
  <si>
    <t>Implement shuttle services</t>
  </si>
  <si>
    <t>Insufficient shuttle services</t>
  </si>
  <si>
    <t>Engage in mediation process</t>
  </si>
  <si>
    <t>Backup systems activation, regular maintenance checks</t>
  </si>
  <si>
    <t>Malfunction detected in construction equipment</t>
  </si>
  <si>
    <t>Implement software update</t>
  </si>
  <si>
    <t>Failure to resolve technology issue</t>
  </si>
  <si>
    <t>Activate incident response plan, isolate affected systems</t>
  </si>
  <si>
    <t>Unusual network activity detected</t>
  </si>
  <si>
    <t>Activate backup systems</t>
  </si>
  <si>
    <t>Failure of backup systems</t>
  </si>
  <si>
    <t>Seek additional funding sources, prioritize expenditures</t>
  </si>
  <si>
    <t>Funding request denied by stakeholders</t>
  </si>
  <si>
    <t>Implement cost-saving measures</t>
  </si>
  <si>
    <t>Insufficient cost-saving measures</t>
  </si>
  <si>
    <t>Diversify revenue streams, renegotiate contracts</t>
  </si>
  <si>
    <t>Sudden drop in market indices</t>
  </si>
  <si>
    <t>Activate emergency fund</t>
  </si>
  <si>
    <t>Inadequate emergency fund</t>
  </si>
  <si>
    <t>Implement environmental protection measures, clean-up efforts</t>
  </si>
  <si>
    <t>Contaminant spill detected</t>
  </si>
  <si>
    <t>Engage environmental cleanup team</t>
  </si>
  <si>
    <t>Delayed response to environmental threat</t>
  </si>
  <si>
    <t>Activate emergency response plan, evacuate affected areas</t>
  </si>
  <si>
    <t>Severe weather warning issued</t>
  </si>
  <si>
    <t>Activate emergency shelters</t>
  </si>
  <si>
    <t>Inadequate emergency shelters</t>
  </si>
  <si>
    <t>Review and update compliance procedures, seek legal counsel</t>
  </si>
  <si>
    <t>New regulation announced</t>
  </si>
  <si>
    <t>Seek legal interpretation</t>
  </si>
  <si>
    <t>Delayed legal interpretation</t>
  </si>
  <si>
    <t>Monitor political situation, engage with government officials</t>
  </si>
  <si>
    <t>Civil unrest reported</t>
  </si>
  <si>
    <t>Activate crisis management plan</t>
  </si>
  <si>
    <t>Ineffective crisis management</t>
  </si>
  <si>
    <t>Negotiate terms with contractors, seek legal resolution</t>
  </si>
  <si>
    <t>Dispute with contractor identified</t>
  </si>
  <si>
    <t>Failure of mediation process</t>
  </si>
  <si>
    <t>Prepare legal defense, engage in settlement negotiations</t>
  </si>
  <si>
    <t>Legal notice received</t>
  </si>
  <si>
    <t>Initiate legal proceedings</t>
  </si>
  <si>
    <t>Ineffective legal defense</t>
  </si>
  <si>
    <t>Address concerns through communication and engagement</t>
  </si>
  <si>
    <t>Stakeholder protest or demonstration</t>
  </si>
  <si>
    <t>Initiate stakeholder dialogue</t>
  </si>
  <si>
    <t>Investigate allegations, enforce conflict-of-interest policies</t>
  </si>
  <si>
    <t>Conflict of interest reported</t>
  </si>
  <si>
    <t>Conduct internal investigation</t>
  </si>
  <si>
    <t xml:space="preserve">Unforeseen Weather Conditions - Environmental </t>
  </si>
  <si>
    <t>Regulatory Approval Delays - Legal</t>
  </si>
  <si>
    <t xml:space="preserve">Material Price Fluctuations - Economical </t>
  </si>
  <si>
    <t xml:space="preserve">Labor Shortages - Economical </t>
  </si>
  <si>
    <t xml:space="preserve">Equipment failures - Technological </t>
  </si>
  <si>
    <t xml:space="preserve">Labor Strikes - Ethical </t>
  </si>
  <si>
    <t>Ethical 
Stakeholder Equity</t>
  </si>
  <si>
    <t>Legal 
Litigation Risk</t>
  </si>
  <si>
    <t>Legal 
Contract Disputes</t>
  </si>
  <si>
    <t>Political 
Government Instability</t>
  </si>
  <si>
    <t>Political 
Regulatory Change</t>
  </si>
  <si>
    <t>Environmental 
Natural Disasters</t>
  </si>
  <si>
    <t>Environmental 
Ecological Damage</t>
  </si>
  <si>
    <t>Economic 
Market Instability</t>
  </si>
  <si>
    <t>Economic 
Funding Shortfall</t>
  </si>
  <si>
    <t>Technological 
Data Security Breach</t>
  </si>
  <si>
    <t>Technological 
Construction Technology Failure</t>
  </si>
  <si>
    <t>Social
Public Perception</t>
  </si>
  <si>
    <r>
      <t>Adelaide Street North – CP Grade Separation ("Adelaide Underpass")</t>
    </r>
    <r>
      <rPr>
        <sz val="11"/>
        <rFont val="Calibri"/>
        <family val="2"/>
      </rPr>
      <t>. (2023). Retrieved from getinvolved.london.ca: https://getinvolved.london.ca/adelaide</t>
    </r>
  </si>
  <si>
    <r>
      <t xml:space="preserve">Baxter, M. (2023). </t>
    </r>
    <r>
      <rPr>
        <i/>
        <sz val="11"/>
        <rFont val="Calibri"/>
        <family val="2"/>
      </rPr>
      <t>Adelaide Street underpass project a breath of fresh air for London residents</t>
    </r>
    <r>
      <rPr>
        <sz val="11"/>
        <rFont val="Calibri"/>
        <family val="2"/>
      </rPr>
      <t>. Retrieved from canada.constructconnect.com: https://canada.constructconnect.com/dcn/news/infrastructure/2023/09/adelaide-street-underpass-project-a-breath-of-fresh-air-for-london-residents</t>
    </r>
  </si>
  <si>
    <r>
      <t xml:space="preserve">(n.d.). </t>
    </r>
    <r>
      <rPr>
        <i/>
        <sz val="11"/>
        <rFont val="Calibri"/>
        <family val="2"/>
      </rPr>
      <t>City of London | Adelaide Street North - Canadian Pacific Railway Grade Separation Class Environmental Assessment Study Report.</t>
    </r>
    <r>
      <rPr>
        <sz val="11"/>
        <rFont val="Calibri"/>
        <family val="2"/>
      </rPr>
      <t xml:space="preserve"> City of London.</t>
    </r>
  </si>
  <si>
    <r>
      <t xml:space="preserve">CityofLondonOntario. (2022). </t>
    </r>
    <r>
      <rPr>
        <i/>
        <sz val="11"/>
        <rFont val="Calibri"/>
        <family val="2"/>
      </rPr>
      <t>Adelaide Underpass Construction Public Update Meeting</t>
    </r>
    <r>
      <rPr>
        <sz val="11"/>
        <rFont val="Calibri"/>
        <family val="2"/>
      </rPr>
      <t>. Retrieved from youtube.com: https://www.youtube.com/watch?v=hmVhqVJR8Wc</t>
    </r>
  </si>
  <si>
    <r>
      <t xml:space="preserve">Garfield Dales, P. D. (2022). </t>
    </r>
    <r>
      <rPr>
        <i/>
        <sz val="11"/>
        <rFont val="Calibri"/>
        <family val="2"/>
      </rPr>
      <t>Contract Award: Tender RFT 21-97 Adelaide Street North CPR.</t>
    </r>
    <r>
      <rPr>
        <sz val="11"/>
        <rFont val="Calibri"/>
        <family val="2"/>
      </rPr>
      <t xml:space="preserve"> London, ON: City of London.</t>
    </r>
  </si>
  <si>
    <r>
      <t>Module 2 - MGMT 6062 - PROJECT RISK AND QUALITY</t>
    </r>
    <r>
      <rPr>
        <sz val="11"/>
        <rFont val="Calibri"/>
        <family val="2"/>
      </rPr>
      <t>. (2023). Retrieved from fanshaweonline.ca: https://www.fanshaweonline.ca/d2l/le/content/1558568/viewContent/14845266/View</t>
    </r>
  </si>
  <si>
    <r>
      <t>Module 3 MGMT 6062 Identify Risks &amp; Opportunities</t>
    </r>
    <r>
      <rPr>
        <sz val="11"/>
        <rFont val="Calibri"/>
        <family val="2"/>
      </rPr>
      <t>. (2023). Retrieved from fanshaweonline.ca: https://www.fanshaweonline.ca/d2l/le/content/1558568/viewContent/14069186/View</t>
    </r>
  </si>
  <si>
    <r>
      <t>Module 4 MGMT 6062 Qualitative Risk &amp; Opportunity Analysis</t>
    </r>
    <r>
      <rPr>
        <sz val="11"/>
        <rFont val="Calibri"/>
        <family val="2"/>
      </rPr>
      <t>. (2023). Retrieved from fanshaweonline.ca: https://www.fanshaweonline.ca/content/23F/1558568-MGMT-6062-(01)-24W/PowerPoints/Module%204%20Qualitative%20risk%20analysis.pdf?isCourseFile=true&amp;ou=1558568</t>
    </r>
  </si>
  <si>
    <r>
      <t>Module 5 MGMT 6062 Quantitative Risk &amp; Opportunity Analysis</t>
    </r>
    <r>
      <rPr>
        <sz val="11"/>
        <rFont val="Calibri"/>
        <family val="2"/>
      </rPr>
      <t>. (2023). Retrieved from fanshaweonline.ca: https://www.fanshaweonline.ca/content/23F/1558568-MGMT-6062-(01)-24W/PowerPoints/Module%205%20Quantitative%20risk%20analysis.pdf?isCourseFile=true&amp;ou=1558568</t>
    </r>
  </si>
  <si>
    <r>
      <t>Module 6 MGMT 6062 Plan Risk &amp; Opportunity Responses</t>
    </r>
    <r>
      <rPr>
        <sz val="11"/>
        <rFont val="Calibri"/>
        <family val="2"/>
      </rPr>
      <t>. (2023). Retrieved from fanshaweonline.ca: https://www.fanshaweonline.ca/d2l/le/content/1558568/viewContent/14069196/View</t>
    </r>
  </si>
  <si>
    <r>
      <t xml:space="preserve">Prastowo, T. &amp;. (2020). </t>
    </r>
    <r>
      <rPr>
        <i/>
        <sz val="11"/>
        <rFont val="Calibri"/>
        <family val="2"/>
      </rPr>
      <t>Risk management on railway projects: A literature view. Facta universitatis - series: Architecture and Civil Engineering.</t>
    </r>
    <r>
      <rPr>
        <sz val="11"/>
        <rFont val="Calibri"/>
        <family val="2"/>
      </rPr>
      <t xml:space="preserve"> </t>
    </r>
  </si>
  <si>
    <r>
      <t xml:space="preserve">Simon, A. (2023). </t>
    </r>
    <r>
      <rPr>
        <i/>
        <sz val="11"/>
        <rFont val="Calibri"/>
        <family val="2"/>
      </rPr>
      <t>Adelaide Street North to be closed as of Wednesday for underpass rail lift</t>
    </r>
    <r>
      <rPr>
        <sz val="11"/>
        <rFont val="Calibri"/>
        <family val="2"/>
      </rPr>
      <t>. Retrieved from globalnews.ca: https://globalnews.ca/news/9912091/adelaide-street-north-closure-london/</t>
    </r>
  </si>
  <si>
    <r>
      <t xml:space="preserve">Stacey, M. (2022, Dec). </t>
    </r>
    <r>
      <rPr>
        <i/>
        <sz val="11"/>
        <rFont val="Calibri"/>
        <family val="2"/>
      </rPr>
      <t>The big dig: An inside look at the massive Adelaide underpass project</t>
    </r>
    <r>
      <rPr>
        <sz val="11"/>
        <rFont val="Calibri"/>
        <family val="2"/>
      </rPr>
      <t>. Retrieved from lfpress.com: https://lfpress.com/news/local-news/the-big-dig-an-inside-look-at-the-massive-adelaide-underpass-project</t>
    </r>
  </si>
  <si>
    <r>
      <t xml:space="preserve">Stacey, M. (2023). </t>
    </r>
    <r>
      <rPr>
        <i/>
        <sz val="11"/>
        <rFont val="Calibri"/>
        <family val="2"/>
      </rPr>
      <t>Sticker shock: Cost of Adelaide Street underpass balloons by 50%</t>
    </r>
    <r>
      <rPr>
        <sz val="11"/>
        <rFont val="Calibri"/>
        <family val="2"/>
      </rPr>
      <t>. Retrieved from lfpress.com: https://lfpress.com/news/local-news/sticker-shock-cost-of-adelaide-street-underpass-balloons</t>
    </r>
  </si>
  <si>
    <r>
      <t xml:space="preserve">The official website for the City of London, O. (2022). </t>
    </r>
    <r>
      <rPr>
        <i/>
        <sz val="11"/>
        <rFont val="Calibri"/>
        <family val="2"/>
      </rPr>
      <t>Adelaide Street North Underpass</t>
    </r>
    <r>
      <rPr>
        <sz val="11"/>
        <rFont val="Calibri"/>
        <family val="2"/>
      </rPr>
      <t>. Retrieved from london.ca: https://london.ca/projects/adelaide-street-north-underpass</t>
    </r>
  </si>
  <si>
    <r>
      <t xml:space="preserve">Vincenzo Marchettaa, A. D. (2022). </t>
    </r>
    <r>
      <rPr>
        <i/>
        <sz val="11"/>
        <rFont val="Calibri"/>
        <family val="2"/>
      </rPr>
      <t>A methodology for introducing the impact of risk analysis in local railways improvements decisions.</t>
    </r>
    <r>
      <rPr>
        <sz val="11"/>
        <rFont val="Calibri"/>
        <family val="2"/>
      </rPr>
      <t xml:space="preserve"> </t>
    </r>
  </si>
  <si>
    <t>Utility Interuptions - Technological</t>
  </si>
  <si>
    <t xml:space="preserve">Traffic disruptions - Social </t>
  </si>
  <si>
    <t xml:space="preserve">Regulatory Compliance Changes - Legal </t>
  </si>
  <si>
    <t>Environmental Regulation Changes - Legal</t>
  </si>
  <si>
    <t xml:space="preserve">Community Opposition - Social </t>
  </si>
  <si>
    <t xml:space="preserve">Supply Chain Disruptions - </t>
  </si>
  <si>
    <t>Soil Instability - Environmental</t>
  </si>
  <si>
    <t xml:space="preserve">Foundation settlement - Technical </t>
  </si>
  <si>
    <t xml:space="preserve">Scope creep - Project management risk </t>
  </si>
  <si>
    <t xml:space="preserve">Land pollution - Environmental </t>
  </si>
  <si>
    <t xml:space="preserve">Challenges in technology integration - Technological </t>
  </si>
  <si>
    <t xml:space="preserve">Noise pollution - Environmental </t>
  </si>
  <si>
    <t xml:space="preserve">Fluctuations in Currency conversions - Economical </t>
  </si>
  <si>
    <t xml:space="preserve">Material quality issues- Quality control risks </t>
  </si>
  <si>
    <t>Foundation layed getting settled unevenly, this will impact the structure adversly.</t>
  </si>
  <si>
    <t>7 to 9</t>
  </si>
  <si>
    <t>Instability of soil during excavation processes</t>
  </si>
  <si>
    <t xml:space="preserve">If there occurs any unplanned expansion in the initially prepared scope of the project </t>
  </si>
  <si>
    <t>During the construction processes and material storage stages there are chances of occurrence of contamination of land.</t>
  </si>
  <si>
    <t>This inclues the difficulties faced while intergrating various new technologies for the project completion.</t>
  </si>
  <si>
    <t>Excessive uncontrolled noise generation during the operations of construction work.</t>
  </si>
  <si>
    <t>Project costs might be impacted by any unpredicted currency exchange rates</t>
  </si>
  <si>
    <t xml:space="preserve">Using low quality materials for construction can impact the strength of structures </t>
  </si>
  <si>
    <t>Yes</t>
  </si>
  <si>
    <t xml:space="preserve">
Traffic accidents or collisions</t>
  </si>
  <si>
    <t>Active Transportation Connection Development
Pedestrian and cyclist unsafety</t>
  </si>
  <si>
    <t>Deforestation - Environmental</t>
  </si>
  <si>
    <t xml:space="preserve">During the construction processes there are chances of cutting of trees </t>
  </si>
  <si>
    <t xml:space="preserve">Collapse of tunnel results in serious accidents </t>
  </si>
  <si>
    <t xml:space="preserve">Mitigate - Give more importance to safety while designing and implementation </t>
  </si>
  <si>
    <t xml:space="preserve">Stress indicators reaching the threshold value </t>
  </si>
  <si>
    <t xml:space="preserve">Avoid - By using proper safety signs and employees to check the safety </t>
  </si>
  <si>
    <t>The rate of accidents increasing beyond a limit</t>
  </si>
  <si>
    <t xml:space="preserve">Reports of accidenst happened to pedestriants and cyclists </t>
  </si>
  <si>
    <t xml:space="preserve">Transfer - Plan appropriate alternative routes without causing hinderence to public transportation, seek th ehelp of transportation department within the city </t>
  </si>
  <si>
    <t xml:space="preserve">Complaints from the passengers </t>
  </si>
  <si>
    <t xml:space="preserve">Delays in railway operations </t>
  </si>
  <si>
    <t>Mitigate - Plan the schedule of work accordingly</t>
  </si>
  <si>
    <t xml:space="preserve">Mitigate - Create a proper communication channel for public to participate </t>
  </si>
  <si>
    <t>Media posting negative news regarding the project</t>
  </si>
  <si>
    <t>S M Rakibul Basher</t>
  </si>
  <si>
    <t>Gihan Shamike Liyanage</t>
  </si>
  <si>
    <t>Engineering Team (Group)</t>
  </si>
  <si>
    <t>Traffic Engineer (Individual)</t>
  </si>
  <si>
    <t>Safety Officer (Individual)</t>
  </si>
  <si>
    <t>Project Manager (Individual)</t>
  </si>
  <si>
    <t>Construction Manager (Individual)</t>
  </si>
  <si>
    <t>Communications Officer (Individual)</t>
  </si>
  <si>
    <t>Technology Team (Group)</t>
  </si>
  <si>
    <t>IT Security Team (Group)</t>
  </si>
  <si>
    <t>Finance Department (Group)</t>
  </si>
  <si>
    <t>Project Management Team (Group)</t>
  </si>
  <si>
    <t>Environmental Compliance Officer (Individual)</t>
  </si>
  <si>
    <t>Emergency Response Team (Group)</t>
  </si>
  <si>
    <t>Legal Team (Group)</t>
  </si>
  <si>
    <t>Government Relations Manager (Individual)</t>
  </si>
  <si>
    <t>Stakeholder Engagement Team (Group)</t>
  </si>
  <si>
    <t>Ethics Committee (Group)</t>
  </si>
  <si>
    <t>Equipment malfunction or software errors</t>
  </si>
  <si>
    <t>Cybersecurity vulnerabilities</t>
  </si>
  <si>
    <t>Insufficient project budget</t>
  </si>
  <si>
    <t>Economic downturn</t>
  </si>
  <si>
    <t>Construction activities</t>
  </si>
  <si>
    <t>Extreme weather events</t>
  </si>
  <si>
    <t>Legislative or policy changes</t>
  </si>
  <si>
    <t>Political unrest or regime change</t>
  </si>
  <si>
    <t>Breach of contract terms or agreements</t>
  </si>
  <si>
    <t>Legal disputes or lawsuits</t>
  </si>
  <si>
    <t>Dissatisfaction or opposition from stakeholders</t>
  </si>
  <si>
    <t>Ethical breaches or conflicting interests</t>
  </si>
  <si>
    <t xml:space="preserve">Mitigate- constant monitoring required </t>
  </si>
  <si>
    <t>Transfer - requires proper security measures, so collaborate with cybersecurity firms</t>
  </si>
  <si>
    <t>Accept - should always have a contingency reserve to use for unforseen expenses</t>
  </si>
  <si>
    <t xml:space="preserve">Transfer - should have more than one funding sources </t>
  </si>
  <si>
    <t xml:space="preserve">Avoid- should conduct environemental impact assessments </t>
  </si>
  <si>
    <t>Mitigate - should prepare emergency plans for unforseen natural disasters</t>
  </si>
  <si>
    <t>Mitigate - should regularly monitor with the authoroties regarding the regulations</t>
  </si>
  <si>
    <t xml:space="preserve">Transfer - engage in contact with the government authorities for any updates </t>
  </si>
  <si>
    <t xml:space="preserve">Mitigate - Clearly define the contracts </t>
  </si>
  <si>
    <t>Transfer- should contact authorities for legal partnership</t>
  </si>
  <si>
    <t xml:space="preserve">Avoid - should provide ethics training to all the parties </t>
  </si>
  <si>
    <t xml:space="preserve">Mitigate - should conduct regular structural monitoring at every construction stage </t>
  </si>
  <si>
    <t>The stress indicators showing higher values beyond threshold value</t>
  </si>
  <si>
    <t xml:space="preserve">Mitigate - soil analysis and testing has to be conducted </t>
  </si>
  <si>
    <t>Soil instability observed during excavation processes</t>
  </si>
  <si>
    <t xml:space="preserve">Avoid - Invest adequate time in developing the scope for avoiding future changes </t>
  </si>
  <si>
    <t>Any deviations required from the defined scope for the completion of the project.</t>
  </si>
  <si>
    <t xml:space="preserve">Mitigate- proper waste management processes are required </t>
  </si>
  <si>
    <t xml:space="preserve">Receiving violation notices for improper disposal of construction wastes on site </t>
  </si>
  <si>
    <t xml:space="preserve">Mitigate - Proper trainings provided to the construction teams by conducting technology assessments </t>
  </si>
  <si>
    <t xml:space="preserve">Observing inefficiencies in the construction processes </t>
  </si>
  <si>
    <t xml:space="preserve">Avoid - implement noise reduction measures </t>
  </si>
  <si>
    <t>Any violations observed in the  noise level regulations</t>
  </si>
  <si>
    <t xml:space="preserve">Transfer- Consider establishing financial reserves while preparing the scope </t>
  </si>
  <si>
    <t xml:space="preserve">Any changes observed in the currency conversion rates </t>
  </si>
  <si>
    <t xml:space="preserve">Avoid - Conducting environmental impact assessments </t>
  </si>
  <si>
    <t xml:space="preserve">Receiving violation notices </t>
  </si>
  <si>
    <t xml:space="preserve">Mitigate - Should have strict quality constrol measures </t>
  </si>
  <si>
    <t xml:space="preserve">Failures occurong during material testing </t>
  </si>
  <si>
    <t xml:space="preserve">Mitigate - concerns of stakeholders has to be addressed fairly and  in a timely manner </t>
  </si>
  <si>
    <t>Conduct public relation campaigns for improve public participation</t>
  </si>
  <si>
    <t xml:space="preserve">Negative public responses through medias </t>
  </si>
  <si>
    <t xml:space="preserve">Readjust the communication stratergies by discussing with the experts </t>
  </si>
  <si>
    <t xml:space="preserve">Negative public survey results </t>
  </si>
  <si>
    <t xml:space="preserve">Form a rapid response team </t>
  </si>
  <si>
    <t xml:space="preserve">still conflicts persist among stakeholders </t>
  </si>
  <si>
    <t xml:space="preserve">serious complaint from authorities </t>
  </si>
  <si>
    <t xml:space="preserve">still the values beyond threshold value </t>
  </si>
  <si>
    <t xml:space="preserve">Foundation design has to be re-evaluated and changed </t>
  </si>
  <si>
    <t xml:space="preserve">Still the settlement persists </t>
  </si>
  <si>
    <t xml:space="preserve">Implementing stabilization techniques </t>
  </si>
  <si>
    <t xml:space="preserve">triggers observed in the soil stability </t>
  </si>
  <si>
    <t xml:space="preserve">The instability of soil persists </t>
  </si>
  <si>
    <t xml:space="preserve">Experts should conduct reassessment and change the excavation plan if required </t>
  </si>
  <si>
    <t>Stregthening the change control process</t>
  </si>
  <si>
    <t xml:space="preserve">observing scope deviations </t>
  </si>
  <si>
    <t xml:space="preserve">Thorough scope review ghas to be carried out </t>
  </si>
  <si>
    <t xml:space="preserve">Issues of scope screep persists </t>
  </si>
  <si>
    <t xml:space="preserve">Implementing best waste mangement processes </t>
  </si>
  <si>
    <t xml:space="preserve">Contamination of soil and water </t>
  </si>
  <si>
    <t xml:space="preserve">Crrying out soil remedial measures </t>
  </si>
  <si>
    <t xml:space="preserve">Still the water and soil found polluted </t>
  </si>
  <si>
    <t xml:space="preserve">Forming a rapid response team for taking immediate actions </t>
  </si>
  <si>
    <t xml:space="preserve">Observed triggers in the technology issues </t>
  </si>
  <si>
    <t xml:space="preserve">Adjusting the technology integration methods </t>
  </si>
  <si>
    <t xml:space="preserve">Still finding difficult to manage different technologies simultaneously </t>
  </si>
  <si>
    <t xml:space="preserve">Implementing noise reduction measures </t>
  </si>
  <si>
    <t xml:space="preserve">Complaints form the community </t>
  </si>
  <si>
    <t xml:space="preserve">Adjusting the timeline of work accordingly </t>
  </si>
  <si>
    <t xml:space="preserve">Noise violation notices from the authorities </t>
  </si>
  <si>
    <t xml:space="preserve">Currency fluctuations effecting the funding of project </t>
  </si>
  <si>
    <t xml:space="preserve">Adjusting the project budget if required </t>
  </si>
  <si>
    <t xml:space="preserve">Financial monitoring at regular intervals - better financial stratergies </t>
  </si>
  <si>
    <t>Still shortage of funding persists</t>
  </si>
  <si>
    <t xml:space="preserve">Chnages in the construction practices </t>
  </si>
  <si>
    <t xml:space="preserve">Adverse effects in local vegetation </t>
  </si>
  <si>
    <t xml:space="preserve">Environment friendly construction practices </t>
  </si>
  <si>
    <t xml:space="preserve">Concerns of local authorities persists </t>
  </si>
  <si>
    <t xml:space="preserve">Replacement of low quality materials </t>
  </si>
  <si>
    <t xml:space="preserve">Quality test failures </t>
  </si>
  <si>
    <t xml:space="preserve">Implementing more efficient and strict quality control measures </t>
  </si>
  <si>
    <t xml:space="preserve">Negative comments on quality control review </t>
  </si>
  <si>
    <t>Project Manager (Individual), Engineering Team (Group)</t>
  </si>
  <si>
    <t>Public engagement, collaboration with local authorities</t>
  </si>
  <si>
    <t>Approval of project funding</t>
  </si>
  <si>
    <t>Seek alternative funding sources</t>
  </si>
  <si>
    <t>Initial design not approved</t>
  </si>
  <si>
    <t>Traffic Engineer (Individual), Construction Team (Group)</t>
  </si>
  <si>
    <t>Traffic flow analysis, stakeholder engagement</t>
  </si>
  <si>
    <t>Funding secured</t>
  </si>
  <si>
    <t>Seek public-private partnerships</t>
  </si>
  <si>
    <t>Contractor default on project</t>
  </si>
  <si>
    <t>Urban Planner (Individual), City Council (Group)</t>
  </si>
  <si>
    <t>Community engagement, public-private partnerships</t>
  </si>
  <si>
    <t>Seek additional funding sources</t>
  </si>
  <si>
    <t>Delayed approvals from regulatory authorities</t>
  </si>
  <si>
    <t>Technology Manager (Individual), R&amp;D Team (Group)</t>
  </si>
  <si>
    <t>Research and development, testing phase</t>
  </si>
  <si>
    <t>Prototype successfully tested</t>
  </si>
  <si>
    <t>Explore alternative technologies</t>
  </si>
  <si>
    <t>Insufficient research funding</t>
  </si>
  <si>
    <t>Community Engagement Officer (Individual), 
Public Relations Team (Group)</t>
  </si>
  <si>
    <t>Open forums, public consultations</t>
  </si>
  <si>
    <t>Positive feedback from community</t>
  </si>
  <si>
    <t>Adjust project plans based on community feedback</t>
  </si>
  <si>
    <t>Lack of community engagement</t>
  </si>
  <si>
    <t>Finance Department (Group), Project Manager (Individual)</t>
  </si>
  <si>
    <t>Implement cost-saving strategies, renegotiate contracts</t>
  </si>
  <si>
    <t>Successful negotiation of lower costs</t>
  </si>
  <si>
    <t>Seek alternative suppliers</t>
  </si>
  <si>
    <t>Failure to negotiate favorable terms</t>
  </si>
  <si>
    <t>Environmental Compliance Officer (Individual), Sustainability Committee (Group)</t>
  </si>
  <si>
    <t>Implement sustainable practices, energy-efficient technologies</t>
  </si>
  <si>
    <t>Successful adoption of green initiatives</t>
  </si>
  <si>
    <t>Educate staff on sustainable practices</t>
  </si>
  <si>
    <t>Lack of stakeholder buy-in</t>
  </si>
  <si>
    <t>Government Relations Manager (Individual), Legal Team (Group)</t>
  </si>
  <si>
    <t>Lobbying efforts, stakeholder engagement</t>
  </si>
  <si>
    <t>Public endorsement of project</t>
  </si>
  <si>
    <t>Legal challenge to project approval</t>
  </si>
  <si>
    <t>Lack of political support</t>
  </si>
  <si>
    <t>Government Relations Manager (Individual), Stakeholder Engagement Team (Group)</t>
  </si>
  <si>
    <t>Stakeholder meetings, mediation efforts</t>
  </si>
  <si>
    <t>Consensus reached with stakeholders</t>
  </si>
  <si>
    <t>Engage in alternative dispute resolution</t>
  </si>
  <si>
    <t>Persistent opposition from stakeholders</t>
  </si>
  <si>
    <t>Technology Manager (Individual), Operations Team (Group)</t>
  </si>
  <si>
    <t>Automation implementation, training programs</t>
  </si>
  <si>
    <t>Successful integration of automation systems</t>
  </si>
  <si>
    <t>Explore advanced automation technologies</t>
  </si>
  <si>
    <t>Resistance from workforce</t>
  </si>
  <si>
    <t>Environmental Compliance Officer (Individual), Engineering Team (Group)</t>
  </si>
  <si>
    <t>Implement green infrastructure practices</t>
  </si>
  <si>
    <t>Successful implementation of green initiatives</t>
  </si>
  <si>
    <t>Explore alternative eco-friendly options</t>
  </si>
  <si>
    <t>Resistance from stakeholders</t>
  </si>
  <si>
    <t>Human Resources Department (Group), Operations Manager (Individual)</t>
  </si>
  <si>
    <t>Training programs, skill development initiatives</t>
  </si>
  <si>
    <t>Successful completion of training programs</t>
  </si>
  <si>
    <t>Hire skilled workers</t>
  </si>
  <si>
    <t>Inadequate training facilities</t>
  </si>
  <si>
    <t>Development of Active Transportation Connection
Implementation of new pedestrian and cyclist pathways</t>
  </si>
  <si>
    <t>Reduced traffic congestion
Improved air quality, enhanced public health</t>
  </si>
  <si>
    <t xml:space="preserve">Urban development initiatives	</t>
  </si>
  <si>
    <t>Intersection Improvements at Central Avenue
Installation of traffic lights and pedestrian crossings</t>
  </si>
  <si>
    <t>Improved traffic flow and Enhanced pedestrian safety, reduced accidents</t>
  </si>
  <si>
    <t>Traffic congestion issues</t>
  </si>
  <si>
    <t>Social # 1
Infrastructure Development</t>
  </si>
  <si>
    <t>Job creation, improved transportation networks and
Enhanced regional development</t>
  </si>
  <si>
    <t>Population growth and urbanization</t>
  </si>
  <si>
    <t>Technological # 1
Technological Advancements</t>
  </si>
  <si>
    <t>Increased efficiency and safety.
Reduced construction time and costs.</t>
  </si>
  <si>
    <t>Technological advancements in the industry</t>
  </si>
  <si>
    <t>Social #2 Community Engagement</t>
  </si>
  <si>
    <t>Enhanced community participation, Improved project acceptance</t>
  </si>
  <si>
    <t>Community concerns and interests</t>
  </si>
  <si>
    <t>Economic #3 Cost-saving Measures</t>
  </si>
  <si>
    <t>Reduced project expenses, Improved financial efficiency</t>
  </si>
  <si>
    <t>Budget constraints</t>
  </si>
  <si>
    <t>Environmental #3 Sustainability Initiatives</t>
  </si>
  <si>
    <t>Environmental conservation, Long-term ecological benefits</t>
  </si>
  <si>
    <t>Environmental regulations, Corporate sustainability goals</t>
  </si>
  <si>
    <t>Political #3 Public Support</t>
  </si>
  <si>
    <t xml:space="preserve">Political backing, Regulatory approvals, Reduced bureaucratic hurdles </t>
  </si>
  <si>
    <t>Political landscape, Regulatory requirements</t>
  </si>
  <si>
    <t>Political # 3 Stakeholder Collaboration</t>
  </si>
  <si>
    <t>Enhanced stakeholder relations, Improved project governance</t>
  </si>
  <si>
    <t>Stakeholder opposition</t>
  </si>
  <si>
    <t>Technological # 3 Automation</t>
  </si>
  <si>
    <t>Increased productivity, Streamlined processes</t>
  </si>
  <si>
    <t>Manual labor inefficiencies</t>
  </si>
  <si>
    <t>Environmental # 3 Green Infrastructure</t>
  </si>
  <si>
    <t>Sustainable development, Environmental conservation</t>
  </si>
  <si>
    <t>Environmental protection initiatives</t>
  </si>
  <si>
    <t>Social # 3 Workforce Training</t>
  </si>
  <si>
    <t xml:space="preserve">Skilled labor force, Increased productivity </t>
  </si>
  <si>
    <t>Lack of skilled workforce</t>
  </si>
  <si>
    <t xml:space="preserve">Move Forward </t>
  </si>
  <si>
    <t xml:space="preserve">Move forward </t>
  </si>
  <si>
    <t xml:space="preserve">Mov forward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</si>
</sst>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sz val="10"/>
      <name val="Arial"/>
      <family val="2"/>
    </font>
    <font>
      <sz val="11"/>
      <name val="Calibri"/>
      <family val="2"/>
      <scheme val="minor"/>
    </font>
    <font>
      <sz val="13"/>
      <name val="Times New Roman"/>
      <family val="1"/>
    </font>
    <font>
      <b/>
      <sz val="13"/>
      <color indexed="9"/>
      <name val="Times New Roman"/>
      <family val="1"/>
    </font>
    <font>
      <sz val="13"/>
      <color indexed="9"/>
      <name val="Times New Roman"/>
      <family val="1"/>
    </font>
    <font>
      <sz val="13"/>
      <color theme="1"/>
      <name val="Times New Roman"/>
      <family val="1"/>
    </font>
    <font>
      <b/>
      <sz val="13"/>
      <color theme="1"/>
      <name val="Times New Roman"/>
      <family val="1"/>
    </font>
    <font>
      <b/>
      <sz val="13"/>
      <name val="Times New Roman"/>
      <family val="1"/>
    </font>
    <font>
      <b/>
      <sz val="14"/>
      <name val="Arial"/>
      <family val="2"/>
    </font>
    <font>
      <sz val="11"/>
      <name val="Times New Roman"/>
      <family val="1"/>
    </font>
    <font>
      <sz val="11"/>
      <color theme="1"/>
      <name val="Times New Roman"/>
      <family val="1"/>
    </font>
    <font>
      <b/>
      <sz val="12"/>
      <name val="Arial"/>
      <family val="2"/>
    </font>
    <font>
      <i/>
      <sz val="11"/>
      <name val="Calibri"/>
      <family val="2"/>
    </font>
    <font>
      <sz val="11"/>
      <name val="Calibri"/>
      <family val="2"/>
    </font>
    <font>
      <sz val="12"/>
      <color theme="1"/>
      <name val="Times New Roman"/>
      <family val="1"/>
    </font>
    <font>
      <sz val="10"/>
      <name val="Times New Roman"/>
      <family val="1"/>
    </font>
  </fonts>
  <fills count="11">
    <fill>
      <patternFill patternType="none"/>
    </fill>
    <fill>
      <patternFill patternType="gray125"/>
    </fill>
    <fill>
      <patternFill patternType="solid">
        <fgColor indexed="23"/>
        <bgColor indexed="64"/>
      </patternFill>
    </fill>
    <fill>
      <patternFill patternType="solid">
        <fgColor theme="0"/>
        <bgColor indexed="64"/>
      </patternFill>
    </fill>
    <fill>
      <patternFill patternType="solid">
        <fgColor theme="0" tint="-0.34998626667073579"/>
        <bgColor indexed="64"/>
      </patternFill>
    </fill>
    <fill>
      <patternFill patternType="solid">
        <fgColor theme="2"/>
        <bgColor indexed="64"/>
      </patternFill>
    </fill>
    <fill>
      <patternFill patternType="solid">
        <fgColor rgb="FFFFFF00"/>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4"/>
        <bgColor indexed="64"/>
      </patternFill>
    </fill>
  </fills>
  <borders count="37">
    <border>
      <left/>
      <right/>
      <top/>
      <bottom/>
      <diagonal/>
    </border>
    <border>
      <left style="medium">
        <color theme="0" tint="-0.499984740745262"/>
      </left>
      <right style="medium">
        <color theme="0" tint="-0.499984740745262"/>
      </right>
      <top style="medium">
        <color theme="0" tint="-0.499984740745262"/>
      </top>
      <bottom style="medium">
        <color theme="0" tint="-0.499984740745262"/>
      </bottom>
      <diagonal/>
    </border>
    <border>
      <left style="medium">
        <color theme="0" tint="-0.499984740745262"/>
      </left>
      <right/>
      <top style="medium">
        <color theme="0" tint="-0.499984740745262"/>
      </top>
      <bottom style="medium">
        <color theme="0" tint="-0.499984740745262"/>
      </bottom>
      <diagonal/>
    </border>
    <border>
      <left/>
      <right style="medium">
        <color theme="0" tint="-0.499984740745262"/>
      </right>
      <top style="medium">
        <color theme="0" tint="-0.499984740745262"/>
      </top>
      <bottom style="medium">
        <color theme="0" tint="-0.499984740745262"/>
      </bottom>
      <diagonal/>
    </border>
    <border>
      <left/>
      <right/>
      <top/>
      <bottom style="medium">
        <color theme="0" tint="-0.499984740745262"/>
      </bottom>
      <diagonal/>
    </border>
    <border>
      <left/>
      <right/>
      <top style="medium">
        <color theme="0" tint="-0.499984740745262"/>
      </top>
      <bottom style="medium">
        <color theme="0" tint="-0.499984740745262"/>
      </bottom>
      <diagonal/>
    </border>
    <border>
      <left style="thin">
        <color indexed="64"/>
      </left>
      <right style="thin">
        <color indexed="64"/>
      </right>
      <top style="thin">
        <color indexed="64"/>
      </top>
      <bottom style="thin">
        <color indexed="64"/>
      </bottom>
      <diagonal/>
    </border>
    <border>
      <left style="medium">
        <color theme="0" tint="-0.499984740745262"/>
      </left>
      <right/>
      <top style="medium">
        <color theme="0" tint="-0.499984740745262"/>
      </top>
      <bottom/>
      <diagonal/>
    </border>
    <border>
      <left style="medium">
        <color theme="0" tint="-0.499984740745262"/>
      </left>
      <right style="medium">
        <color theme="0" tint="-0.499984740745262"/>
      </right>
      <top style="medium">
        <color theme="0" tint="-0.499984740745262"/>
      </top>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medium">
        <color indexed="64"/>
      </top>
      <bottom/>
      <diagonal/>
    </border>
    <border>
      <left/>
      <right/>
      <top style="thin">
        <color indexed="64"/>
      </top>
      <bottom/>
      <diagonal/>
    </border>
    <border>
      <left/>
      <right/>
      <top style="medium">
        <color indexed="64"/>
      </top>
      <bottom/>
      <diagonal/>
    </border>
    <border>
      <left/>
      <right/>
      <top style="thin">
        <color indexed="64"/>
      </top>
      <bottom style="thin">
        <color indexed="64"/>
      </bottom>
      <diagonal/>
    </border>
    <border>
      <left style="medium">
        <color theme="0" tint="-0.499984740745262"/>
      </left>
      <right/>
      <top/>
      <bottom/>
      <diagonal/>
    </border>
    <border>
      <left style="medium">
        <color theme="0" tint="-0.499984740745262"/>
      </left>
      <right/>
      <top/>
      <bottom style="thin">
        <color indexed="64"/>
      </bottom>
      <diagonal/>
    </border>
    <border>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diagonal/>
    </border>
    <border>
      <left style="thick">
        <color auto="1"/>
      </left>
      <right style="thin">
        <color auto="1"/>
      </right>
      <top style="thin">
        <color auto="1"/>
      </top>
      <bottom style="thick">
        <color auto="1"/>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medium">
        <color theme="0" tint="-0.499984740745262"/>
      </right>
      <top/>
      <bottom style="medium">
        <color theme="0" tint="-0.499984740745262"/>
      </bottom>
      <diagonal/>
    </border>
    <border>
      <left style="medium">
        <color theme="0" tint="-0.499984740745262"/>
      </left>
      <right/>
      <top/>
      <bottom style="medium">
        <color theme="0" tint="-0.499984740745262"/>
      </bottom>
      <diagonal/>
    </border>
    <border>
      <left/>
      <right style="thin">
        <color indexed="64"/>
      </right>
      <top/>
      <bottom style="thin">
        <color indexed="64"/>
      </bottom>
      <diagonal/>
    </border>
    <border>
      <left style="thin">
        <color indexed="64"/>
      </left>
      <right/>
      <top/>
      <bottom style="thin">
        <color indexed="64"/>
      </bottom>
      <diagonal/>
    </border>
  </borders>
  <cellStyleXfs count="4">
    <xf numFmtId="0" fontId="0" fillId="0" borderId="0"/>
    <xf numFmtId="0" fontId="3" fillId="0" borderId="0"/>
    <xf numFmtId="0" fontId="2" fillId="0" borderId="0"/>
    <xf numFmtId="0" fontId="1" fillId="0" borderId="0"/>
  </cellStyleXfs>
  <cellXfs count="186">
    <xf numFmtId="0" fontId="0" fillId="0" borderId="0" xfId="0"/>
    <xf numFmtId="0" fontId="6" fillId="0" borderId="6" xfId="0" applyFont="1" applyBorder="1" applyAlignment="1">
      <alignment wrapText="1"/>
    </xf>
    <xf numFmtId="0" fontId="0" fillId="0" borderId="6" xfId="0" applyBorder="1"/>
    <xf numFmtId="0" fontId="0" fillId="0" borderId="6" xfId="0" applyBorder="1" applyAlignment="1">
      <alignment horizontal="center"/>
    </xf>
    <xf numFmtId="3" fontId="0" fillId="0" borderId="6" xfId="0" applyNumberFormat="1" applyBorder="1"/>
    <xf numFmtId="0" fontId="0" fillId="6" borderId="6" xfId="0" applyFill="1" applyBorder="1"/>
    <xf numFmtId="3" fontId="0" fillId="6" borderId="6" xfId="0" applyNumberFormat="1" applyFill="1" applyBorder="1"/>
    <xf numFmtId="0" fontId="7" fillId="0" borderId="0" xfId="0" applyFont="1" applyAlignment="1">
      <alignment horizontal="center"/>
    </xf>
    <xf numFmtId="0" fontId="8" fillId="4" borderId="2"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8" fillId="4" borderId="1" xfId="0" applyFont="1" applyFill="1" applyBorder="1" applyAlignment="1">
      <alignment horizontal="center" vertical="center" textRotation="90" wrapText="1"/>
    </xf>
    <xf numFmtId="0" fontId="8" fillId="4" borderId="2" xfId="0" applyFont="1" applyFill="1" applyBorder="1" applyAlignment="1">
      <alignment horizontal="center" vertical="center" textRotation="90" wrapText="1"/>
    </xf>
    <xf numFmtId="0" fontId="8" fillId="4" borderId="6" xfId="0" applyFont="1" applyFill="1" applyBorder="1" applyAlignment="1">
      <alignment horizontal="center" vertical="center" textRotation="90" wrapText="1"/>
    </xf>
    <xf numFmtId="0" fontId="7" fillId="3" borderId="11" xfId="0" applyFont="1" applyFill="1" applyBorder="1" applyAlignment="1">
      <alignment horizontal="center" wrapText="1"/>
    </xf>
    <xf numFmtId="0" fontId="7" fillId="0" borderId="0" xfId="0" applyFont="1"/>
    <xf numFmtId="0" fontId="9" fillId="3" borderId="0" xfId="0" applyFont="1" applyFill="1" applyAlignment="1">
      <alignment horizontal="left"/>
    </xf>
    <xf numFmtId="0" fontId="9" fillId="3" borderId="0" xfId="0" applyFont="1" applyFill="1" applyAlignment="1">
      <alignment horizontal="center" vertical="center"/>
    </xf>
    <xf numFmtId="0" fontId="9" fillId="3" borderId="6" xfId="0" applyFont="1" applyFill="1" applyBorder="1" applyAlignment="1">
      <alignment horizontal="left"/>
    </xf>
    <xf numFmtId="0" fontId="7" fillId="3" borderId="11" xfId="0" applyFont="1" applyFill="1" applyBorder="1" applyAlignment="1">
      <alignment horizontal="center" vertical="top" wrapText="1"/>
    </xf>
    <xf numFmtId="0" fontId="9" fillId="2" borderId="0" xfId="0" applyFont="1" applyFill="1" applyAlignment="1">
      <alignment horizontal="left"/>
    </xf>
    <xf numFmtId="0" fontId="9" fillId="2" borderId="4" xfId="0" applyFont="1" applyFill="1" applyBorder="1" applyAlignment="1">
      <alignment horizontal="center" vertical="center"/>
    </xf>
    <xf numFmtId="0" fontId="9" fillId="2" borderId="4" xfId="0" applyFont="1" applyFill="1" applyBorder="1"/>
    <xf numFmtId="0" fontId="9" fillId="2" borderId="6" xfId="0" applyFont="1" applyFill="1" applyBorder="1"/>
    <xf numFmtId="0" fontId="9" fillId="2" borderId="4" xfId="0" applyFont="1" applyFill="1" applyBorder="1" applyAlignment="1">
      <alignment horizontal="right"/>
    </xf>
    <xf numFmtId="0" fontId="7" fillId="3" borderId="6" xfId="0" applyFont="1" applyFill="1" applyBorder="1"/>
    <xf numFmtId="0" fontId="7" fillId="3" borderId="6" xfId="0" applyFont="1" applyFill="1" applyBorder="1" applyAlignment="1">
      <alignment wrapText="1"/>
    </xf>
    <xf numFmtId="0" fontId="7" fillId="0" borderId="3" xfId="0" applyFont="1" applyBorder="1" applyAlignment="1">
      <alignment horizontal="left" vertical="top"/>
    </xf>
    <xf numFmtId="0" fontId="7" fillId="0" borderId="6" xfId="0" applyFont="1" applyBorder="1" applyAlignment="1">
      <alignment wrapText="1"/>
    </xf>
    <xf numFmtId="0" fontId="12" fillId="0" borderId="1" xfId="0" applyFont="1" applyBorder="1" applyAlignment="1">
      <alignment horizontal="center" vertical="center" wrapText="1"/>
    </xf>
    <xf numFmtId="1" fontId="12" fillId="0" borderId="2" xfId="0" applyNumberFormat="1" applyFont="1" applyBorder="1" applyAlignment="1">
      <alignment horizontal="center" vertical="center"/>
    </xf>
    <xf numFmtId="1" fontId="12" fillId="0" borderId="6" xfId="0" applyNumberFormat="1" applyFont="1" applyBorder="1" applyAlignment="1">
      <alignment horizontal="center" vertical="center"/>
    </xf>
    <xf numFmtId="0" fontId="7" fillId="0" borderId="11" xfId="0" applyFont="1" applyBorder="1" applyAlignment="1">
      <alignment wrapText="1"/>
    </xf>
    <xf numFmtId="0" fontId="7" fillId="0" borderId="6" xfId="0" applyFont="1" applyBorder="1" applyAlignment="1">
      <alignment horizontal="center" vertical="center" wrapText="1"/>
    </xf>
    <xf numFmtId="0" fontId="10" fillId="0" borderId="6" xfId="0" applyFont="1" applyBorder="1"/>
    <xf numFmtId="0" fontId="7" fillId="0" borderId="11" xfId="0" applyFont="1" applyBorder="1"/>
    <xf numFmtId="0" fontId="7" fillId="0" borderId="6" xfId="0" applyFont="1" applyBorder="1"/>
    <xf numFmtId="0" fontId="7" fillId="5" borderId="0" xfId="0" applyFont="1" applyFill="1"/>
    <xf numFmtId="0" fontId="7" fillId="5" borderId="3" xfId="0" applyFont="1" applyFill="1" applyBorder="1" applyAlignment="1">
      <alignment horizontal="left" vertical="top"/>
    </xf>
    <xf numFmtId="0" fontId="7" fillId="5" borderId="6" xfId="0" applyFont="1" applyFill="1" applyBorder="1" applyAlignment="1">
      <alignment wrapText="1"/>
    </xf>
    <xf numFmtId="0" fontId="12" fillId="5" borderId="1" xfId="0" applyFont="1" applyFill="1" applyBorder="1" applyAlignment="1">
      <alignment horizontal="center" vertical="center" wrapText="1"/>
    </xf>
    <xf numFmtId="1" fontId="12" fillId="5" borderId="2" xfId="0" applyNumberFormat="1" applyFont="1" applyFill="1" applyBorder="1" applyAlignment="1">
      <alignment horizontal="center" vertical="center"/>
    </xf>
    <xf numFmtId="1" fontId="12" fillId="5" borderId="6" xfId="0" applyNumberFormat="1" applyFont="1" applyFill="1" applyBorder="1" applyAlignment="1">
      <alignment horizontal="center" vertical="center"/>
    </xf>
    <xf numFmtId="0" fontId="12" fillId="5" borderId="6" xfId="0" applyFont="1" applyFill="1" applyBorder="1" applyAlignment="1">
      <alignment wrapText="1"/>
    </xf>
    <xf numFmtId="0" fontId="10" fillId="0" borderId="6" xfId="1" applyFont="1" applyBorder="1" applyAlignment="1">
      <alignment wrapText="1"/>
    </xf>
    <xf numFmtId="0" fontId="12" fillId="3" borderId="6" xfId="0" applyFont="1" applyFill="1" applyBorder="1" applyAlignment="1">
      <alignment horizontal="center" vertical="center" wrapText="1"/>
    </xf>
    <xf numFmtId="0" fontId="10" fillId="0" borderId="11" xfId="1" applyFont="1" applyBorder="1" applyAlignment="1">
      <alignment wrapText="1"/>
    </xf>
    <xf numFmtId="1" fontId="12" fillId="3" borderId="9" xfId="0" applyNumberFormat="1" applyFont="1" applyFill="1" applyBorder="1" applyAlignment="1">
      <alignment horizontal="center" vertical="center"/>
    </xf>
    <xf numFmtId="0" fontId="7" fillId="0" borderId="6" xfId="0" applyFont="1" applyBorder="1" applyAlignment="1">
      <alignment horizontal="center" vertical="top"/>
    </xf>
    <xf numFmtId="0" fontId="12" fillId="0" borderId="6" xfId="0" applyFont="1" applyBorder="1" applyAlignment="1">
      <alignment horizontal="center" vertical="center" wrapText="1"/>
    </xf>
    <xf numFmtId="0" fontId="7" fillId="3" borderId="0" xfId="0" applyFont="1" applyFill="1"/>
    <xf numFmtId="0" fontId="10" fillId="5" borderId="6" xfId="1" applyFont="1" applyFill="1" applyBorder="1" applyAlignment="1">
      <alignment wrapText="1"/>
    </xf>
    <xf numFmtId="0" fontId="12" fillId="5" borderId="6" xfId="0" applyFont="1" applyFill="1" applyBorder="1" applyAlignment="1">
      <alignment horizontal="center" vertical="center" wrapText="1"/>
    </xf>
    <xf numFmtId="0" fontId="10" fillId="5" borderId="11" xfId="1" applyFont="1" applyFill="1" applyBorder="1" applyAlignment="1">
      <alignment wrapText="1"/>
    </xf>
    <xf numFmtId="1" fontId="12" fillId="5" borderId="9" xfId="0" applyNumberFormat="1" applyFont="1" applyFill="1" applyBorder="1" applyAlignment="1">
      <alignment horizontal="center" vertical="center"/>
    </xf>
    <xf numFmtId="0" fontId="12" fillId="5" borderId="8" xfId="0" applyFont="1" applyFill="1" applyBorder="1" applyAlignment="1">
      <alignment horizontal="center" vertical="center" wrapText="1"/>
    </xf>
    <xf numFmtId="1" fontId="12" fillId="5" borderId="7" xfId="0" applyNumberFormat="1" applyFont="1" applyFill="1" applyBorder="1" applyAlignment="1">
      <alignment horizontal="center" vertical="center"/>
    </xf>
    <xf numFmtId="0" fontId="7" fillId="0" borderId="6" xfId="0" applyFont="1" applyBorder="1" applyAlignment="1">
      <alignment horizontal="center" vertical="top" wrapText="1"/>
    </xf>
    <xf numFmtId="1" fontId="12" fillId="0" borderId="9" xfId="0" applyNumberFormat="1" applyFont="1" applyBorder="1" applyAlignment="1">
      <alignment horizontal="center" vertical="center"/>
    </xf>
    <xf numFmtId="0" fontId="12" fillId="0" borderId="11" xfId="0" applyFont="1" applyBorder="1" applyAlignment="1">
      <alignment horizontal="center" vertical="top" wrapText="1"/>
    </xf>
    <xf numFmtId="0" fontId="12" fillId="0" borderId="6" xfId="0" applyFont="1" applyBorder="1" applyAlignment="1">
      <alignment horizontal="center" vertical="top" wrapText="1"/>
    </xf>
    <xf numFmtId="0" fontId="7" fillId="0" borderId="0" xfId="0" applyFont="1" applyAlignment="1">
      <alignment horizontal="left" vertical="top"/>
    </xf>
    <xf numFmtId="0" fontId="7" fillId="0" borderId="0" xfId="0" applyFont="1" applyAlignment="1">
      <alignment horizontal="center" vertical="center" wrapText="1"/>
    </xf>
    <xf numFmtId="0" fontId="7" fillId="0" borderId="0" xfId="0" applyFont="1" applyAlignment="1">
      <alignment horizontal="left" vertical="top" wrapText="1"/>
    </xf>
    <xf numFmtId="0" fontId="12" fillId="0" borderId="0" xfId="0" applyFont="1" applyAlignment="1">
      <alignment horizontal="center" vertical="center" wrapText="1"/>
    </xf>
    <xf numFmtId="0" fontId="12" fillId="0" borderId="0" xfId="0" applyFont="1" applyAlignment="1">
      <alignment horizontal="left" vertical="top" wrapText="1"/>
    </xf>
    <xf numFmtId="0" fontId="7" fillId="0" borderId="0" xfId="0" applyFont="1" applyAlignment="1">
      <alignment horizontal="center" vertical="center"/>
    </xf>
    <xf numFmtId="0" fontId="7" fillId="0" borderId="0" xfId="0" applyFont="1" applyAlignment="1">
      <alignment horizontal="left"/>
    </xf>
    <xf numFmtId="0" fontId="12" fillId="0" borderId="0" xfId="0" applyFont="1" applyAlignment="1">
      <alignment horizontal="center" vertical="center"/>
    </xf>
    <xf numFmtId="0" fontId="12" fillId="0" borderId="6" xfId="0" applyFont="1" applyBorder="1" applyAlignment="1">
      <alignment horizontal="center" vertical="center"/>
    </xf>
    <xf numFmtId="2" fontId="7" fillId="0" borderId="0" xfId="0" applyNumberFormat="1" applyFont="1" applyAlignment="1">
      <alignment horizontal="center" vertical="center"/>
    </xf>
    <xf numFmtId="0" fontId="7" fillId="0" borderId="0" xfId="0" quotePrefix="1" applyFont="1" applyAlignment="1">
      <alignment horizontal="center"/>
    </xf>
    <xf numFmtId="0" fontId="7" fillId="0" borderId="6" xfId="0" quotePrefix="1" applyFont="1" applyBorder="1" applyAlignment="1">
      <alignment horizontal="center"/>
    </xf>
    <xf numFmtId="0" fontId="7" fillId="0" borderId="3" xfId="0" applyFont="1" applyBorder="1" applyAlignment="1">
      <alignment horizontal="left"/>
    </xf>
    <xf numFmtId="0" fontId="7" fillId="0" borderId="1" xfId="0" applyFont="1" applyBorder="1" applyAlignment="1">
      <alignment horizontal="center" vertical="center"/>
    </xf>
    <xf numFmtId="0" fontId="7" fillId="0" borderId="1" xfId="0" applyFont="1" applyBorder="1"/>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7" fillId="0" borderId="3" xfId="0" applyFont="1" applyBorder="1"/>
    <xf numFmtId="0" fontId="7" fillId="0" borderId="2" xfId="0" applyFont="1" applyBorder="1" applyAlignment="1">
      <alignment horizontal="center" vertical="center"/>
    </xf>
    <xf numFmtId="0" fontId="4" fillId="0" borderId="0" xfId="0" applyFont="1"/>
    <xf numFmtId="0" fontId="0" fillId="9" borderId="6" xfId="0" applyFill="1" applyBorder="1"/>
    <xf numFmtId="2" fontId="5" fillId="9" borderId="6" xfId="0" applyNumberFormat="1" applyFont="1" applyFill="1" applyBorder="1" applyAlignment="1">
      <alignment horizontal="center"/>
    </xf>
    <xf numFmtId="0" fontId="5" fillId="9" borderId="6" xfId="0" applyFont="1" applyFill="1" applyBorder="1"/>
    <xf numFmtId="0" fontId="5" fillId="9" borderId="6" xfId="0" applyFont="1" applyFill="1" applyBorder="1" applyAlignment="1">
      <alignment horizontal="center"/>
    </xf>
    <xf numFmtId="0" fontId="7" fillId="0" borderId="6" xfId="0" applyFont="1" applyBorder="1" applyAlignment="1">
      <alignment horizontal="center"/>
    </xf>
    <xf numFmtId="0" fontId="7" fillId="0" borderId="6" xfId="0" applyFont="1" applyBorder="1" applyAlignment="1">
      <alignment horizontal="center" wrapText="1"/>
    </xf>
    <xf numFmtId="0" fontId="14" fillId="0" borderId="6" xfId="0" applyFont="1" applyBorder="1" applyAlignment="1">
      <alignment wrapText="1"/>
    </xf>
    <xf numFmtId="0" fontId="14" fillId="5" borderId="6" xfId="0" applyFont="1" applyFill="1" applyBorder="1" applyAlignment="1">
      <alignment wrapText="1"/>
    </xf>
    <xf numFmtId="0" fontId="15" fillId="0" borderId="6" xfId="1" applyFont="1" applyBorder="1" applyAlignment="1">
      <alignment wrapText="1"/>
    </xf>
    <xf numFmtId="0" fontId="0" fillId="0" borderId="15" xfId="0" applyBorder="1"/>
    <xf numFmtId="0" fontId="0" fillId="0" borderId="21" xfId="0" applyBorder="1"/>
    <xf numFmtId="0" fontId="0" fillId="0" borderId="22" xfId="0" applyBorder="1"/>
    <xf numFmtId="0" fontId="0" fillId="0" borderId="23" xfId="0" applyBorder="1"/>
    <xf numFmtId="0" fontId="17" fillId="0" borderId="22" xfId="0" applyFont="1" applyBorder="1" applyAlignment="1">
      <alignment horizontal="left" vertical="center" indent="4"/>
    </xf>
    <xf numFmtId="0" fontId="18" fillId="0" borderId="22" xfId="0" applyFont="1" applyBorder="1" applyAlignment="1">
      <alignment horizontal="left" vertical="center" indent="4"/>
    </xf>
    <xf numFmtId="0" fontId="18" fillId="0" borderId="24" xfId="0" applyFont="1" applyBorder="1" applyAlignment="1">
      <alignment vertical="center"/>
    </xf>
    <xf numFmtId="0" fontId="0" fillId="0" borderId="25" xfId="0" applyBorder="1"/>
    <xf numFmtId="0" fontId="0" fillId="0" borderId="26" xfId="0" applyBorder="1"/>
    <xf numFmtId="0" fontId="7" fillId="0" borderId="11" xfId="0" applyFont="1" applyBorder="1" applyAlignment="1">
      <alignment horizontal="center" vertical="center" wrapText="1"/>
    </xf>
    <xf numFmtId="0" fontId="7" fillId="5" borderId="11" xfId="0" applyFont="1" applyFill="1" applyBorder="1" applyAlignment="1">
      <alignment horizontal="center" vertical="center" wrapText="1"/>
    </xf>
    <xf numFmtId="0" fontId="10" fillId="0" borderId="27" xfId="2" applyFont="1" applyBorder="1" applyAlignment="1">
      <alignment horizontal="left" vertical="center" wrapText="1"/>
    </xf>
    <xf numFmtId="0" fontId="10" fillId="0" borderId="28" xfId="2" applyFont="1" applyBorder="1" applyAlignment="1">
      <alignment horizontal="left" vertical="center" wrapText="1"/>
    </xf>
    <xf numFmtId="0" fontId="10" fillId="0" borderId="29" xfId="2" applyFont="1" applyBorder="1" applyAlignment="1">
      <alignment horizontal="left" vertical="center" wrapText="1"/>
    </xf>
    <xf numFmtId="0" fontId="10" fillId="0" borderId="27" xfId="2" applyFont="1" applyBorder="1" applyAlignment="1">
      <alignment horizontal="left" vertical="top" wrapText="1"/>
    </xf>
    <xf numFmtId="0" fontId="14" fillId="0" borderId="6" xfId="0" applyFont="1" applyBorder="1" applyAlignment="1">
      <alignment horizontal="left" vertical="center" wrapText="1"/>
    </xf>
    <xf numFmtId="0" fontId="14" fillId="0" borderId="6" xfId="0" applyFont="1" applyBorder="1" applyAlignment="1">
      <alignment horizontal="right" vertical="center" wrapText="1"/>
    </xf>
    <xf numFmtId="0" fontId="7" fillId="3" borderId="6" xfId="0" applyFont="1" applyFill="1" applyBorder="1" applyAlignment="1">
      <alignment horizontal="left" wrapText="1"/>
    </xf>
    <xf numFmtId="0" fontId="7" fillId="0" borderId="6" xfId="0" applyFont="1" applyBorder="1" applyAlignment="1">
      <alignment horizontal="center" vertical="center" wrapText="1"/>
    </xf>
    <xf numFmtId="0" fontId="7" fillId="0" borderId="9" xfId="0" applyFont="1" applyBorder="1" applyAlignment="1">
      <alignment horizontal="center" vertical="center" wrapText="1"/>
    </xf>
    <xf numFmtId="0" fontId="7" fillId="5" borderId="9" xfId="0" applyFont="1" applyFill="1" applyBorder="1" applyAlignment="1">
      <alignment horizontal="center" vertical="center" wrapText="1"/>
    </xf>
    <xf numFmtId="0" fontId="7" fillId="5" borderId="11" xfId="0" applyFont="1" applyFill="1" applyBorder="1" applyAlignment="1">
      <alignment horizontal="center" vertical="center" wrapText="1"/>
    </xf>
    <xf numFmtId="0" fontId="7" fillId="3" borderId="6" xfId="0" applyFont="1" applyFill="1" applyBorder="1" applyAlignment="1">
      <alignment horizontal="center" vertical="top"/>
    </xf>
    <xf numFmtId="0" fontId="10" fillId="8" borderId="6" xfId="0" applyFont="1" applyFill="1" applyBorder="1" applyAlignment="1">
      <alignment horizontal="center" wrapText="1"/>
    </xf>
    <xf numFmtId="0" fontId="7" fillId="3" borderId="6" xfId="0" applyFont="1" applyFill="1" applyBorder="1" applyAlignment="1">
      <alignment horizontal="center" wrapText="1"/>
    </xf>
    <xf numFmtId="0" fontId="7" fillId="3" borderId="6" xfId="0" applyFont="1" applyFill="1" applyBorder="1" applyAlignment="1">
      <alignment horizontal="center" vertical="top" wrapText="1"/>
    </xf>
    <xf numFmtId="0" fontId="7" fillId="0" borderId="11" xfId="0" applyFont="1" applyBorder="1" applyAlignment="1">
      <alignment horizontal="center" vertical="center" wrapText="1"/>
    </xf>
    <xf numFmtId="0" fontId="12" fillId="3" borderId="6" xfId="0" applyFont="1" applyFill="1" applyBorder="1" applyAlignment="1">
      <alignment vertical="center" wrapText="1"/>
    </xf>
    <xf numFmtId="0" fontId="8" fillId="4" borderId="5"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8" fillId="4" borderId="12" xfId="0" applyFont="1" applyFill="1" applyBorder="1" applyAlignment="1">
      <alignment vertical="center" wrapText="1"/>
    </xf>
    <xf numFmtId="0" fontId="8" fillId="4" borderId="14" xfId="0" applyFont="1" applyFill="1" applyBorder="1" applyAlignment="1">
      <alignment vertical="center" wrapText="1"/>
    </xf>
    <xf numFmtId="0" fontId="11" fillId="3" borderId="13" xfId="0" applyFont="1" applyFill="1" applyBorder="1" applyAlignment="1">
      <alignment vertical="center" wrapText="1"/>
    </xf>
    <xf numFmtId="0" fontId="11" fillId="3" borderId="15" xfId="0" applyFont="1" applyFill="1" applyBorder="1" applyAlignment="1">
      <alignment vertical="center" wrapText="1"/>
    </xf>
    <xf numFmtId="0" fontId="11" fillId="4" borderId="10" xfId="0" applyFont="1" applyFill="1" applyBorder="1" applyAlignment="1">
      <alignment vertical="center" wrapText="1"/>
    </xf>
    <xf numFmtId="0" fontId="11" fillId="4" borderId="0" xfId="0" applyFont="1" applyFill="1" applyAlignment="1">
      <alignment vertical="center" wrapText="1"/>
    </xf>
    <xf numFmtId="0" fontId="7" fillId="5" borderId="6" xfId="0" applyFont="1" applyFill="1" applyBorder="1" applyAlignment="1">
      <alignment horizontal="center" vertical="center" wrapText="1"/>
    </xf>
    <xf numFmtId="0" fontId="7" fillId="5" borderId="16" xfId="0" applyFont="1" applyFill="1" applyBorder="1" applyAlignment="1">
      <alignment horizontal="center" vertical="center" wrapText="1"/>
    </xf>
    <xf numFmtId="0" fontId="7" fillId="3" borderId="9" xfId="0" applyFont="1" applyFill="1" applyBorder="1" applyAlignment="1">
      <alignment horizontal="center" vertical="center" wrapText="1"/>
    </xf>
    <xf numFmtId="0" fontId="7" fillId="3" borderId="16" xfId="0" applyFont="1" applyFill="1" applyBorder="1" applyAlignment="1">
      <alignment horizontal="center" vertical="center" wrapText="1"/>
    </xf>
    <xf numFmtId="0" fontId="7" fillId="0" borderId="0" xfId="0" applyFont="1" applyAlignment="1">
      <alignment horizontal="center"/>
    </xf>
    <xf numFmtId="0" fontId="10" fillId="0" borderId="17" xfId="1" applyFont="1" applyBorder="1" applyAlignment="1">
      <alignment horizontal="center" vertical="center" wrapText="1"/>
    </xf>
    <xf numFmtId="0" fontId="10" fillId="0" borderId="18" xfId="1" applyFont="1" applyBorder="1" applyAlignment="1">
      <alignment horizontal="center" vertical="center" wrapText="1"/>
    </xf>
    <xf numFmtId="0" fontId="10" fillId="0" borderId="19" xfId="1" applyFont="1" applyBorder="1" applyAlignment="1">
      <alignment horizontal="center" vertical="center" wrapText="1"/>
    </xf>
    <xf numFmtId="0" fontId="7" fillId="0" borderId="9" xfId="0" applyFont="1" applyBorder="1" applyAlignment="1">
      <alignment horizontal="center" vertical="center"/>
    </xf>
    <xf numFmtId="0" fontId="7" fillId="0" borderId="11" xfId="0" applyFont="1" applyBorder="1" applyAlignment="1">
      <alignment horizontal="center" vertical="center"/>
    </xf>
    <xf numFmtId="0" fontId="0" fillId="0" borderId="6" xfId="0" applyBorder="1" applyAlignment="1">
      <alignment horizontal="left" vertical="top"/>
    </xf>
    <xf numFmtId="0" fontId="0" fillId="0" borderId="6" xfId="0" applyBorder="1" applyAlignment="1">
      <alignment horizontal="left"/>
    </xf>
    <xf numFmtId="0" fontId="0" fillId="0" borderId="6" xfId="0" applyBorder="1" applyAlignment="1">
      <alignment horizontal="left" wrapText="1"/>
    </xf>
    <xf numFmtId="0" fontId="0" fillId="7" borderId="14" xfId="0" applyFill="1" applyBorder="1" applyAlignment="1">
      <alignment horizontal="left"/>
    </xf>
    <xf numFmtId="0" fontId="5" fillId="0" borderId="6" xfId="0" applyFont="1" applyBorder="1" applyAlignment="1">
      <alignment horizontal="left"/>
    </xf>
    <xf numFmtId="0" fontId="0" fillId="4" borderId="6" xfId="0" applyFill="1" applyBorder="1" applyAlignment="1">
      <alignment horizontal="center"/>
    </xf>
    <xf numFmtId="0" fontId="0" fillId="0" borderId="6" xfId="0" applyBorder="1" applyAlignment="1">
      <alignment horizontal="center"/>
    </xf>
    <xf numFmtId="0" fontId="0" fillId="7" borderId="6" xfId="0" applyFill="1" applyBorder="1" applyAlignment="1">
      <alignment horizontal="center"/>
    </xf>
    <xf numFmtId="0" fontId="0" fillId="0" borderId="6" xfId="0" applyBorder="1" applyAlignment="1">
      <alignment horizontal="center" vertical="top"/>
    </xf>
    <xf numFmtId="0" fontId="13" fillId="10" borderId="0" xfId="0" applyFont="1" applyFill="1" applyAlignment="1">
      <alignment horizontal="center"/>
    </xf>
    <xf numFmtId="0" fontId="16" fillId="0" borderId="20" xfId="0" applyFont="1" applyBorder="1" applyAlignment="1">
      <alignment horizontal="center"/>
    </xf>
    <xf numFmtId="0" fontId="16" fillId="0" borderId="15" xfId="0" applyFont="1" applyBorder="1" applyAlignment="1">
      <alignment horizontal="center"/>
    </xf>
    <xf numFmtId="0" fontId="19" fillId="0" borderId="6" xfId="0" applyFont="1" applyBorder="1"/>
    <xf numFmtId="0" fontId="10" fillId="0" borderId="0" xfId="1" applyFont="1" applyBorder="1" applyAlignment="1">
      <alignment horizontal="center" vertical="center" wrapText="1"/>
    </xf>
    <xf numFmtId="0" fontId="7" fillId="0" borderId="30" xfId="0" applyFont="1" applyBorder="1" applyAlignment="1">
      <alignment wrapText="1"/>
    </xf>
    <xf numFmtId="1" fontId="12" fillId="0" borderId="7" xfId="0" applyNumberFormat="1" applyFont="1" applyBorder="1" applyAlignment="1">
      <alignment horizontal="center" vertical="center"/>
    </xf>
    <xf numFmtId="1" fontId="12" fillId="0" borderId="30" xfId="0" applyNumberFormat="1" applyFont="1" applyBorder="1" applyAlignment="1">
      <alignment horizontal="center" vertical="center"/>
    </xf>
    <xf numFmtId="1" fontId="12" fillId="5" borderId="30" xfId="0" applyNumberFormat="1" applyFont="1" applyFill="1" applyBorder="1" applyAlignment="1">
      <alignment horizontal="center" vertical="center"/>
    </xf>
    <xf numFmtId="0" fontId="7" fillId="0" borderId="31" xfId="0" applyFont="1" applyBorder="1" applyAlignment="1">
      <alignment wrapText="1"/>
    </xf>
    <xf numFmtId="0" fontId="7" fillId="0" borderId="30" xfId="0" applyFont="1" applyBorder="1" applyAlignment="1">
      <alignment horizontal="center" vertical="center" wrapText="1"/>
    </xf>
    <xf numFmtId="0" fontId="7" fillId="0" borderId="12" xfId="0" applyFont="1" applyBorder="1" applyAlignment="1">
      <alignment horizontal="center" vertical="center" wrapText="1"/>
    </xf>
    <xf numFmtId="0" fontId="10" fillId="0" borderId="30" xfId="0" applyFont="1" applyBorder="1"/>
    <xf numFmtId="0" fontId="7" fillId="0" borderId="30" xfId="0" applyFont="1" applyBorder="1"/>
    <xf numFmtId="0" fontId="7" fillId="3" borderId="30" xfId="0" applyFont="1" applyFill="1" applyBorder="1" applyAlignment="1">
      <alignment wrapText="1"/>
    </xf>
    <xf numFmtId="0" fontId="7" fillId="0" borderId="33" xfId="0" applyFont="1" applyBorder="1" applyAlignment="1">
      <alignment horizontal="left" vertical="top"/>
    </xf>
    <xf numFmtId="0" fontId="12" fillId="0" borderId="32" xfId="0" applyFont="1" applyBorder="1" applyAlignment="1">
      <alignment horizontal="center" vertical="center" wrapText="1"/>
    </xf>
    <xf numFmtId="1" fontId="12" fillId="0" borderId="34" xfId="0" applyNumberFormat="1" applyFont="1" applyBorder="1" applyAlignment="1">
      <alignment horizontal="center" vertical="center"/>
    </xf>
    <xf numFmtId="1" fontId="12" fillId="0" borderId="32" xfId="0" applyNumberFormat="1" applyFont="1" applyBorder="1" applyAlignment="1">
      <alignment horizontal="center" vertical="center"/>
    </xf>
    <xf numFmtId="0" fontId="10" fillId="0" borderId="35" xfId="1" applyFont="1" applyBorder="1" applyAlignment="1">
      <alignment wrapText="1"/>
    </xf>
    <xf numFmtId="0" fontId="10" fillId="0" borderId="32" xfId="1" applyFont="1" applyBorder="1" applyAlignment="1">
      <alignment wrapText="1"/>
    </xf>
    <xf numFmtId="0" fontId="7" fillId="0" borderId="36" xfId="0" applyFont="1" applyBorder="1" applyAlignment="1">
      <alignment horizontal="center" vertical="center" wrapText="1"/>
    </xf>
    <xf numFmtId="0" fontId="7" fillId="0" borderId="19" xfId="0" applyFont="1" applyBorder="1" applyAlignment="1">
      <alignment horizontal="center" vertical="center" wrapText="1"/>
    </xf>
    <xf numFmtId="0" fontId="10" fillId="0" borderId="32" xfId="0" applyFont="1" applyBorder="1"/>
    <xf numFmtId="0" fontId="7" fillId="0" borderId="6" xfId="0" applyFont="1" applyBorder="1" applyAlignment="1">
      <alignment horizontal="left" vertical="top"/>
    </xf>
    <xf numFmtId="0" fontId="7" fillId="5" borderId="6" xfId="0" applyFont="1" applyFill="1" applyBorder="1" applyAlignment="1">
      <alignment horizontal="left" vertical="top"/>
    </xf>
    <xf numFmtId="1" fontId="12" fillId="3" borderId="6" xfId="0" applyNumberFormat="1" applyFont="1" applyFill="1" applyBorder="1" applyAlignment="1">
      <alignment horizontal="center" vertical="center"/>
    </xf>
    <xf numFmtId="0" fontId="7" fillId="3" borderId="6" xfId="0" applyFont="1" applyFill="1" applyBorder="1" applyAlignment="1">
      <alignment horizontal="center" vertical="center" wrapText="1"/>
    </xf>
    <xf numFmtId="0" fontId="12" fillId="0" borderId="3" xfId="0" applyFont="1" applyBorder="1" applyAlignment="1">
      <alignment horizontal="center" vertical="center" wrapText="1"/>
    </xf>
    <xf numFmtId="0" fontId="20" fillId="3" borderId="6" xfId="0" applyFont="1" applyFill="1" applyBorder="1"/>
    <xf numFmtId="0" fontId="20" fillId="0" borderId="6" xfId="0" applyFont="1" applyBorder="1"/>
    <xf numFmtId="2" fontId="7" fillId="0" borderId="6" xfId="0" applyNumberFormat="1" applyFont="1" applyBorder="1"/>
    <xf numFmtId="0" fontId="10" fillId="0" borderId="6" xfId="3" applyFont="1" applyBorder="1" applyAlignment="1">
      <alignment horizontal="center" vertical="center" wrapText="1"/>
    </xf>
    <xf numFmtId="2" fontId="7" fillId="3" borderId="11" xfId="0" applyNumberFormat="1" applyFont="1" applyFill="1" applyBorder="1"/>
    <xf numFmtId="0" fontId="10" fillId="0" borderId="6" xfId="3" applyFont="1" applyBorder="1" applyAlignment="1">
      <alignment horizontal="left" vertical="center" wrapText="1"/>
    </xf>
    <xf numFmtId="2" fontId="14" fillId="3" borderId="11" xfId="0" applyNumberFormat="1" applyFont="1" applyFill="1" applyBorder="1"/>
    <xf numFmtId="0" fontId="14" fillId="3" borderId="6" xfId="0" applyFont="1" applyFill="1" applyBorder="1"/>
    <xf numFmtId="2" fontId="14" fillId="0" borderId="6" xfId="0" applyNumberFormat="1" applyFont="1" applyBorder="1"/>
    <xf numFmtId="0" fontId="14" fillId="0" borderId="6" xfId="0" applyFont="1" applyBorder="1"/>
    <xf numFmtId="0" fontId="14" fillId="0" borderId="30" xfId="0" applyFont="1" applyBorder="1" applyAlignment="1">
      <alignment wrapText="1"/>
    </xf>
    <xf numFmtId="0" fontId="14" fillId="0" borderId="30" xfId="0" applyFont="1" applyBorder="1"/>
  </cellXfs>
  <cellStyles count="4">
    <cellStyle name="Normal" xfId="0" builtinId="0"/>
    <cellStyle name="Normal 2" xfId="1" xr:uid="{00000000-0005-0000-0000-000001000000}"/>
    <cellStyle name="Normal 2 2" xfId="3" xr:uid="{743AEDF0-911E-4057-8996-63C53A25AD1A}"/>
    <cellStyle name="Normal 3" xfId="2" xr:uid="{16898585-62B9-47C3-B88B-42A32BE451D3}"/>
  </cellStyles>
  <dxfs count="20">
    <dxf>
      <font>
        <color theme="0"/>
      </font>
      <fill>
        <patternFill>
          <bgColor theme="0"/>
        </patternFill>
      </fill>
    </dxf>
    <dxf>
      <fill>
        <patternFill>
          <bgColor rgb="FFFFFF00"/>
        </patternFill>
      </fill>
    </dxf>
    <dxf>
      <fill>
        <patternFill>
          <bgColor rgb="FFFFC000"/>
        </patternFill>
      </fill>
    </dxf>
    <dxf>
      <font>
        <color auto="1"/>
      </font>
      <fill>
        <patternFill>
          <bgColor rgb="FFFF0000"/>
        </patternFill>
      </fill>
    </dxf>
    <dxf>
      <fill>
        <patternFill>
          <bgColor rgb="FFFFC000"/>
        </patternFill>
      </fill>
    </dxf>
    <dxf>
      <font>
        <color theme="0"/>
      </font>
      <fill>
        <patternFill>
          <bgColor theme="0"/>
        </patternFill>
      </fill>
    </dxf>
    <dxf>
      <fill>
        <patternFill>
          <bgColor rgb="FFFFFF00"/>
        </patternFill>
      </fill>
    </dxf>
    <dxf>
      <fill>
        <patternFill>
          <bgColor rgb="FFFFC000"/>
        </patternFill>
      </fill>
    </dxf>
    <dxf>
      <font>
        <color auto="1"/>
      </font>
      <fill>
        <patternFill>
          <bgColor rgb="FFFF0000"/>
        </patternFill>
      </fill>
    </dxf>
    <dxf>
      <fill>
        <patternFill>
          <bgColor rgb="FFFFC000"/>
        </patternFill>
      </fill>
    </dxf>
    <dxf>
      <fill>
        <patternFill>
          <bgColor rgb="FFFFC000"/>
        </patternFill>
      </fill>
    </dxf>
    <dxf>
      <font>
        <color theme="0"/>
      </font>
      <fill>
        <patternFill>
          <bgColor theme="0"/>
        </patternFill>
      </fill>
    </dxf>
    <dxf>
      <fill>
        <patternFill>
          <bgColor rgb="FFFFFF00"/>
        </patternFill>
      </fill>
    </dxf>
    <dxf>
      <fill>
        <patternFill>
          <bgColor rgb="FFFFC000"/>
        </patternFill>
      </fill>
    </dxf>
    <dxf>
      <font>
        <color auto="1"/>
      </font>
      <fill>
        <patternFill>
          <bgColor rgb="FFFF0000"/>
        </patternFill>
      </fill>
    </dxf>
    <dxf>
      <font>
        <color theme="0"/>
      </font>
      <fill>
        <patternFill>
          <bgColor theme="0"/>
        </patternFill>
      </fill>
    </dxf>
    <dxf>
      <fill>
        <patternFill>
          <bgColor rgb="FFFFFF00"/>
        </patternFill>
      </fill>
    </dxf>
    <dxf>
      <fill>
        <patternFill>
          <bgColor rgb="FFFFC000"/>
        </patternFill>
      </fill>
    </dxf>
    <dxf>
      <font>
        <color auto="1"/>
      </font>
      <fill>
        <patternFill>
          <bgColor rgb="FFFF0000"/>
        </patternFill>
      </fill>
    </dxf>
    <dxf>
      <fill>
        <patternFill>
          <bgColor rgb="FFFFC000"/>
        </patternFill>
      </fill>
    </dxf>
  </dxfs>
  <tableStyles count="0" defaultTableStyle="TableStyleMedium9" defaultPivotStyle="PivotStyleLight16"/>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80</xdr:row>
      <xdr:rowOff>204109</xdr:rowOff>
    </xdr:from>
    <xdr:to>
      <xdr:col>3</xdr:col>
      <xdr:colOff>1477065</xdr:colOff>
      <xdr:row>101</xdr:row>
      <xdr:rowOff>174428</xdr:rowOff>
    </xdr:to>
    <xdr:pic>
      <xdr:nvPicPr>
        <xdr:cNvPr id="1028" name="Picture 4">
          <a:extLst>
            <a:ext uri="{FF2B5EF4-FFF2-40B4-BE49-F238E27FC236}">
              <a16:creationId xmlns:a16="http://schemas.microsoft.com/office/drawing/2014/main" id="{00000000-0008-0000-0000-000004040000}"/>
            </a:ext>
          </a:extLst>
        </xdr:cNvPr>
        <xdr:cNvPicPr>
          <a:picLocks noChangeAspect="1" noChangeArrowheads="1"/>
        </xdr:cNvPicPr>
      </xdr:nvPicPr>
      <xdr:blipFill>
        <a:blip xmlns:r="http://schemas.openxmlformats.org/officeDocument/2006/relationships" r:embed="rId1" cstate="print"/>
        <a:srcRect t="15904"/>
        <a:stretch>
          <a:fillRect/>
        </a:stretch>
      </xdr:blipFill>
      <xdr:spPr bwMode="auto">
        <a:xfrm>
          <a:off x="85139" y="88718573"/>
          <a:ext cx="6626391" cy="4381498"/>
        </a:xfrm>
        <a:prstGeom prst="rect">
          <a:avLst/>
        </a:prstGeom>
        <a:solidFill>
          <a:schemeClr val="bg1"/>
        </a:solidFill>
      </xdr:spPr>
    </xdr:pic>
    <xdr:clientData/>
  </xdr:twoCellAnchor>
  <xdr:twoCellAnchor>
    <xdr:from>
      <xdr:col>10</xdr:col>
      <xdr:colOff>180976</xdr:colOff>
      <xdr:row>79</xdr:row>
      <xdr:rowOff>161925</xdr:rowOff>
    </xdr:from>
    <xdr:to>
      <xdr:col>13</xdr:col>
      <xdr:colOff>504825</xdr:colOff>
      <xdr:row>87</xdr:row>
      <xdr:rowOff>149678</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0209440" y="86444818"/>
          <a:ext cx="4977492" cy="20560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800" b="1" u="sng" baseline="0">
              <a:solidFill>
                <a:schemeClr val="dk1"/>
              </a:solidFill>
              <a:latin typeface="+mn-lt"/>
              <a:ea typeface="+mn-ea"/>
              <a:cs typeface="+mn-cs"/>
            </a:rPr>
            <a:t>Risk Response and Mitigation Strategies</a:t>
          </a:r>
        </a:p>
        <a:p>
          <a:endParaRPr lang="en-US" sz="1400" b="1" baseline="0">
            <a:solidFill>
              <a:schemeClr val="dk1"/>
            </a:solidFill>
            <a:latin typeface="+mn-lt"/>
            <a:ea typeface="+mn-ea"/>
            <a:cs typeface="+mn-cs"/>
          </a:endParaRPr>
        </a:p>
        <a:p>
          <a:pPr>
            <a:lnSpc>
              <a:spcPct val="150000"/>
            </a:lnSpc>
          </a:pPr>
          <a:r>
            <a:rPr lang="en-US" sz="1400" b="1" baseline="0">
              <a:solidFill>
                <a:schemeClr val="dk1"/>
              </a:solidFill>
              <a:latin typeface="+mn-lt"/>
              <a:ea typeface="+mn-ea"/>
              <a:cs typeface="+mn-cs"/>
            </a:rPr>
            <a:t>Avoid: </a:t>
          </a:r>
          <a:r>
            <a:rPr lang="en-US" sz="1400" b="0" i="1" baseline="0">
              <a:solidFill>
                <a:schemeClr val="dk1"/>
              </a:solidFill>
              <a:latin typeface="+mn-lt"/>
              <a:ea typeface="+mn-ea"/>
              <a:cs typeface="+mn-cs"/>
            </a:rPr>
            <a:t>Revise approach to avoid the risk in the first place.</a:t>
          </a:r>
        </a:p>
        <a:p>
          <a:pPr>
            <a:lnSpc>
              <a:spcPct val="150000"/>
            </a:lnSpc>
          </a:pPr>
          <a:r>
            <a:rPr lang="en-US" sz="1400" b="1" baseline="0">
              <a:solidFill>
                <a:schemeClr val="dk1"/>
              </a:solidFill>
              <a:latin typeface="+mn-lt"/>
              <a:ea typeface="+mn-ea"/>
              <a:cs typeface="+mn-cs"/>
            </a:rPr>
            <a:t>Transfer: </a:t>
          </a:r>
          <a:r>
            <a:rPr lang="en-US" sz="1400" b="0" i="1" baseline="0">
              <a:solidFill>
                <a:schemeClr val="dk1"/>
              </a:solidFill>
              <a:latin typeface="+mn-lt"/>
              <a:ea typeface="+mn-ea"/>
              <a:cs typeface="+mn-cs"/>
            </a:rPr>
            <a:t>Transfer the risk to others via contracts, insurance, etc.</a:t>
          </a:r>
        </a:p>
        <a:p>
          <a:pPr>
            <a:lnSpc>
              <a:spcPct val="150000"/>
            </a:lnSpc>
          </a:pPr>
          <a:r>
            <a:rPr lang="en-US" sz="1400" b="1" baseline="0">
              <a:solidFill>
                <a:schemeClr val="dk1"/>
              </a:solidFill>
              <a:latin typeface="+mn-lt"/>
              <a:ea typeface="+mn-ea"/>
              <a:cs typeface="+mn-cs"/>
            </a:rPr>
            <a:t>Mitigate: </a:t>
          </a:r>
          <a:r>
            <a:rPr lang="en-US" sz="1400" b="0" i="1" baseline="0">
              <a:solidFill>
                <a:schemeClr val="dk1"/>
              </a:solidFill>
              <a:latin typeface="+mn-lt"/>
              <a:ea typeface="+mn-ea"/>
              <a:cs typeface="+mn-cs"/>
            </a:rPr>
            <a:t>Revise approach to reduce risk probability/ impact.</a:t>
          </a:r>
        </a:p>
        <a:p>
          <a:pPr>
            <a:lnSpc>
              <a:spcPct val="150000"/>
            </a:lnSpc>
          </a:pPr>
          <a:r>
            <a:rPr lang="en-US" sz="1400" b="1" baseline="0">
              <a:solidFill>
                <a:schemeClr val="dk1"/>
              </a:solidFill>
              <a:latin typeface="+mn-lt"/>
              <a:ea typeface="+mn-ea"/>
              <a:cs typeface="+mn-cs"/>
            </a:rPr>
            <a:t>Accept: </a:t>
          </a:r>
          <a:r>
            <a:rPr lang="en-US" sz="1400" b="0" i="1" baseline="0">
              <a:solidFill>
                <a:schemeClr val="dk1"/>
              </a:solidFill>
              <a:latin typeface="+mn-lt"/>
              <a:ea typeface="+mn-ea"/>
              <a:cs typeface="+mn-cs"/>
            </a:rPr>
            <a:t>Accept the risk and develop contingencies.</a:t>
          </a:r>
          <a:endParaRPr lang="en-US" sz="1400" b="0"/>
        </a:p>
      </xdr:txBody>
    </xdr:sp>
    <xdr:clientData/>
  </xdr:twoCellAnchor>
  <xdr:twoCellAnchor>
    <xdr:from>
      <xdr:col>2</xdr:col>
      <xdr:colOff>1714500</xdr:colOff>
      <xdr:row>78</xdr:row>
      <xdr:rowOff>180975</xdr:rowOff>
    </xdr:from>
    <xdr:to>
      <xdr:col>4</xdr:col>
      <xdr:colOff>3463</xdr:colOff>
      <xdr:row>80</xdr:row>
      <xdr:rowOff>190500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078182" y="106246180"/>
          <a:ext cx="3423804" cy="52907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800" b="1" u="sng" baseline="0">
              <a:solidFill>
                <a:schemeClr val="dk1"/>
              </a:solidFill>
              <a:latin typeface="+mn-lt"/>
              <a:ea typeface="+mn-ea"/>
              <a:cs typeface="+mn-cs"/>
            </a:rPr>
            <a:t>Corporate Level Risk Rankings</a:t>
          </a:r>
        </a:p>
      </xdr:txBody>
    </xdr:sp>
    <xdr:clientData/>
  </xdr:twoCellAnchor>
  <xdr:twoCellAnchor editAs="oneCell">
    <xdr:from>
      <xdr:col>1</xdr:col>
      <xdr:colOff>0</xdr:colOff>
      <xdr:row>81</xdr:row>
      <xdr:rowOff>204109</xdr:rowOff>
    </xdr:from>
    <xdr:to>
      <xdr:col>3</xdr:col>
      <xdr:colOff>1477258</xdr:colOff>
      <xdr:row>102</xdr:row>
      <xdr:rowOff>174428</xdr:rowOff>
    </xdr:to>
    <xdr:pic>
      <xdr:nvPicPr>
        <xdr:cNvPr id="2" name="Picture 4">
          <a:extLst>
            <a:ext uri="{FF2B5EF4-FFF2-40B4-BE49-F238E27FC236}">
              <a16:creationId xmlns:a16="http://schemas.microsoft.com/office/drawing/2014/main" id="{EEB5AF4A-7B9B-4E3B-95D7-CAF5189EC1F1}"/>
            </a:ext>
          </a:extLst>
        </xdr:cNvPr>
        <xdr:cNvPicPr>
          <a:picLocks noChangeAspect="1" noChangeArrowheads="1"/>
        </xdr:cNvPicPr>
      </xdr:nvPicPr>
      <xdr:blipFill>
        <a:blip xmlns:r="http://schemas.openxmlformats.org/officeDocument/2006/relationships" r:embed="rId1" cstate="print"/>
        <a:srcRect t="15904"/>
        <a:stretch>
          <a:fillRect/>
        </a:stretch>
      </xdr:blipFill>
      <xdr:spPr bwMode="auto">
        <a:xfrm>
          <a:off x="85139" y="21933809"/>
          <a:ext cx="6866619" cy="4304395"/>
        </a:xfrm>
        <a:prstGeom prst="rect">
          <a:avLst/>
        </a:prstGeom>
        <a:solidFill>
          <a:schemeClr val="bg1"/>
        </a:solidFill>
      </xdr:spPr>
    </xdr:pic>
    <xdr:clientData/>
  </xdr:twoCellAnchor>
  <xdr:twoCellAnchor>
    <xdr:from>
      <xdr:col>10</xdr:col>
      <xdr:colOff>180976</xdr:colOff>
      <xdr:row>80</xdr:row>
      <xdr:rowOff>161925</xdr:rowOff>
    </xdr:from>
    <xdr:to>
      <xdr:col>13</xdr:col>
      <xdr:colOff>504825</xdr:colOff>
      <xdr:row>88</xdr:row>
      <xdr:rowOff>149678</xdr:rowOff>
    </xdr:to>
    <xdr:sp macro="" textlink="">
      <xdr:nvSpPr>
        <xdr:cNvPr id="5" name="TextBox 4">
          <a:extLst>
            <a:ext uri="{FF2B5EF4-FFF2-40B4-BE49-F238E27FC236}">
              <a16:creationId xmlns:a16="http://schemas.microsoft.com/office/drawing/2014/main" id="{42EE4FCD-DA70-4730-94F5-ACDF46E49A19}"/>
            </a:ext>
          </a:extLst>
        </xdr:cNvPr>
        <xdr:cNvSpPr txBox="1"/>
      </xdr:nvSpPr>
      <xdr:spPr>
        <a:xfrm>
          <a:off x="12569826" y="21637625"/>
          <a:ext cx="9296399" cy="201975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800" b="1" u="sng" baseline="0">
              <a:solidFill>
                <a:schemeClr val="dk1"/>
              </a:solidFill>
              <a:latin typeface="+mn-lt"/>
              <a:ea typeface="+mn-ea"/>
              <a:cs typeface="+mn-cs"/>
            </a:rPr>
            <a:t>Risk Response and Mitigation Strategies</a:t>
          </a:r>
        </a:p>
        <a:p>
          <a:endParaRPr lang="en-US" sz="1400" b="1" baseline="0">
            <a:solidFill>
              <a:schemeClr val="dk1"/>
            </a:solidFill>
            <a:latin typeface="+mn-lt"/>
            <a:ea typeface="+mn-ea"/>
            <a:cs typeface="+mn-cs"/>
          </a:endParaRPr>
        </a:p>
        <a:p>
          <a:pPr>
            <a:lnSpc>
              <a:spcPct val="150000"/>
            </a:lnSpc>
          </a:pPr>
          <a:r>
            <a:rPr lang="en-US" sz="1400" b="1" baseline="0">
              <a:solidFill>
                <a:schemeClr val="dk1"/>
              </a:solidFill>
              <a:latin typeface="+mn-lt"/>
              <a:ea typeface="+mn-ea"/>
              <a:cs typeface="+mn-cs"/>
            </a:rPr>
            <a:t>Avoid: </a:t>
          </a:r>
          <a:r>
            <a:rPr lang="en-US" sz="1400" b="0" i="1" baseline="0">
              <a:solidFill>
                <a:schemeClr val="dk1"/>
              </a:solidFill>
              <a:latin typeface="+mn-lt"/>
              <a:ea typeface="+mn-ea"/>
              <a:cs typeface="+mn-cs"/>
            </a:rPr>
            <a:t>Revise approach to avoid the risk in the first place.</a:t>
          </a:r>
        </a:p>
        <a:p>
          <a:pPr>
            <a:lnSpc>
              <a:spcPct val="150000"/>
            </a:lnSpc>
          </a:pPr>
          <a:r>
            <a:rPr lang="en-US" sz="1400" b="1" baseline="0">
              <a:solidFill>
                <a:schemeClr val="dk1"/>
              </a:solidFill>
              <a:latin typeface="+mn-lt"/>
              <a:ea typeface="+mn-ea"/>
              <a:cs typeface="+mn-cs"/>
            </a:rPr>
            <a:t>Transfer: </a:t>
          </a:r>
          <a:r>
            <a:rPr lang="en-US" sz="1400" b="0" i="1" baseline="0">
              <a:solidFill>
                <a:schemeClr val="dk1"/>
              </a:solidFill>
              <a:latin typeface="+mn-lt"/>
              <a:ea typeface="+mn-ea"/>
              <a:cs typeface="+mn-cs"/>
            </a:rPr>
            <a:t>Transfer the risk to others via contracts, insurance, etc.</a:t>
          </a:r>
        </a:p>
        <a:p>
          <a:pPr>
            <a:lnSpc>
              <a:spcPct val="150000"/>
            </a:lnSpc>
          </a:pPr>
          <a:r>
            <a:rPr lang="en-US" sz="1400" b="1" baseline="0">
              <a:solidFill>
                <a:schemeClr val="dk1"/>
              </a:solidFill>
              <a:latin typeface="+mn-lt"/>
              <a:ea typeface="+mn-ea"/>
              <a:cs typeface="+mn-cs"/>
            </a:rPr>
            <a:t>Mitigate: </a:t>
          </a:r>
          <a:r>
            <a:rPr lang="en-US" sz="1400" b="0" i="1" baseline="0">
              <a:solidFill>
                <a:schemeClr val="dk1"/>
              </a:solidFill>
              <a:latin typeface="+mn-lt"/>
              <a:ea typeface="+mn-ea"/>
              <a:cs typeface="+mn-cs"/>
            </a:rPr>
            <a:t>Revise approach to reduce risk probability/ impact.</a:t>
          </a:r>
        </a:p>
        <a:p>
          <a:pPr>
            <a:lnSpc>
              <a:spcPct val="150000"/>
            </a:lnSpc>
          </a:pPr>
          <a:r>
            <a:rPr lang="en-US" sz="1400" b="1" baseline="0">
              <a:solidFill>
                <a:schemeClr val="dk1"/>
              </a:solidFill>
              <a:latin typeface="+mn-lt"/>
              <a:ea typeface="+mn-ea"/>
              <a:cs typeface="+mn-cs"/>
            </a:rPr>
            <a:t>Accept: </a:t>
          </a:r>
          <a:r>
            <a:rPr lang="en-US" sz="1400" b="0" i="1" baseline="0">
              <a:solidFill>
                <a:schemeClr val="dk1"/>
              </a:solidFill>
              <a:latin typeface="+mn-lt"/>
              <a:ea typeface="+mn-ea"/>
              <a:cs typeface="+mn-cs"/>
            </a:rPr>
            <a:t>Accept the risk and develop contingencies.</a:t>
          </a:r>
          <a:endParaRPr lang="en-US" sz="1400" b="0"/>
        </a:p>
      </xdr:txBody>
    </xdr:sp>
    <xdr:clientData/>
  </xdr:twoCellAnchor>
  <xdr:twoCellAnchor>
    <xdr:from>
      <xdr:col>2</xdr:col>
      <xdr:colOff>1714500</xdr:colOff>
      <xdr:row>79</xdr:row>
      <xdr:rowOff>180975</xdr:rowOff>
    </xdr:from>
    <xdr:to>
      <xdr:col>4</xdr:col>
      <xdr:colOff>3463</xdr:colOff>
      <xdr:row>81</xdr:row>
      <xdr:rowOff>190500</xdr:rowOff>
    </xdr:to>
    <xdr:sp macro="" textlink="">
      <xdr:nvSpPr>
        <xdr:cNvPr id="6" name="TextBox 5">
          <a:extLst>
            <a:ext uri="{FF2B5EF4-FFF2-40B4-BE49-F238E27FC236}">
              <a16:creationId xmlns:a16="http://schemas.microsoft.com/office/drawing/2014/main" id="{F7D86CBB-A815-4964-98E8-C7046DCF499C}"/>
            </a:ext>
          </a:extLst>
        </xdr:cNvPr>
        <xdr:cNvSpPr txBox="1"/>
      </xdr:nvSpPr>
      <xdr:spPr>
        <a:xfrm>
          <a:off x="2311400" y="21116925"/>
          <a:ext cx="7515513" cy="8032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800" b="1" u="sng" baseline="0">
              <a:solidFill>
                <a:schemeClr val="dk1"/>
              </a:solidFill>
              <a:latin typeface="+mn-lt"/>
              <a:ea typeface="+mn-ea"/>
              <a:cs typeface="+mn-cs"/>
            </a:rPr>
            <a:t>Corporate Level Risk Rankings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304664</xdr:colOff>
      <xdr:row>14</xdr:row>
      <xdr:rowOff>57737</xdr:rowOff>
    </xdr:from>
    <xdr:to>
      <xdr:col>23</xdr:col>
      <xdr:colOff>530542</xdr:colOff>
      <xdr:row>27</xdr:row>
      <xdr:rowOff>41558</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9448664" y="2385301"/>
          <a:ext cx="5102678" cy="214513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800" b="1" u="sng" baseline="0">
              <a:solidFill>
                <a:schemeClr val="dk1"/>
              </a:solidFill>
              <a:latin typeface="+mn-lt"/>
              <a:ea typeface="+mn-ea"/>
              <a:cs typeface="+mn-cs"/>
            </a:rPr>
            <a:t>Risk Response and Mitigation Strategies</a:t>
          </a:r>
        </a:p>
        <a:p>
          <a:endParaRPr lang="en-US" sz="1400" b="1" baseline="0">
            <a:solidFill>
              <a:schemeClr val="dk1"/>
            </a:solidFill>
            <a:latin typeface="+mn-lt"/>
            <a:ea typeface="+mn-ea"/>
            <a:cs typeface="+mn-cs"/>
          </a:endParaRPr>
        </a:p>
        <a:p>
          <a:pPr>
            <a:lnSpc>
              <a:spcPct val="150000"/>
            </a:lnSpc>
          </a:pPr>
          <a:r>
            <a:rPr lang="en-US" sz="1400" b="1" baseline="0">
              <a:solidFill>
                <a:schemeClr val="dk1"/>
              </a:solidFill>
              <a:latin typeface="+mn-lt"/>
              <a:ea typeface="+mn-ea"/>
              <a:cs typeface="+mn-cs"/>
            </a:rPr>
            <a:t>Avoid: </a:t>
          </a:r>
          <a:r>
            <a:rPr lang="en-US" sz="1400" b="0" i="1" baseline="0">
              <a:solidFill>
                <a:schemeClr val="dk1"/>
              </a:solidFill>
              <a:latin typeface="+mn-lt"/>
              <a:ea typeface="+mn-ea"/>
              <a:cs typeface="+mn-cs"/>
            </a:rPr>
            <a:t>Revise approach to avoid the risk in the first place.</a:t>
          </a:r>
        </a:p>
        <a:p>
          <a:pPr>
            <a:lnSpc>
              <a:spcPct val="150000"/>
            </a:lnSpc>
          </a:pPr>
          <a:r>
            <a:rPr lang="en-US" sz="1400" b="1" baseline="0">
              <a:solidFill>
                <a:schemeClr val="dk1"/>
              </a:solidFill>
              <a:latin typeface="+mn-lt"/>
              <a:ea typeface="+mn-ea"/>
              <a:cs typeface="+mn-cs"/>
            </a:rPr>
            <a:t>Transfer: </a:t>
          </a:r>
          <a:r>
            <a:rPr lang="en-US" sz="1400" b="0" i="1" baseline="0">
              <a:solidFill>
                <a:schemeClr val="dk1"/>
              </a:solidFill>
              <a:latin typeface="+mn-lt"/>
              <a:ea typeface="+mn-ea"/>
              <a:cs typeface="+mn-cs"/>
            </a:rPr>
            <a:t>Transfer the risk to others via contracts, insurance, etc.</a:t>
          </a:r>
        </a:p>
        <a:p>
          <a:pPr>
            <a:lnSpc>
              <a:spcPct val="150000"/>
            </a:lnSpc>
          </a:pPr>
          <a:r>
            <a:rPr lang="en-US" sz="1400" b="1" baseline="0">
              <a:solidFill>
                <a:schemeClr val="dk1"/>
              </a:solidFill>
              <a:latin typeface="+mn-lt"/>
              <a:ea typeface="+mn-ea"/>
              <a:cs typeface="+mn-cs"/>
            </a:rPr>
            <a:t>Mitigate: </a:t>
          </a:r>
          <a:r>
            <a:rPr lang="en-US" sz="1400" b="0" i="1" baseline="0">
              <a:solidFill>
                <a:schemeClr val="dk1"/>
              </a:solidFill>
              <a:latin typeface="+mn-lt"/>
              <a:ea typeface="+mn-ea"/>
              <a:cs typeface="+mn-cs"/>
            </a:rPr>
            <a:t>Revise approach to reduce risk probability/ impact.</a:t>
          </a:r>
        </a:p>
        <a:p>
          <a:pPr>
            <a:lnSpc>
              <a:spcPct val="150000"/>
            </a:lnSpc>
          </a:pPr>
          <a:r>
            <a:rPr lang="en-US" sz="1400" b="1" baseline="0">
              <a:solidFill>
                <a:schemeClr val="dk1"/>
              </a:solidFill>
              <a:latin typeface="+mn-lt"/>
              <a:ea typeface="+mn-ea"/>
              <a:cs typeface="+mn-cs"/>
            </a:rPr>
            <a:t>Accept: </a:t>
          </a:r>
          <a:r>
            <a:rPr lang="en-US" sz="1400" b="0" i="1" baseline="0">
              <a:solidFill>
                <a:schemeClr val="dk1"/>
              </a:solidFill>
              <a:latin typeface="+mn-lt"/>
              <a:ea typeface="+mn-ea"/>
              <a:cs typeface="+mn-cs"/>
            </a:rPr>
            <a:t>Accept the risk and develop contingencies.</a:t>
          </a:r>
          <a:endParaRPr lang="en-US" sz="1400" b="0"/>
        </a:p>
      </xdr:txBody>
    </xdr:sp>
    <xdr:clientData/>
  </xdr:twoCellAnchor>
  <xdr:twoCellAnchor>
    <xdr:from>
      <xdr:col>0</xdr:col>
      <xdr:colOff>207813</xdr:colOff>
      <xdr:row>1</xdr:row>
      <xdr:rowOff>27715</xdr:rowOff>
    </xdr:from>
    <xdr:to>
      <xdr:col>14</xdr:col>
      <xdr:colOff>221673</xdr:colOff>
      <xdr:row>42</xdr:row>
      <xdr:rowOff>124689</xdr:rowOff>
    </xdr:to>
    <xdr:grpSp>
      <xdr:nvGrpSpPr>
        <xdr:cNvPr id="5" name="Group 4">
          <a:extLst>
            <a:ext uri="{FF2B5EF4-FFF2-40B4-BE49-F238E27FC236}">
              <a16:creationId xmlns:a16="http://schemas.microsoft.com/office/drawing/2014/main" id="{00000000-0008-0000-0100-000005000000}"/>
            </a:ext>
          </a:extLst>
        </xdr:cNvPr>
        <xdr:cNvGrpSpPr/>
      </xdr:nvGrpSpPr>
      <xdr:grpSpPr>
        <a:xfrm>
          <a:off x="207813" y="189351"/>
          <a:ext cx="8580587" cy="6724065"/>
          <a:chOff x="1828800" y="1163782"/>
          <a:chExt cx="7938272" cy="6117332"/>
        </a:xfrm>
      </xdr:grpSpPr>
      <xdr:pic>
        <xdr:nvPicPr>
          <xdr:cNvPr id="2" name="Picture 4">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srcRect t="15904"/>
          <a:stretch>
            <a:fillRect/>
          </a:stretch>
        </xdr:blipFill>
        <xdr:spPr bwMode="auto">
          <a:xfrm>
            <a:off x="1828800" y="1888943"/>
            <a:ext cx="7938272" cy="5392171"/>
          </a:xfrm>
          <a:prstGeom prst="rect">
            <a:avLst/>
          </a:prstGeom>
          <a:solidFill>
            <a:schemeClr val="bg1"/>
          </a:solidFill>
        </xdr:spPr>
      </xdr:pic>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3915361" y="1163782"/>
            <a:ext cx="4396468" cy="7727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800" b="1" u="sng" baseline="0">
                <a:solidFill>
                  <a:schemeClr val="dk1"/>
                </a:solidFill>
                <a:latin typeface="+mn-lt"/>
                <a:ea typeface="+mn-ea"/>
                <a:cs typeface="+mn-cs"/>
              </a:rPr>
              <a:t>Corporate Level Risk Rankings</a:t>
            </a:r>
          </a:p>
        </xdr:txBody>
      </xdr:sp>
    </xdr:grp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T117"/>
  <sheetViews>
    <sheetView showGridLines="0" tabSelected="1" topLeftCell="L42" zoomScale="80" zoomScaleNormal="80" zoomScaleSheetLayoutView="40" workbookViewId="0">
      <selection activeCell="W44" sqref="W44"/>
    </sheetView>
  </sheetViews>
  <sheetFormatPr defaultRowHeight="17" thickBottom="1" x14ac:dyDescent="0.4"/>
  <cols>
    <col min="1" max="1" width="0" style="15" hidden="1" customWidth="1"/>
    <col min="2" max="2" width="5.453125" style="73" customWidth="1"/>
    <col min="3" max="3" width="71.6328125" style="74" customWidth="1"/>
    <col min="4" max="4" width="60.453125" style="75" customWidth="1"/>
    <col min="5" max="5" width="6.36328125" style="76" customWidth="1"/>
    <col min="6" max="6" width="6.6328125" style="76" customWidth="1"/>
    <col min="7" max="7" width="8.6328125" style="77" customWidth="1"/>
    <col min="8" max="8" width="5.08984375" style="69" customWidth="1"/>
    <col min="9" max="9" width="3.36328125" style="69" customWidth="1"/>
    <col min="10" max="10" width="6.6328125" style="69" customWidth="1"/>
    <col min="11" max="11" width="58" style="78" customWidth="1"/>
    <col min="12" max="12" width="58" style="75" customWidth="1"/>
    <col min="13" max="13" width="12.453125" style="74" customWidth="1"/>
    <col min="14" max="14" width="24.6328125" style="62" customWidth="1"/>
    <col min="15" max="15" width="12.08984375" style="79" customWidth="1"/>
    <col min="16" max="16" width="23" style="15" customWidth="1"/>
    <col min="17" max="17" width="19" style="15" customWidth="1"/>
    <col min="18" max="18" width="8.7265625" style="15"/>
    <col min="19" max="19" width="11.6328125" style="15" customWidth="1"/>
    <col min="20" max="20" width="11.36328125" style="15" customWidth="1"/>
    <col min="21" max="21" width="11.6328125" style="15" customWidth="1"/>
    <col min="22" max="22" width="12.36328125" style="15" customWidth="1"/>
    <col min="23" max="23" width="45.453125" style="15" customWidth="1"/>
    <col min="24" max="24" width="28.54296875" style="15" customWidth="1"/>
    <col min="25" max="25" width="23.7265625" style="15" customWidth="1"/>
    <col min="26" max="26" width="27" style="15" customWidth="1"/>
    <col min="27" max="27" width="19.54296875" style="15" bestFit="1" customWidth="1"/>
    <col min="28" max="16384" width="8.7265625" style="15"/>
  </cols>
  <sheetData>
    <row r="1" spans="2:46" s="7" customFormat="1" ht="74.25" customHeight="1" thickBot="1" x14ac:dyDescent="0.4">
      <c r="B1" s="118"/>
      <c r="C1" s="119"/>
      <c r="D1" s="10" t="s">
        <v>0</v>
      </c>
      <c r="E1" s="11" t="s">
        <v>1</v>
      </c>
      <c r="F1" s="11" t="s">
        <v>2</v>
      </c>
      <c r="G1" s="12" t="s">
        <v>131</v>
      </c>
      <c r="H1" s="13" t="s">
        <v>3</v>
      </c>
      <c r="I1" s="13" t="s">
        <v>4</v>
      </c>
      <c r="J1" s="13" t="s">
        <v>5</v>
      </c>
      <c r="K1" s="9" t="s">
        <v>132</v>
      </c>
      <c r="L1" s="8" t="s">
        <v>6</v>
      </c>
      <c r="M1" s="12" t="s">
        <v>7</v>
      </c>
      <c r="N1" s="120" t="s">
        <v>133</v>
      </c>
      <c r="O1" s="121"/>
      <c r="P1" s="113" t="s">
        <v>45</v>
      </c>
      <c r="Q1" s="14" t="s">
        <v>8</v>
      </c>
      <c r="R1" s="114" t="s">
        <v>9</v>
      </c>
      <c r="S1" s="114" t="s">
        <v>10</v>
      </c>
      <c r="T1" s="114" t="s">
        <v>11</v>
      </c>
      <c r="U1" s="114" t="s">
        <v>192</v>
      </c>
      <c r="V1" s="114" t="s">
        <v>193</v>
      </c>
      <c r="W1" s="115" t="s">
        <v>12</v>
      </c>
      <c r="X1" s="115" t="s">
        <v>13</v>
      </c>
      <c r="Y1" s="112" t="s">
        <v>14</v>
      </c>
      <c r="Z1" s="115" t="s">
        <v>15</v>
      </c>
      <c r="AA1" s="112" t="s">
        <v>14</v>
      </c>
      <c r="AB1" s="15"/>
      <c r="AC1" s="15"/>
      <c r="AD1" s="15"/>
      <c r="AE1" s="15"/>
      <c r="AF1" s="15"/>
      <c r="AG1" s="15"/>
    </row>
    <row r="2" spans="2:46" ht="15.75" hidden="1" customHeight="1" thickBot="1" x14ac:dyDescent="0.4">
      <c r="B2" s="16"/>
      <c r="C2" s="17"/>
      <c r="D2" s="16"/>
      <c r="E2" s="16"/>
      <c r="F2" s="16"/>
      <c r="G2" s="16"/>
      <c r="H2" s="18"/>
      <c r="I2" s="18"/>
      <c r="J2" s="18"/>
      <c r="K2" s="16"/>
      <c r="L2" s="16"/>
      <c r="M2" s="17"/>
      <c r="N2" s="122"/>
      <c r="O2" s="123"/>
      <c r="P2" s="113"/>
      <c r="Q2" s="19"/>
      <c r="R2" s="114"/>
      <c r="S2" s="114"/>
      <c r="T2" s="114"/>
      <c r="U2" s="114"/>
      <c r="V2" s="114"/>
      <c r="W2" s="115"/>
      <c r="X2" s="115"/>
      <c r="Y2" s="112"/>
      <c r="Z2" s="115"/>
      <c r="AA2" s="112"/>
    </row>
    <row r="3" spans="2:46" ht="18" customHeight="1" thickBot="1" x14ac:dyDescent="0.4">
      <c r="B3" s="20"/>
      <c r="C3" s="21" t="s">
        <v>16</v>
      </c>
      <c r="D3" s="22"/>
      <c r="E3" s="22"/>
      <c r="F3" s="22"/>
      <c r="G3" s="22"/>
      <c r="H3" s="23"/>
      <c r="I3" s="23"/>
      <c r="J3" s="23"/>
      <c r="K3" s="22"/>
      <c r="L3" s="22"/>
      <c r="M3" s="24" t="s">
        <v>44</v>
      </c>
      <c r="N3" s="124"/>
      <c r="O3" s="125"/>
      <c r="P3" s="117"/>
      <c r="Q3" s="117"/>
      <c r="R3" s="117"/>
      <c r="S3" s="25"/>
      <c r="T3" s="25"/>
      <c r="U3" s="25"/>
      <c r="V3" s="25"/>
      <c r="W3" s="25"/>
      <c r="X3" s="26"/>
      <c r="Y3" s="25"/>
      <c r="Z3" s="25"/>
      <c r="AA3" s="25"/>
    </row>
    <row r="4" spans="2:46" ht="82" customHeight="1" thickBot="1" x14ac:dyDescent="0.4">
      <c r="B4" s="27">
        <v>1</v>
      </c>
      <c r="C4" s="28" t="s">
        <v>281</v>
      </c>
      <c r="D4" s="28" t="s">
        <v>47</v>
      </c>
      <c r="E4" s="29" t="s">
        <v>19</v>
      </c>
      <c r="F4" s="29" t="s">
        <v>17</v>
      </c>
      <c r="G4" s="30" t="str">
        <f>CHOOSE(MATCH(E4&amp;F4,{"HighHigh";"Med.High";"HighMed.";"LowHigh";"Med.Med.";"HighLow";"LowMed.";"Med.Low";"LowLow"},0),"High","High","High","Med.","Med.","Med.","Low","Low","Low")</f>
        <v>High</v>
      </c>
      <c r="H4" s="31">
        <v>5</v>
      </c>
      <c r="I4" s="31">
        <v>9</v>
      </c>
      <c r="J4" s="31">
        <f t="shared" ref="J4:J78" si="0">I4*H4</f>
        <v>45</v>
      </c>
      <c r="K4" s="32" t="s">
        <v>134</v>
      </c>
      <c r="L4" s="28" t="s">
        <v>48</v>
      </c>
      <c r="M4" s="30" t="s">
        <v>19</v>
      </c>
      <c r="N4" s="108" t="s">
        <v>49</v>
      </c>
      <c r="O4" s="109"/>
      <c r="P4" s="34" t="s">
        <v>50</v>
      </c>
      <c r="Q4" s="35">
        <v>0.6</v>
      </c>
      <c r="R4" s="36">
        <v>-540</v>
      </c>
      <c r="S4" s="36">
        <f>Q4*R4</f>
        <v>-324</v>
      </c>
      <c r="T4" s="36">
        <v>0.6</v>
      </c>
      <c r="U4" s="36">
        <v>-120000</v>
      </c>
      <c r="V4" s="36">
        <f>T4*U4</f>
        <v>-72000</v>
      </c>
      <c r="W4" s="26" t="s">
        <v>338</v>
      </c>
      <c r="X4" s="26" t="s">
        <v>51</v>
      </c>
      <c r="Y4" s="26" t="s">
        <v>52</v>
      </c>
      <c r="Z4" s="26" t="s">
        <v>48</v>
      </c>
      <c r="AA4" s="26" t="s">
        <v>53</v>
      </c>
    </row>
    <row r="5" spans="2:46" ht="66" customHeight="1" thickBot="1" x14ac:dyDescent="0.4">
      <c r="B5" s="27">
        <v>2</v>
      </c>
      <c r="C5" s="28" t="s">
        <v>282</v>
      </c>
      <c r="D5" s="28" t="s">
        <v>55</v>
      </c>
      <c r="E5" s="29" t="s">
        <v>17</v>
      </c>
      <c r="F5" s="29" t="s">
        <v>17</v>
      </c>
      <c r="G5" s="30" t="str">
        <f>CHOOSE(MATCH(E5&amp;F5,{"HighHigh";"Med.High";"HighMed.";"LowHigh";"Med.Med.";"HighLow";"LowMed.";"Med.Low";"LowLow"},0),"High","High","High","Med.","Med.","Med.","Low","Low","Low")</f>
        <v>High</v>
      </c>
      <c r="H5" s="31">
        <v>8</v>
      </c>
      <c r="I5" s="31">
        <v>9</v>
      </c>
      <c r="J5" s="31">
        <f t="shared" si="0"/>
        <v>72</v>
      </c>
      <c r="K5" s="32" t="s">
        <v>56</v>
      </c>
      <c r="L5" s="28" t="s">
        <v>57</v>
      </c>
      <c r="M5" s="30" t="s">
        <v>17</v>
      </c>
      <c r="N5" s="109" t="s">
        <v>58</v>
      </c>
      <c r="O5" s="116"/>
      <c r="P5" s="34" t="s">
        <v>171</v>
      </c>
      <c r="Q5" s="36">
        <v>0.8</v>
      </c>
      <c r="R5" s="36">
        <v>-90</v>
      </c>
      <c r="S5" s="36">
        <f>Q5*R5</f>
        <v>-72</v>
      </c>
      <c r="T5" s="36">
        <v>0.8</v>
      </c>
      <c r="U5" s="36">
        <v>-250000</v>
      </c>
      <c r="V5" s="36">
        <f>T5*U5</f>
        <v>-200000</v>
      </c>
      <c r="W5" s="26" t="s">
        <v>338</v>
      </c>
      <c r="X5" s="26" t="s">
        <v>59</v>
      </c>
      <c r="Y5" s="26" t="s">
        <v>60</v>
      </c>
      <c r="Z5" s="26" t="s">
        <v>61</v>
      </c>
      <c r="AA5" s="26" t="s">
        <v>62</v>
      </c>
    </row>
    <row r="6" spans="2:46" ht="49.5" customHeight="1" thickBot="1" x14ac:dyDescent="0.4">
      <c r="B6" s="27">
        <v>3</v>
      </c>
      <c r="C6" s="28" t="s">
        <v>283</v>
      </c>
      <c r="D6" s="28" t="s">
        <v>63</v>
      </c>
      <c r="E6" s="29" t="s">
        <v>19</v>
      </c>
      <c r="F6" s="29" t="s">
        <v>17</v>
      </c>
      <c r="G6" s="30" t="str">
        <f>CHOOSE(MATCH(E6&amp;F6,{"HighHigh";"Med.High";"HighMed.";"LowHigh";"Med.Med.";"HighLow";"LowMed.";"Med.Low";"LowLow"},0),"High","High","High","Med.","Med.","Med.","Low","Low","Low")</f>
        <v>High</v>
      </c>
      <c r="H6" s="31">
        <v>5</v>
      </c>
      <c r="I6" s="31">
        <v>8</v>
      </c>
      <c r="J6" s="31">
        <f t="shared" si="0"/>
        <v>40</v>
      </c>
      <c r="K6" s="32" t="s">
        <v>64</v>
      </c>
      <c r="L6" s="28" t="s">
        <v>65</v>
      </c>
      <c r="M6" s="30" t="s">
        <v>19</v>
      </c>
      <c r="N6" s="109" t="s">
        <v>66</v>
      </c>
      <c r="O6" s="116"/>
      <c r="P6" s="34"/>
      <c r="Q6" s="36"/>
      <c r="R6" s="36"/>
      <c r="S6" s="36"/>
      <c r="T6" s="36"/>
      <c r="U6" s="36"/>
      <c r="V6" s="36"/>
      <c r="W6" s="26" t="s">
        <v>338</v>
      </c>
      <c r="X6" s="26" t="s">
        <v>67</v>
      </c>
      <c r="Y6" s="26" t="s">
        <v>68</v>
      </c>
      <c r="Z6" s="26" t="s">
        <v>69</v>
      </c>
      <c r="AA6" s="26" t="s">
        <v>70</v>
      </c>
    </row>
    <row r="7" spans="2:46" ht="107" customHeight="1" thickBot="1" x14ac:dyDescent="0.4">
      <c r="B7" s="27">
        <v>4</v>
      </c>
      <c r="C7" s="28" t="s">
        <v>284</v>
      </c>
      <c r="D7" s="28" t="s">
        <v>72</v>
      </c>
      <c r="E7" s="29" t="s">
        <v>19</v>
      </c>
      <c r="F7" s="29" t="s">
        <v>17</v>
      </c>
      <c r="G7" s="30" t="str">
        <f>CHOOSE(MATCH(E7&amp;F7,{"HighHigh";"Med.High";"HighMed.";"LowHigh";"Med.Med.";"HighLow";"LowMed.";"Med.Low";"LowLow"},0),"High","High","High","Med.","Med.","Med.","Low","Low","Low")</f>
        <v>High</v>
      </c>
      <c r="H7" s="31">
        <v>6</v>
      </c>
      <c r="I7" s="31">
        <v>9</v>
      </c>
      <c r="J7" s="31">
        <f t="shared" si="0"/>
        <v>54</v>
      </c>
      <c r="K7" s="32" t="s">
        <v>73</v>
      </c>
      <c r="L7" s="28" t="s">
        <v>74</v>
      </c>
      <c r="M7" s="30" t="s">
        <v>19</v>
      </c>
      <c r="N7" s="109" t="s">
        <v>75</v>
      </c>
      <c r="O7" s="116"/>
      <c r="P7" s="34" t="s">
        <v>50</v>
      </c>
      <c r="Q7" s="36">
        <v>0.4</v>
      </c>
      <c r="R7" s="36">
        <v>-50</v>
      </c>
      <c r="S7" s="36">
        <f>Q7*R7</f>
        <v>-20</v>
      </c>
      <c r="T7" s="36">
        <v>0.4</v>
      </c>
      <c r="U7" s="36">
        <v>-50000</v>
      </c>
      <c r="V7" s="36">
        <f>U7*T7</f>
        <v>-20000</v>
      </c>
      <c r="W7" s="26" t="s">
        <v>338</v>
      </c>
      <c r="X7" s="26" t="s">
        <v>76</v>
      </c>
      <c r="Y7" s="26" t="s">
        <v>77</v>
      </c>
      <c r="Z7" s="26" t="s">
        <v>74</v>
      </c>
      <c r="AA7" s="26" t="s">
        <v>78</v>
      </c>
    </row>
    <row r="8" spans="2:46" ht="86" customHeight="1" thickBot="1" x14ac:dyDescent="0.4">
      <c r="B8" s="27">
        <v>5</v>
      </c>
      <c r="C8" s="28" t="s">
        <v>285</v>
      </c>
      <c r="D8" s="28" t="s">
        <v>155</v>
      </c>
      <c r="E8" s="29" t="s">
        <v>19</v>
      </c>
      <c r="F8" s="29" t="s">
        <v>17</v>
      </c>
      <c r="G8" s="30" t="str">
        <f>CHOOSE(MATCH(E8&amp;F8,{"HighHigh";"Med.High";"HighMed.";"LowHigh";"Med.Med.";"HighLow";"LowMed.";"Med.Low";"LowLow"},0),"High","High","High","Med.","Med.","Med.","Low","Low","Low")</f>
        <v>High</v>
      </c>
      <c r="H8" s="31">
        <v>5</v>
      </c>
      <c r="I8" s="31">
        <v>9</v>
      </c>
      <c r="J8" s="31">
        <f t="shared" si="0"/>
        <v>45</v>
      </c>
      <c r="K8" s="32" t="s">
        <v>164</v>
      </c>
      <c r="L8" s="28" t="s">
        <v>162</v>
      </c>
      <c r="M8" s="30" t="s">
        <v>19</v>
      </c>
      <c r="N8" s="134" t="s">
        <v>163</v>
      </c>
      <c r="O8" s="135"/>
      <c r="P8" s="34" t="s">
        <v>171</v>
      </c>
      <c r="Q8" s="36">
        <v>0.7</v>
      </c>
      <c r="R8" s="36">
        <v>-40</v>
      </c>
      <c r="S8" s="36">
        <f>Q8*R8</f>
        <v>-28</v>
      </c>
      <c r="T8" s="36">
        <v>0.7</v>
      </c>
      <c r="U8" s="36">
        <v>-150000</v>
      </c>
      <c r="V8" s="36">
        <f>U8*T8</f>
        <v>-105000</v>
      </c>
      <c r="W8" s="26" t="s">
        <v>338</v>
      </c>
      <c r="X8" s="26" t="s">
        <v>172</v>
      </c>
      <c r="Y8" s="26" t="s">
        <v>174</v>
      </c>
      <c r="Z8" s="26" t="s">
        <v>173</v>
      </c>
      <c r="AA8" s="26" t="s">
        <v>175</v>
      </c>
    </row>
    <row r="9" spans="2:46" ht="114" customHeight="1" thickBot="1" x14ac:dyDescent="0.4">
      <c r="B9" s="27">
        <v>6</v>
      </c>
      <c r="C9" s="28" t="s">
        <v>315</v>
      </c>
      <c r="D9" s="28" t="s">
        <v>160</v>
      </c>
      <c r="E9" s="29" t="s">
        <v>19</v>
      </c>
      <c r="F9" s="29" t="s">
        <v>17</v>
      </c>
      <c r="G9" s="30" t="str">
        <f>CHOOSE(MATCH(E9&amp;F9,{"HighHigh";"Med.High";"HighMed.";"LowHigh";"Med.Med.";"HighLow";"LowMed.";"Med.Low";"LowLow"},0),"High","High","High","Med.","Med.","Med.","Low","Low","Low")</f>
        <v>High</v>
      </c>
      <c r="H9" s="31">
        <v>6</v>
      </c>
      <c r="I9" s="31">
        <v>7</v>
      </c>
      <c r="J9" s="31">
        <f t="shared" si="0"/>
        <v>42</v>
      </c>
      <c r="K9" s="32" t="s">
        <v>165</v>
      </c>
      <c r="L9" s="28" t="s">
        <v>166</v>
      </c>
      <c r="M9" s="30" t="s">
        <v>19</v>
      </c>
      <c r="N9" s="109" t="s">
        <v>167</v>
      </c>
      <c r="O9" s="116"/>
      <c r="P9" s="34"/>
      <c r="Q9" s="36"/>
      <c r="R9" s="36"/>
      <c r="S9" s="36"/>
      <c r="T9" s="36"/>
      <c r="U9" s="36"/>
      <c r="V9" s="36"/>
      <c r="W9" s="26" t="s">
        <v>338</v>
      </c>
      <c r="X9" s="86" t="s">
        <v>180</v>
      </c>
      <c r="Y9" s="28" t="s">
        <v>181</v>
      </c>
      <c r="Z9" s="28" t="s">
        <v>182</v>
      </c>
      <c r="AA9" s="28" t="s">
        <v>183</v>
      </c>
    </row>
    <row r="10" spans="2:46" ht="93.5" customHeight="1" thickBot="1" x14ac:dyDescent="0.4">
      <c r="B10" s="27">
        <v>7</v>
      </c>
      <c r="C10" s="28" t="s">
        <v>316</v>
      </c>
      <c r="D10" s="28" t="s">
        <v>161</v>
      </c>
      <c r="E10" s="29" t="s">
        <v>19</v>
      </c>
      <c r="F10" s="29" t="s">
        <v>17</v>
      </c>
      <c r="G10" s="30" t="str">
        <f>CHOOSE(MATCH(E10&amp;F10,{"HighHigh";"Med.High";"HighMed.";"LowHigh";"Med.Med.";"HighLow";"LowMed.";"Med.Low";"LowLow"},0),"High","High","High","Med.","Med.","Med.","Low","Low","Low")</f>
        <v>High</v>
      </c>
      <c r="H10" s="31">
        <v>6</v>
      </c>
      <c r="I10" s="31">
        <v>7</v>
      </c>
      <c r="J10" s="31">
        <f t="shared" si="0"/>
        <v>42</v>
      </c>
      <c r="K10" s="32" t="s">
        <v>168</v>
      </c>
      <c r="L10" s="28" t="s">
        <v>170</v>
      </c>
      <c r="M10" s="30" t="s">
        <v>17</v>
      </c>
      <c r="N10" s="109" t="s">
        <v>169</v>
      </c>
      <c r="O10" s="116"/>
      <c r="P10" s="34"/>
      <c r="Q10" s="36"/>
      <c r="R10" s="36"/>
      <c r="S10" s="36"/>
      <c r="T10" s="36"/>
      <c r="U10" s="36"/>
      <c r="V10" s="36"/>
      <c r="W10" s="26" t="s">
        <v>338</v>
      </c>
      <c r="X10" s="26" t="s">
        <v>176</v>
      </c>
      <c r="Y10" s="26" t="s">
        <v>177</v>
      </c>
      <c r="Z10" s="26" t="s">
        <v>178</v>
      </c>
      <c r="AA10" s="26" t="s">
        <v>179</v>
      </c>
    </row>
    <row r="11" spans="2:46" ht="46.5" customHeight="1" thickBot="1" x14ac:dyDescent="0.4">
      <c r="B11" s="27">
        <v>8</v>
      </c>
      <c r="C11" s="28" t="s">
        <v>317</v>
      </c>
      <c r="D11" s="28" t="s">
        <v>79</v>
      </c>
      <c r="E11" s="29" t="s">
        <v>19</v>
      </c>
      <c r="F11" s="29" t="s">
        <v>17</v>
      </c>
      <c r="G11" s="30" t="str">
        <f>CHOOSE(MATCH(E11&amp;F11,{"HighHigh";"Med.High";"HighMed.";"LowHigh";"Med.Med.";"HighLow";"LowMed.";"Med.Low";"LowLow"},0),"High","High","High","Med.","Med.","Med.","Low","Low","Low")</f>
        <v>High</v>
      </c>
      <c r="H11" s="31">
        <v>5</v>
      </c>
      <c r="I11" s="31">
        <v>8</v>
      </c>
      <c r="J11" s="31">
        <f t="shared" si="0"/>
        <v>40</v>
      </c>
      <c r="K11" s="32" t="s">
        <v>80</v>
      </c>
      <c r="L11" s="28" t="s">
        <v>81</v>
      </c>
      <c r="M11" s="30" t="s">
        <v>17</v>
      </c>
      <c r="N11" s="109" t="s">
        <v>82</v>
      </c>
      <c r="O11" s="116"/>
      <c r="P11" s="34"/>
      <c r="Q11" s="36"/>
      <c r="R11" s="36"/>
      <c r="S11" s="36"/>
      <c r="T11" s="36"/>
      <c r="U11" s="36"/>
      <c r="V11" s="36"/>
      <c r="W11" s="26" t="s">
        <v>338</v>
      </c>
      <c r="X11" s="26" t="s">
        <v>83</v>
      </c>
      <c r="Y11" s="26" t="s">
        <v>84</v>
      </c>
      <c r="Z11" s="26" t="s">
        <v>85</v>
      </c>
      <c r="AA11" s="26" t="s">
        <v>86</v>
      </c>
    </row>
    <row r="12" spans="2:46" ht="72.5" customHeight="1" thickBot="1" x14ac:dyDescent="0.4">
      <c r="B12" s="27">
        <v>9</v>
      </c>
      <c r="C12" s="28" t="s">
        <v>318</v>
      </c>
      <c r="D12" s="28" t="s">
        <v>87</v>
      </c>
      <c r="E12" s="29" t="s">
        <v>19</v>
      </c>
      <c r="F12" s="29" t="s">
        <v>17</v>
      </c>
      <c r="G12" s="30" t="str">
        <f>CHOOSE(MATCH(E12&amp;F12,{"HighHigh";"Med.High";"HighMed.";"LowHigh";"Med.Med.";"HighLow";"LowMed.";"Med.Low";"LowLow"},0),"High","High","High","Med.","Med.","Med.","Low","Low","Low")</f>
        <v>High</v>
      </c>
      <c r="H12" s="31">
        <v>5</v>
      </c>
      <c r="I12" s="31">
        <v>8</v>
      </c>
      <c r="J12" s="31">
        <f t="shared" si="0"/>
        <v>40</v>
      </c>
      <c r="K12" s="32" t="s">
        <v>88</v>
      </c>
      <c r="L12" s="28" t="s">
        <v>89</v>
      </c>
      <c r="M12" s="30" t="s">
        <v>17</v>
      </c>
      <c r="N12" s="109" t="s">
        <v>90</v>
      </c>
      <c r="O12" s="116"/>
      <c r="P12" s="34"/>
      <c r="Q12" s="36"/>
      <c r="R12" s="36"/>
      <c r="S12" s="36"/>
      <c r="T12" s="36"/>
      <c r="U12" s="36"/>
      <c r="V12" s="25"/>
      <c r="W12" s="26" t="s">
        <v>338</v>
      </c>
      <c r="X12" s="26" t="s">
        <v>91</v>
      </c>
      <c r="Y12" s="26" t="s">
        <v>92</v>
      </c>
      <c r="Z12" s="26" t="s">
        <v>93</v>
      </c>
      <c r="AA12" s="26" t="s">
        <v>94</v>
      </c>
    </row>
    <row r="13" spans="2:46" ht="57.5" customHeight="1" thickBot="1" x14ac:dyDescent="0.4">
      <c r="B13" s="27">
        <v>10</v>
      </c>
      <c r="C13" s="28" t="s">
        <v>319</v>
      </c>
      <c r="D13" s="28" t="s">
        <v>95</v>
      </c>
      <c r="E13" s="29" t="s">
        <v>19</v>
      </c>
      <c r="F13" s="29" t="s">
        <v>17</v>
      </c>
      <c r="G13" s="30" t="str">
        <f>CHOOSE(MATCH(E13&amp;F13,{"HighHigh";"Med.High";"HighMed.";"LowHigh";"Med.Med.";"HighLow";"LowMed.";"Med.Low";"LowLow"},0),"High","High","High","Med.","Med.","Med.","Low","Low","Low")</f>
        <v>High</v>
      </c>
      <c r="H13" s="31">
        <v>5</v>
      </c>
      <c r="I13" s="31">
        <v>9</v>
      </c>
      <c r="J13" s="31">
        <f t="shared" si="0"/>
        <v>45</v>
      </c>
      <c r="K13" s="32" t="s">
        <v>96</v>
      </c>
      <c r="L13" s="28" t="s">
        <v>97</v>
      </c>
      <c r="M13" s="30" t="s">
        <v>17</v>
      </c>
      <c r="N13" s="109" t="s">
        <v>98</v>
      </c>
      <c r="O13" s="116"/>
      <c r="P13" s="34"/>
      <c r="Q13" s="36"/>
      <c r="R13" s="36"/>
      <c r="S13" s="36"/>
      <c r="T13" s="36"/>
      <c r="U13" s="36"/>
      <c r="V13" s="25"/>
      <c r="W13" s="26" t="s">
        <v>338</v>
      </c>
      <c r="X13" s="26" t="s">
        <v>99</v>
      </c>
      <c r="Y13" s="26" t="s">
        <v>100</v>
      </c>
      <c r="Z13" s="26" t="s">
        <v>101</v>
      </c>
      <c r="AA13" s="26" t="s">
        <v>102</v>
      </c>
    </row>
    <row r="14" spans="2:46" s="37" customFormat="1" ht="74.5" customHeight="1" thickBot="1" x14ac:dyDescent="0.4">
      <c r="B14" s="27">
        <v>11</v>
      </c>
      <c r="C14" s="28" t="s">
        <v>320</v>
      </c>
      <c r="D14" s="28" t="s">
        <v>104</v>
      </c>
      <c r="E14" s="40" t="s">
        <v>19</v>
      </c>
      <c r="F14" s="40" t="s">
        <v>17</v>
      </c>
      <c r="G14" s="41" t="str">
        <f>CHOOSE(MATCH(E14&amp;F14,{"HighHigh";"Med.High";"HighMed.";"LowHigh";"Med.Med.";"HighLow";"LowMed.";"Med.Low";"LowLow"},0),"High","High","High","Med.","Med.","Med.","Low","Low","Low")</f>
        <v>High</v>
      </c>
      <c r="H14" s="31">
        <v>5</v>
      </c>
      <c r="I14" s="31">
        <v>9</v>
      </c>
      <c r="J14" s="42">
        <f t="shared" si="0"/>
        <v>45</v>
      </c>
      <c r="K14" s="32" t="s">
        <v>105</v>
      </c>
      <c r="L14" s="28" t="s">
        <v>106</v>
      </c>
      <c r="M14" s="41" t="s">
        <v>19</v>
      </c>
      <c r="N14" s="110" t="s">
        <v>66</v>
      </c>
      <c r="O14" s="111"/>
      <c r="P14" s="34" t="s">
        <v>171</v>
      </c>
      <c r="Q14" s="36">
        <v>0.5</v>
      </c>
      <c r="R14" s="36">
        <v>-90</v>
      </c>
      <c r="S14" s="36">
        <f>Q14*R14</f>
        <v>-45</v>
      </c>
      <c r="T14" s="36">
        <v>0.5</v>
      </c>
      <c r="U14" s="36">
        <v>-150000</v>
      </c>
      <c r="V14" s="25">
        <f>T14*U14</f>
        <v>-75000</v>
      </c>
      <c r="W14" s="26" t="s">
        <v>338</v>
      </c>
      <c r="X14" s="26" t="s">
        <v>107</v>
      </c>
      <c r="Y14" s="26" t="s">
        <v>108</v>
      </c>
      <c r="Z14" s="26" t="s">
        <v>109</v>
      </c>
      <c r="AA14" s="26" t="s">
        <v>110</v>
      </c>
    </row>
    <row r="15" spans="2:46" s="37" customFormat="1" ht="70" customHeight="1" thickBot="1" x14ac:dyDescent="0.4">
      <c r="B15" s="27">
        <v>12</v>
      </c>
      <c r="C15" s="28" t="s">
        <v>286</v>
      </c>
      <c r="D15" s="28" t="s">
        <v>111</v>
      </c>
      <c r="E15" s="40" t="s">
        <v>18</v>
      </c>
      <c r="F15" s="40" t="s">
        <v>17</v>
      </c>
      <c r="G15" s="41" t="str">
        <f>CHOOSE(MATCH(E15&amp;F15,{"HighHigh";"Med.High";"HighMed.";"LowHigh";"Med.Med.";"HighLow";"LowMed.";"Med.Low";"LowLow"},0),"High","High","High","Med.","Med.","Med.","Low","Low","Low")</f>
        <v>Med.</v>
      </c>
      <c r="H15" s="31">
        <v>2</v>
      </c>
      <c r="I15" s="31">
        <v>7</v>
      </c>
      <c r="J15" s="42">
        <f t="shared" si="0"/>
        <v>14</v>
      </c>
      <c r="K15" s="32" t="s">
        <v>112</v>
      </c>
      <c r="L15" s="28" t="s">
        <v>113</v>
      </c>
      <c r="M15" s="41" t="s">
        <v>19</v>
      </c>
      <c r="N15" s="110" t="s">
        <v>75</v>
      </c>
      <c r="O15" s="111"/>
      <c r="P15" s="34"/>
      <c r="Q15" s="36"/>
      <c r="R15" s="36"/>
      <c r="S15" s="36"/>
      <c r="T15" s="36"/>
      <c r="U15" s="36"/>
      <c r="V15" s="25"/>
      <c r="W15" s="26" t="s">
        <v>338</v>
      </c>
      <c r="X15" s="26" t="s">
        <v>114</v>
      </c>
      <c r="Y15" s="26" t="s">
        <v>115</v>
      </c>
      <c r="Z15" s="26" t="s">
        <v>116</v>
      </c>
      <c r="AA15" s="26" t="s">
        <v>117</v>
      </c>
      <c r="AB15" s="25"/>
      <c r="AC15" s="25"/>
      <c r="AD15" s="25"/>
      <c r="AE15" s="25"/>
      <c r="AF15" s="25"/>
      <c r="AG15" s="25"/>
      <c r="AH15" s="25"/>
      <c r="AI15" s="25"/>
      <c r="AJ15" s="25"/>
      <c r="AK15" s="25"/>
      <c r="AL15" s="25"/>
      <c r="AM15" s="25"/>
      <c r="AN15" s="25"/>
      <c r="AO15" s="25"/>
      <c r="AP15" s="25"/>
      <c r="AQ15" s="25"/>
      <c r="AR15" s="25"/>
      <c r="AS15" s="25"/>
      <c r="AT15" s="25"/>
    </row>
    <row r="16" spans="2:46" s="37" customFormat="1" ht="63.75" customHeight="1" thickBot="1" x14ac:dyDescent="0.4">
      <c r="B16" s="27">
        <v>13</v>
      </c>
      <c r="C16" s="28" t="s">
        <v>118</v>
      </c>
      <c r="D16" s="28" t="s">
        <v>119</v>
      </c>
      <c r="E16" s="40" t="s">
        <v>19</v>
      </c>
      <c r="F16" s="40" t="s">
        <v>19</v>
      </c>
      <c r="G16" s="41" t="str">
        <f>CHOOSE(MATCH(E16&amp;F16,{"HighHigh";"Med.High";"HighMed.";"LowHigh";"Med.Med.";"HighLow";"LowMed.";"Med.Low";"LowLow"},0),"High","High","High","Med.","Med.","Med.","Low","Low","Low")</f>
        <v>Med.</v>
      </c>
      <c r="H16" s="31">
        <v>5</v>
      </c>
      <c r="I16" s="31">
        <v>5</v>
      </c>
      <c r="J16" s="42">
        <f>I16*H16</f>
        <v>25</v>
      </c>
      <c r="K16" s="32" t="s">
        <v>120</v>
      </c>
      <c r="L16" s="28" t="s">
        <v>121</v>
      </c>
      <c r="M16" s="41" t="s">
        <v>19</v>
      </c>
      <c r="N16" s="110" t="s">
        <v>58</v>
      </c>
      <c r="O16" s="111"/>
      <c r="P16" s="34"/>
      <c r="Q16" s="36"/>
      <c r="R16" s="36" t="s">
        <v>122</v>
      </c>
      <c r="S16" s="36"/>
      <c r="T16" s="36"/>
      <c r="U16" s="36"/>
      <c r="V16" s="25"/>
      <c r="W16" s="26" t="s">
        <v>338</v>
      </c>
      <c r="X16" s="26" t="s">
        <v>123</v>
      </c>
      <c r="Y16" s="26" t="s">
        <v>124</v>
      </c>
      <c r="Z16" s="26" t="s">
        <v>121</v>
      </c>
      <c r="AA16" s="26" t="s">
        <v>125</v>
      </c>
      <c r="AB16" s="15"/>
      <c r="AC16" s="15"/>
      <c r="AD16" s="15"/>
      <c r="AE16" s="15"/>
      <c r="AF16" s="15"/>
      <c r="AG16" s="15"/>
      <c r="AH16" s="15"/>
      <c r="AI16" s="15"/>
      <c r="AJ16" s="15"/>
      <c r="AK16" s="15"/>
      <c r="AL16" s="15"/>
      <c r="AM16" s="15"/>
      <c r="AN16" s="15"/>
      <c r="AO16" s="15"/>
      <c r="AP16" s="15"/>
      <c r="AQ16" s="15"/>
      <c r="AR16" s="15"/>
      <c r="AS16" s="25"/>
      <c r="AT16" s="25"/>
    </row>
    <row r="17" spans="2:46" s="37" customFormat="1" ht="73" customHeight="1" thickBot="1" x14ac:dyDescent="0.4">
      <c r="B17" s="27">
        <v>14</v>
      </c>
      <c r="C17" s="28" t="s">
        <v>195</v>
      </c>
      <c r="D17" s="28" t="s">
        <v>343</v>
      </c>
      <c r="E17" s="40" t="s">
        <v>18</v>
      </c>
      <c r="F17" s="40" t="s">
        <v>17</v>
      </c>
      <c r="G17" s="30" t="str">
        <f>CHOOSE(MATCH(E17&amp;F17,{"HighHigh";"Med.High";"HighMed.";"LowHigh";"Med.Med.";"HighLow";"LowMed.";"Med.Low";"LowLow"},0),"High","High","High","Med.","Med.","Med.","Low","Low","Low")</f>
        <v>Med.</v>
      </c>
      <c r="H17" s="31">
        <v>2</v>
      </c>
      <c r="I17" s="31">
        <v>9</v>
      </c>
      <c r="J17" s="42">
        <f t="shared" ref="J17:J43" si="1">I17*H17</f>
        <v>18</v>
      </c>
      <c r="K17" s="104" t="s">
        <v>344</v>
      </c>
      <c r="L17" s="28" t="s">
        <v>345</v>
      </c>
      <c r="M17" s="41" t="s">
        <v>17</v>
      </c>
      <c r="N17" s="108" t="s">
        <v>357</v>
      </c>
      <c r="O17" s="109"/>
      <c r="P17" s="34"/>
      <c r="Q17" s="36"/>
      <c r="R17" s="36"/>
      <c r="S17" s="36"/>
      <c r="T17" s="36"/>
      <c r="U17" s="36"/>
      <c r="V17" s="25"/>
      <c r="W17" s="26" t="s">
        <v>338</v>
      </c>
      <c r="X17" s="26" t="s">
        <v>216</v>
      </c>
      <c r="Y17" s="26" t="s">
        <v>217</v>
      </c>
      <c r="Z17" s="26" t="s">
        <v>218</v>
      </c>
      <c r="AA17" s="26" t="s">
        <v>219</v>
      </c>
      <c r="AB17" s="15"/>
      <c r="AC17" s="15"/>
      <c r="AD17" s="15"/>
      <c r="AE17" s="15"/>
      <c r="AF17" s="15"/>
      <c r="AG17" s="15"/>
      <c r="AH17" s="15"/>
      <c r="AI17" s="15"/>
      <c r="AJ17" s="15"/>
      <c r="AK17" s="15"/>
      <c r="AL17" s="15"/>
      <c r="AM17" s="15"/>
      <c r="AN17" s="15"/>
      <c r="AO17" s="15"/>
      <c r="AP17" s="15"/>
      <c r="AQ17" s="15"/>
      <c r="AR17" s="15"/>
      <c r="AS17" s="25"/>
      <c r="AT17" s="25"/>
    </row>
    <row r="18" spans="2:46" s="37" customFormat="1" ht="57.75" customHeight="1" thickBot="1" x14ac:dyDescent="0.4">
      <c r="B18" s="27">
        <v>15</v>
      </c>
      <c r="C18" s="28" t="s">
        <v>339</v>
      </c>
      <c r="D18" s="28" t="s">
        <v>196</v>
      </c>
      <c r="E18" s="40" t="s">
        <v>19</v>
      </c>
      <c r="F18" s="40" t="s">
        <v>17</v>
      </c>
      <c r="G18" s="30" t="str">
        <f>CHOOSE(MATCH(E18&amp;F18,{"HighHigh";"Med.High";"HighMed.";"LowHigh";"Med.Med.";"HighLow";"LowMed.";"Med.Low";"LowLow"},0),"High","High","High","Med.","Med.","Med.","Low","Low","Low")</f>
        <v>High</v>
      </c>
      <c r="H18" s="31">
        <v>5</v>
      </c>
      <c r="I18" s="31">
        <v>7</v>
      </c>
      <c r="J18" s="42">
        <f>H19*H18</f>
        <v>25</v>
      </c>
      <c r="K18" s="101" t="s">
        <v>346</v>
      </c>
      <c r="L18" s="28" t="s">
        <v>347</v>
      </c>
      <c r="M18" s="41" t="s">
        <v>17</v>
      </c>
      <c r="N18" s="108" t="s">
        <v>358</v>
      </c>
      <c r="O18" s="109"/>
      <c r="P18" s="34"/>
      <c r="Q18" s="36"/>
      <c r="R18" s="36"/>
      <c r="S18" s="36"/>
      <c r="T18" s="36"/>
      <c r="U18" s="36"/>
      <c r="V18" s="25"/>
      <c r="W18" s="26" t="s">
        <v>338</v>
      </c>
      <c r="X18" s="26" t="s">
        <v>220</v>
      </c>
      <c r="Y18" s="26" t="s">
        <v>221</v>
      </c>
      <c r="Z18" s="26" t="s">
        <v>222</v>
      </c>
      <c r="AA18" s="26" t="s">
        <v>223</v>
      </c>
      <c r="AB18" s="15"/>
      <c r="AC18" s="15"/>
      <c r="AD18" s="15"/>
      <c r="AE18" s="15"/>
      <c r="AF18" s="15"/>
      <c r="AG18" s="15"/>
      <c r="AH18" s="15"/>
      <c r="AI18" s="15"/>
      <c r="AJ18" s="15"/>
      <c r="AK18" s="15"/>
      <c r="AL18" s="15"/>
      <c r="AM18" s="15"/>
      <c r="AN18" s="15"/>
      <c r="AO18" s="15"/>
      <c r="AP18" s="15"/>
      <c r="AQ18" s="15"/>
      <c r="AR18" s="15"/>
      <c r="AS18" s="25"/>
      <c r="AT18" s="25"/>
    </row>
    <row r="19" spans="2:46" s="37" customFormat="1" ht="53.25" customHeight="1" thickBot="1" x14ac:dyDescent="0.4">
      <c r="B19" s="27">
        <v>16</v>
      </c>
      <c r="C19" s="28" t="s">
        <v>340</v>
      </c>
      <c r="D19" s="28" t="s">
        <v>197</v>
      </c>
      <c r="E19" s="40" t="s">
        <v>19</v>
      </c>
      <c r="F19" s="40" t="s">
        <v>19</v>
      </c>
      <c r="G19" s="30" t="str">
        <f>CHOOSE(MATCH(E19&amp;F19,{"HighHigh";"Med.High";"HighMed.";"LowHigh";"Med.Med.";"HighLow";"LowMed.";"Med.Low";"LowLow"},0),"High","High","High","Med.","Med.","Med.","Low","Low","Low")</f>
        <v>Med.</v>
      </c>
      <c r="H19" s="31">
        <v>5</v>
      </c>
      <c r="I19" s="31">
        <v>6</v>
      </c>
      <c r="J19" s="42">
        <f>I19*H19</f>
        <v>30</v>
      </c>
      <c r="K19" s="101" t="s">
        <v>346</v>
      </c>
      <c r="L19" s="28" t="s">
        <v>348</v>
      </c>
      <c r="M19" s="41" t="s">
        <v>17</v>
      </c>
      <c r="N19" s="108" t="s">
        <v>359</v>
      </c>
      <c r="O19" s="109"/>
      <c r="P19" s="34"/>
      <c r="Q19" s="36"/>
      <c r="R19" s="36"/>
      <c r="S19" s="36"/>
      <c r="T19" s="36"/>
      <c r="U19" s="36"/>
      <c r="V19" s="25"/>
      <c r="W19" s="26" t="s">
        <v>338</v>
      </c>
      <c r="X19" s="26" t="s">
        <v>224</v>
      </c>
      <c r="Y19" s="26" t="s">
        <v>225</v>
      </c>
      <c r="Z19" s="26" t="s">
        <v>226</v>
      </c>
      <c r="AA19" s="26" t="s">
        <v>227</v>
      </c>
      <c r="AB19" s="15"/>
      <c r="AC19" s="15"/>
      <c r="AD19" s="15"/>
      <c r="AE19" s="15"/>
      <c r="AF19" s="15"/>
      <c r="AG19" s="15"/>
      <c r="AH19" s="15"/>
      <c r="AI19" s="15"/>
      <c r="AJ19" s="15"/>
      <c r="AK19" s="15"/>
      <c r="AL19" s="15"/>
      <c r="AM19" s="15"/>
      <c r="AN19" s="15"/>
      <c r="AO19" s="15"/>
      <c r="AP19" s="15"/>
      <c r="AQ19" s="15"/>
      <c r="AR19" s="15"/>
      <c r="AS19" s="25"/>
      <c r="AT19" s="25"/>
    </row>
    <row r="20" spans="2:46" s="37" customFormat="1" ht="51" customHeight="1" thickBot="1" x14ac:dyDescent="0.4">
      <c r="B20" s="27">
        <v>17</v>
      </c>
      <c r="C20" s="28" t="s">
        <v>198</v>
      </c>
      <c r="D20" s="28" t="s">
        <v>199</v>
      </c>
      <c r="E20" s="40" t="s">
        <v>17</v>
      </c>
      <c r="F20" s="40" t="s">
        <v>18</v>
      </c>
      <c r="G20" s="30" t="str">
        <f>CHOOSE(MATCH(E20&amp;F20,{"HighHigh";"Med.High";"HighMed.";"LowHigh";"Med.Med.";"HighLow";"LowMed.";"Med.Low";"LowLow"},0),"High","High","High","Med.","Med.","Med.","Low","Low","Low")</f>
        <v>Med.</v>
      </c>
      <c r="H20" s="31">
        <v>8</v>
      </c>
      <c r="I20" s="31">
        <v>2</v>
      </c>
      <c r="J20" s="42">
        <f t="shared" si="1"/>
        <v>16</v>
      </c>
      <c r="K20" s="101" t="s">
        <v>349</v>
      </c>
      <c r="L20" s="28" t="s">
        <v>350</v>
      </c>
      <c r="M20" s="41" t="s">
        <v>19</v>
      </c>
      <c r="N20" s="108" t="s">
        <v>360</v>
      </c>
      <c r="O20" s="109"/>
      <c r="P20" s="34"/>
      <c r="Q20" s="36"/>
      <c r="R20" s="36"/>
      <c r="S20" s="36"/>
      <c r="T20" s="36"/>
      <c r="U20" s="36"/>
      <c r="V20" s="25"/>
      <c r="W20" s="26" t="s">
        <v>338</v>
      </c>
      <c r="X20" s="26" t="s">
        <v>228</v>
      </c>
      <c r="Y20" s="26" t="s">
        <v>229</v>
      </c>
      <c r="Z20" s="26" t="s">
        <v>222</v>
      </c>
      <c r="AA20" s="26" t="s">
        <v>230</v>
      </c>
      <c r="AB20" s="15"/>
      <c r="AC20" s="15"/>
      <c r="AD20" s="15"/>
      <c r="AE20" s="15"/>
      <c r="AF20" s="15"/>
      <c r="AG20" s="15"/>
      <c r="AH20" s="15"/>
      <c r="AI20" s="15"/>
      <c r="AJ20" s="15"/>
      <c r="AK20" s="15"/>
      <c r="AL20" s="15"/>
      <c r="AM20" s="15"/>
      <c r="AN20" s="15"/>
      <c r="AO20" s="15"/>
      <c r="AP20" s="15"/>
      <c r="AQ20" s="15"/>
      <c r="AR20" s="15"/>
      <c r="AS20" s="25"/>
      <c r="AT20" s="25"/>
    </row>
    <row r="21" spans="2:46" s="37" customFormat="1" ht="51" customHeight="1" thickBot="1" x14ac:dyDescent="0.4">
      <c r="B21" s="27">
        <v>18</v>
      </c>
      <c r="C21" s="28" t="s">
        <v>200</v>
      </c>
      <c r="D21" s="28" t="s">
        <v>201</v>
      </c>
      <c r="E21" s="40" t="s">
        <v>19</v>
      </c>
      <c r="F21" s="40" t="s">
        <v>17</v>
      </c>
      <c r="G21" s="30" t="str">
        <f>CHOOSE(MATCH(E21&amp;F21,{"HighHigh";"Med.High";"HighMed.";"LowHigh";"Med.Med.";"HighLow";"LowMed.";"Med.Low";"LowLow"},0),"High","High","High","Med.","Med.","Med.","Low","Low","Low")</f>
        <v>High</v>
      </c>
      <c r="H21" s="31">
        <v>6</v>
      </c>
      <c r="I21" s="31">
        <v>8</v>
      </c>
      <c r="J21" s="42">
        <f t="shared" si="1"/>
        <v>48</v>
      </c>
      <c r="K21" s="101" t="s">
        <v>352</v>
      </c>
      <c r="L21" s="28" t="s">
        <v>351</v>
      </c>
      <c r="M21" s="41" t="s">
        <v>19</v>
      </c>
      <c r="N21" s="108" t="s">
        <v>361</v>
      </c>
      <c r="O21" s="109"/>
      <c r="P21" s="34"/>
      <c r="Q21" s="36"/>
      <c r="R21" s="36"/>
      <c r="S21" s="36"/>
      <c r="T21" s="36"/>
      <c r="U21" s="36"/>
      <c r="V21" s="25"/>
      <c r="W21" s="26" t="s">
        <v>338</v>
      </c>
      <c r="X21" s="26" t="s">
        <v>231</v>
      </c>
      <c r="Y21" s="26" t="s">
        <v>232</v>
      </c>
      <c r="Z21" s="26" t="s">
        <v>233</v>
      </c>
      <c r="AA21" s="26" t="s">
        <v>234</v>
      </c>
      <c r="AB21" s="15"/>
      <c r="AC21" s="15"/>
      <c r="AD21" s="15"/>
      <c r="AE21" s="15"/>
      <c r="AF21" s="15"/>
      <c r="AG21" s="15"/>
      <c r="AH21" s="15"/>
      <c r="AI21" s="15"/>
      <c r="AJ21" s="15"/>
      <c r="AK21" s="15"/>
      <c r="AL21" s="15"/>
      <c r="AM21" s="15"/>
      <c r="AN21" s="15"/>
      <c r="AO21" s="15"/>
      <c r="AP21" s="15"/>
      <c r="AQ21" s="15"/>
      <c r="AR21" s="15"/>
      <c r="AS21" s="25"/>
      <c r="AT21" s="25"/>
    </row>
    <row r="22" spans="2:46" s="37" customFormat="1" ht="62.5" customHeight="1" thickBot="1" x14ac:dyDescent="0.4">
      <c r="B22" s="27">
        <v>19</v>
      </c>
      <c r="C22" s="28" t="s">
        <v>298</v>
      </c>
      <c r="D22" s="28" t="s">
        <v>202</v>
      </c>
      <c r="E22" s="40" t="s">
        <v>19</v>
      </c>
      <c r="F22" s="40" t="s">
        <v>19</v>
      </c>
      <c r="G22" s="30" t="str">
        <f>CHOOSE(MATCH(E22&amp;F22,{"HighHigh";"Med.High";"HighMed.";"LowHigh";"Med.Med.";"HighLow";"LowMed.";"Med.Low";"LowLow"},0),"High","High","High","Med.","Med.","Med.","Low","Low","Low")</f>
        <v>Med.</v>
      </c>
      <c r="H22" s="31">
        <v>5</v>
      </c>
      <c r="I22" s="31">
        <v>5</v>
      </c>
      <c r="J22" s="42">
        <f t="shared" si="1"/>
        <v>25</v>
      </c>
      <c r="K22" s="101" t="s">
        <v>353</v>
      </c>
      <c r="L22" s="28" t="s">
        <v>354</v>
      </c>
      <c r="M22" s="41" t="s">
        <v>19</v>
      </c>
      <c r="N22" s="108" t="s">
        <v>362</v>
      </c>
      <c r="O22" s="109"/>
      <c r="P22" s="34"/>
      <c r="Q22" s="36"/>
      <c r="R22" s="36"/>
      <c r="S22" s="36"/>
      <c r="T22" s="36"/>
      <c r="U22" s="36"/>
      <c r="V22" s="25"/>
      <c r="W22" s="26" t="s">
        <v>338</v>
      </c>
      <c r="X22" s="26" t="s">
        <v>415</v>
      </c>
      <c r="Y22" s="26" t="s">
        <v>416</v>
      </c>
      <c r="Z22" s="26" t="s">
        <v>417</v>
      </c>
      <c r="AA22" s="26" t="s">
        <v>418</v>
      </c>
      <c r="AB22" s="15"/>
      <c r="AC22" s="15"/>
      <c r="AD22" s="15"/>
      <c r="AE22" s="15"/>
      <c r="AF22" s="15"/>
      <c r="AG22" s="15"/>
      <c r="AH22" s="15"/>
      <c r="AI22" s="15"/>
      <c r="AJ22" s="15"/>
      <c r="AK22" s="15"/>
      <c r="AL22" s="15"/>
      <c r="AM22" s="15"/>
      <c r="AN22" s="15"/>
      <c r="AO22" s="15"/>
      <c r="AP22" s="15"/>
      <c r="AQ22" s="15"/>
      <c r="AR22" s="15"/>
      <c r="AS22" s="25"/>
      <c r="AT22" s="25"/>
    </row>
    <row r="23" spans="2:46" s="37" customFormat="1" ht="51" customHeight="1" thickBot="1" x14ac:dyDescent="0.4">
      <c r="B23" s="27">
        <v>20</v>
      </c>
      <c r="C23" s="28" t="s">
        <v>297</v>
      </c>
      <c r="D23" s="28" t="s">
        <v>203</v>
      </c>
      <c r="E23" s="40" t="s">
        <v>19</v>
      </c>
      <c r="F23" s="40" t="s">
        <v>17</v>
      </c>
      <c r="G23" s="30" t="str">
        <f>CHOOSE(MATCH(E23&amp;F23,{"HighHigh";"Med.High";"HighMed.";"LowHigh";"Med.Med.";"HighLow";"LowMed.";"Med.Low";"LowLow"},0),"High","High","High","Med.","Med.","Med.","Low","Low","Low")</f>
        <v>High</v>
      </c>
      <c r="H23" s="31">
        <v>5</v>
      </c>
      <c r="I23" s="31">
        <v>8</v>
      </c>
      <c r="J23" s="42">
        <f t="shared" si="1"/>
        <v>40</v>
      </c>
      <c r="K23" s="101" t="s">
        <v>385</v>
      </c>
      <c r="L23" s="28" t="s">
        <v>373</v>
      </c>
      <c r="M23" s="41" t="s">
        <v>19</v>
      </c>
      <c r="N23" s="108" t="s">
        <v>363</v>
      </c>
      <c r="O23" s="109"/>
      <c r="P23" s="34"/>
      <c r="Q23" s="36"/>
      <c r="R23" s="36"/>
      <c r="S23" s="36"/>
      <c r="T23" s="36"/>
      <c r="U23" s="36"/>
      <c r="V23" s="25"/>
      <c r="W23" s="26" t="s">
        <v>338</v>
      </c>
      <c r="X23" s="26" t="s">
        <v>236</v>
      </c>
      <c r="Y23" s="26" t="s">
        <v>237</v>
      </c>
      <c r="Z23" s="26" t="s">
        <v>238</v>
      </c>
      <c r="AA23" s="26" t="s">
        <v>239</v>
      </c>
      <c r="AB23" s="15"/>
      <c r="AC23" s="15"/>
      <c r="AD23" s="15"/>
      <c r="AE23" s="15"/>
      <c r="AF23" s="15"/>
      <c r="AG23" s="15"/>
      <c r="AH23" s="15"/>
      <c r="AI23" s="15"/>
      <c r="AJ23" s="15"/>
      <c r="AK23" s="15"/>
      <c r="AL23" s="15"/>
      <c r="AM23" s="15"/>
      <c r="AN23" s="15"/>
      <c r="AO23" s="15"/>
      <c r="AP23" s="15"/>
      <c r="AQ23" s="15"/>
      <c r="AR23" s="15"/>
      <c r="AS23" s="25"/>
      <c r="AT23" s="25"/>
    </row>
    <row r="24" spans="2:46" s="37" customFormat="1" ht="51" customHeight="1" thickBot="1" x14ac:dyDescent="0.4">
      <c r="B24" s="27">
        <v>21</v>
      </c>
      <c r="C24" s="28" t="s">
        <v>296</v>
      </c>
      <c r="D24" s="28" t="s">
        <v>204</v>
      </c>
      <c r="E24" s="40" t="s">
        <v>18</v>
      </c>
      <c r="F24" s="40" t="s">
        <v>17</v>
      </c>
      <c r="G24" s="30" t="str">
        <f>CHOOSE(MATCH(E24&amp;F24,{"HighHigh";"Med.High";"HighMed.";"LowHigh";"Med.Med.";"HighLow";"LowMed.";"Med.Low";"LowLow"},0),"High","High","High","Med.","Med.","Med.","Low","Low","Low")</f>
        <v>Med.</v>
      </c>
      <c r="H24" s="31">
        <v>3</v>
      </c>
      <c r="I24" s="31">
        <v>8</v>
      </c>
      <c r="J24" s="42">
        <f t="shared" si="1"/>
        <v>24</v>
      </c>
      <c r="K24" s="101" t="s">
        <v>386</v>
      </c>
      <c r="L24" s="28" t="s">
        <v>374</v>
      </c>
      <c r="M24" s="41" t="s">
        <v>17</v>
      </c>
      <c r="N24" s="108" t="s">
        <v>364</v>
      </c>
      <c r="O24" s="109"/>
      <c r="P24" s="34"/>
      <c r="Q24" s="36"/>
      <c r="R24" s="36"/>
      <c r="S24" s="36"/>
      <c r="T24" s="36"/>
      <c r="U24" s="36"/>
      <c r="V24" s="25"/>
      <c r="W24" s="26" t="s">
        <v>338</v>
      </c>
      <c r="X24" s="26" t="s">
        <v>240</v>
      </c>
      <c r="Y24" s="26" t="s">
        <v>241</v>
      </c>
      <c r="Z24" s="26" t="s">
        <v>242</v>
      </c>
      <c r="AA24" s="26" t="s">
        <v>243</v>
      </c>
      <c r="AB24" s="15"/>
      <c r="AC24" s="15"/>
      <c r="AD24" s="15"/>
      <c r="AE24" s="15"/>
      <c r="AF24" s="15"/>
      <c r="AG24" s="15"/>
      <c r="AH24" s="15"/>
      <c r="AI24" s="15"/>
      <c r="AJ24" s="15"/>
      <c r="AK24" s="15"/>
      <c r="AL24" s="15"/>
      <c r="AM24" s="15"/>
      <c r="AN24" s="15"/>
      <c r="AO24" s="15"/>
      <c r="AP24" s="15"/>
      <c r="AQ24" s="15"/>
      <c r="AR24" s="15"/>
      <c r="AS24" s="25"/>
      <c r="AT24" s="25"/>
    </row>
    <row r="25" spans="2:46" s="37" customFormat="1" ht="51" customHeight="1" thickBot="1" x14ac:dyDescent="0.4">
      <c r="B25" s="27">
        <v>22</v>
      </c>
      <c r="C25" s="28" t="s">
        <v>295</v>
      </c>
      <c r="D25" s="28" t="s">
        <v>205</v>
      </c>
      <c r="E25" s="40" t="s">
        <v>18</v>
      </c>
      <c r="F25" s="40" t="s">
        <v>17</v>
      </c>
      <c r="G25" s="30" t="str">
        <f>CHOOSE(MATCH(E25&amp;F25,{"HighHigh";"Med.High";"HighMed.";"LowHigh";"Med.Med.";"HighLow";"LowMed.";"Med.Low";"LowLow"},0),"High","High","High","Med.","Med.","Med.","Low","Low","Low")</f>
        <v>Med.</v>
      </c>
      <c r="H25" s="31">
        <v>3</v>
      </c>
      <c r="I25" s="31">
        <v>7</v>
      </c>
      <c r="J25" s="42">
        <f t="shared" si="1"/>
        <v>21</v>
      </c>
      <c r="K25" s="101" t="s">
        <v>387</v>
      </c>
      <c r="L25" s="28" t="s">
        <v>375</v>
      </c>
      <c r="M25" s="41" t="s">
        <v>19</v>
      </c>
      <c r="N25" s="108" t="s">
        <v>365</v>
      </c>
      <c r="O25" s="109"/>
      <c r="P25" s="34"/>
      <c r="Q25" s="36"/>
      <c r="R25" s="36"/>
      <c r="S25" s="36"/>
      <c r="T25" s="36"/>
      <c r="U25" s="36"/>
      <c r="V25" s="25"/>
      <c r="W25" s="26" t="s">
        <v>338</v>
      </c>
      <c r="X25" s="26" t="s">
        <v>244</v>
      </c>
      <c r="Y25" s="26" t="s">
        <v>245</v>
      </c>
      <c r="Z25" s="26" t="s">
        <v>246</v>
      </c>
      <c r="AA25" s="26" t="s">
        <v>247</v>
      </c>
      <c r="AB25" s="15"/>
      <c r="AC25" s="15"/>
      <c r="AD25" s="15"/>
      <c r="AE25" s="15"/>
      <c r="AF25" s="15"/>
      <c r="AG25" s="15"/>
      <c r="AH25" s="15"/>
      <c r="AI25" s="15"/>
      <c r="AJ25" s="15"/>
      <c r="AK25" s="15"/>
      <c r="AL25" s="15"/>
      <c r="AM25" s="15"/>
      <c r="AN25" s="15"/>
      <c r="AO25" s="15"/>
      <c r="AP25" s="15"/>
      <c r="AQ25" s="15"/>
      <c r="AR25" s="15"/>
      <c r="AS25" s="25"/>
      <c r="AT25" s="25"/>
    </row>
    <row r="26" spans="2:46" s="37" customFormat="1" ht="51" customHeight="1" thickBot="1" x14ac:dyDescent="0.4">
      <c r="B26" s="27">
        <v>23</v>
      </c>
      <c r="C26" s="28" t="s">
        <v>294</v>
      </c>
      <c r="D26" s="28" t="s">
        <v>206</v>
      </c>
      <c r="E26" s="40" t="s">
        <v>18</v>
      </c>
      <c r="F26" s="40" t="s">
        <v>17</v>
      </c>
      <c r="G26" s="30" t="str">
        <f>CHOOSE(MATCH(E26&amp;F26,{"HighHigh";"Med.High";"HighMed.";"LowHigh";"Med.Med.";"HighLow";"LowMed.";"Med.Low";"LowLow"},0),"High","High","High","Med.","Med.","Med.","Low","Low","Low")</f>
        <v>Med.</v>
      </c>
      <c r="H26" s="31">
        <v>3</v>
      </c>
      <c r="I26" s="31">
        <v>5</v>
      </c>
      <c r="J26" s="42">
        <f t="shared" si="1"/>
        <v>15</v>
      </c>
      <c r="K26" s="101" t="s">
        <v>388</v>
      </c>
      <c r="L26" s="28" t="s">
        <v>376</v>
      </c>
      <c r="M26" s="41" t="s">
        <v>17</v>
      </c>
      <c r="N26" s="108" t="s">
        <v>366</v>
      </c>
      <c r="O26" s="109"/>
      <c r="P26" s="34"/>
      <c r="Q26" s="36"/>
      <c r="R26" s="36"/>
      <c r="S26" s="36"/>
      <c r="T26" s="36"/>
      <c r="U26" s="36"/>
      <c r="V26" s="25"/>
      <c r="W26" s="26" t="s">
        <v>338</v>
      </c>
      <c r="X26" s="26" t="s">
        <v>248</v>
      </c>
      <c r="Y26" s="26" t="s">
        <v>249</v>
      </c>
      <c r="Z26" s="26" t="s">
        <v>250</v>
      </c>
      <c r="AA26" s="26" t="s">
        <v>251</v>
      </c>
      <c r="AB26" s="15"/>
      <c r="AC26" s="15"/>
      <c r="AD26" s="15"/>
      <c r="AE26" s="15"/>
      <c r="AF26" s="15"/>
      <c r="AG26" s="15"/>
      <c r="AH26" s="15"/>
      <c r="AI26" s="15"/>
      <c r="AJ26" s="15"/>
      <c r="AK26" s="15"/>
      <c r="AL26" s="15"/>
      <c r="AM26" s="15"/>
      <c r="AN26" s="15"/>
      <c r="AO26" s="15"/>
      <c r="AP26" s="15"/>
      <c r="AQ26" s="15"/>
      <c r="AR26" s="15"/>
      <c r="AS26" s="25"/>
      <c r="AT26" s="25"/>
    </row>
    <row r="27" spans="2:46" s="37" customFormat="1" ht="51" customHeight="1" thickBot="1" x14ac:dyDescent="0.4">
      <c r="B27" s="27">
        <v>24</v>
      </c>
      <c r="C27" s="28" t="s">
        <v>293</v>
      </c>
      <c r="D27" s="28" t="s">
        <v>207</v>
      </c>
      <c r="E27" s="40" t="s">
        <v>19</v>
      </c>
      <c r="F27" s="40" t="s">
        <v>19</v>
      </c>
      <c r="G27" s="30" t="str">
        <f>CHOOSE(MATCH(E27&amp;F27,{"HighHigh";"Med.High";"HighMed.";"LowHigh";"Med.Med.";"HighLow";"LowMed.";"Med.Low";"LowLow"},0),"High","High","High","Med.","Med.","Med.","Low","Low","Low")</f>
        <v>Med.</v>
      </c>
      <c r="H27" s="31">
        <v>5</v>
      </c>
      <c r="I27" s="31">
        <v>5</v>
      </c>
      <c r="J27" s="42">
        <f t="shared" si="1"/>
        <v>25</v>
      </c>
      <c r="K27" s="37" t="s">
        <v>389</v>
      </c>
      <c r="L27" s="28" t="s">
        <v>377</v>
      </c>
      <c r="M27" s="41" t="s">
        <v>19</v>
      </c>
      <c r="N27" s="108" t="s">
        <v>367</v>
      </c>
      <c r="O27" s="109"/>
      <c r="P27" s="34"/>
      <c r="Q27" s="36"/>
      <c r="R27" s="36"/>
      <c r="S27" s="36"/>
      <c r="T27" s="36"/>
      <c r="U27" s="36"/>
      <c r="V27" s="25"/>
      <c r="W27" s="26" t="s">
        <v>338</v>
      </c>
      <c r="X27" s="26" t="s">
        <v>252</v>
      </c>
      <c r="Y27" s="26" t="s">
        <v>253</v>
      </c>
      <c r="Z27" s="26" t="s">
        <v>254</v>
      </c>
      <c r="AA27" s="26" t="s">
        <v>255</v>
      </c>
      <c r="AB27" s="15"/>
      <c r="AC27" s="15"/>
      <c r="AD27" s="15"/>
      <c r="AE27" s="15"/>
      <c r="AF27" s="15"/>
      <c r="AG27" s="15"/>
      <c r="AH27" s="15"/>
      <c r="AI27" s="15"/>
      <c r="AJ27" s="15"/>
      <c r="AK27" s="15"/>
      <c r="AL27" s="15"/>
      <c r="AM27" s="15"/>
      <c r="AN27" s="15"/>
      <c r="AO27" s="15"/>
      <c r="AP27" s="15"/>
      <c r="AQ27" s="15"/>
      <c r="AR27" s="15"/>
      <c r="AS27" s="25"/>
      <c r="AT27" s="25"/>
    </row>
    <row r="28" spans="2:46" s="37" customFormat="1" ht="51" customHeight="1" thickBot="1" x14ac:dyDescent="0.4">
      <c r="B28" s="27">
        <v>25</v>
      </c>
      <c r="C28" s="28" t="s">
        <v>292</v>
      </c>
      <c r="D28" s="28" t="s">
        <v>208</v>
      </c>
      <c r="E28" s="40" t="s">
        <v>18</v>
      </c>
      <c r="F28" s="40" t="s">
        <v>17</v>
      </c>
      <c r="G28" s="30" t="str">
        <f>CHOOSE(MATCH(E28&amp;F28,{"HighHigh";"Med.High";"HighMed.";"LowHigh";"Med.Med.";"HighLow";"LowMed.";"Med.Low";"LowLow"},0),"High","High","High","Med.","Med.","Med.","Low","Low","Low")</f>
        <v>Med.</v>
      </c>
      <c r="H28" s="31">
        <v>2</v>
      </c>
      <c r="I28" s="31">
        <v>9</v>
      </c>
      <c r="J28" s="42">
        <f t="shared" si="1"/>
        <v>18</v>
      </c>
      <c r="K28" s="102" t="s">
        <v>390</v>
      </c>
      <c r="L28" s="28" t="s">
        <v>378</v>
      </c>
      <c r="M28" s="41" t="s">
        <v>19</v>
      </c>
      <c r="N28" s="108" t="s">
        <v>368</v>
      </c>
      <c r="O28" s="109"/>
      <c r="P28" s="34"/>
      <c r="Q28" s="36"/>
      <c r="R28" s="36"/>
      <c r="S28" s="36"/>
      <c r="T28" s="36"/>
      <c r="U28" s="36"/>
      <c r="V28" s="25"/>
      <c r="W28" s="26" t="s">
        <v>338</v>
      </c>
      <c r="X28" s="26" t="s">
        <v>256</v>
      </c>
      <c r="Y28" s="26" t="s">
        <v>257</v>
      </c>
      <c r="Z28" s="26" t="s">
        <v>258</v>
      </c>
      <c r="AA28" s="26" t="s">
        <v>259</v>
      </c>
      <c r="AB28" s="15"/>
      <c r="AC28" s="15"/>
      <c r="AD28" s="15"/>
      <c r="AE28" s="15"/>
      <c r="AF28" s="15"/>
      <c r="AG28" s="15"/>
      <c r="AH28" s="15"/>
      <c r="AI28" s="15"/>
      <c r="AJ28" s="15"/>
      <c r="AK28" s="15"/>
      <c r="AL28" s="15"/>
      <c r="AM28" s="15"/>
      <c r="AN28" s="15"/>
      <c r="AO28" s="15"/>
      <c r="AP28" s="15"/>
      <c r="AQ28" s="15"/>
      <c r="AR28" s="15"/>
      <c r="AS28" s="25"/>
      <c r="AT28" s="25"/>
    </row>
    <row r="29" spans="2:46" s="37" customFormat="1" ht="51" customHeight="1" thickBot="1" x14ac:dyDescent="0.4">
      <c r="B29" s="27">
        <v>26</v>
      </c>
      <c r="C29" s="28" t="s">
        <v>291</v>
      </c>
      <c r="D29" s="28" t="s">
        <v>209</v>
      </c>
      <c r="E29" s="40" t="s">
        <v>18</v>
      </c>
      <c r="F29" s="40" t="s">
        <v>19</v>
      </c>
      <c r="G29" s="30" t="str">
        <f>CHOOSE(MATCH(E29&amp;F29,{"HighHigh";"Med.High";"HighMed.";"LowHigh";"Med.Med.";"HighLow";"LowMed.";"Med.Low";"LowLow"},0),"High","High","High","Med.","Med.","Med.","Low","Low","Low")</f>
        <v>Low</v>
      </c>
      <c r="H29" s="31">
        <v>2</v>
      </c>
      <c r="I29" s="31">
        <v>6</v>
      </c>
      <c r="J29" s="42">
        <f t="shared" si="1"/>
        <v>12</v>
      </c>
      <c r="K29" s="102" t="s">
        <v>391</v>
      </c>
      <c r="L29" s="28" t="s">
        <v>379</v>
      </c>
      <c r="M29" s="41" t="s">
        <v>19</v>
      </c>
      <c r="N29" s="108" t="s">
        <v>369</v>
      </c>
      <c r="O29" s="109"/>
      <c r="P29" s="34"/>
      <c r="Q29" s="36"/>
      <c r="R29" s="36"/>
      <c r="S29" s="36"/>
      <c r="T29" s="36"/>
      <c r="U29" s="36"/>
      <c r="V29" s="25"/>
      <c r="W29" s="26" t="s">
        <v>338</v>
      </c>
      <c r="X29" s="26" t="s">
        <v>260</v>
      </c>
      <c r="Y29" s="26" t="s">
        <v>261</v>
      </c>
      <c r="Z29" s="26" t="s">
        <v>262</v>
      </c>
      <c r="AA29" s="26" t="s">
        <v>263</v>
      </c>
      <c r="AB29" s="15"/>
      <c r="AC29" s="15"/>
      <c r="AD29" s="15"/>
      <c r="AE29" s="15"/>
      <c r="AF29" s="15"/>
      <c r="AG29" s="15"/>
      <c r="AH29" s="15"/>
      <c r="AI29" s="15"/>
      <c r="AJ29" s="15"/>
      <c r="AK29" s="15"/>
      <c r="AL29" s="15"/>
      <c r="AM29" s="15"/>
      <c r="AN29" s="15"/>
      <c r="AO29" s="15"/>
      <c r="AP29" s="15"/>
      <c r="AQ29" s="15"/>
      <c r="AR29" s="15"/>
      <c r="AS29" s="25"/>
      <c r="AT29" s="25"/>
    </row>
    <row r="30" spans="2:46" s="37" customFormat="1" ht="51" customHeight="1" thickBot="1" x14ac:dyDescent="0.4">
      <c r="B30" s="27">
        <v>27</v>
      </c>
      <c r="C30" s="28" t="s">
        <v>290</v>
      </c>
      <c r="D30" s="28" t="s">
        <v>210</v>
      </c>
      <c r="E30" s="40" t="s">
        <v>19</v>
      </c>
      <c r="F30" s="40" t="s">
        <v>19</v>
      </c>
      <c r="G30" s="30" t="str">
        <f>CHOOSE(MATCH(E30&amp;F30,{"HighHigh";"Med.High";"HighMed.";"LowHigh";"Med.Med.";"HighLow";"LowMed.";"Med.Low";"LowLow"},0),"High","High","High","Med.","Med.","Med.","Low","Low","Low")</f>
        <v>Med.</v>
      </c>
      <c r="H30" s="31">
        <v>5</v>
      </c>
      <c r="I30" s="31">
        <v>5</v>
      </c>
      <c r="J30" s="42">
        <f t="shared" si="1"/>
        <v>25</v>
      </c>
      <c r="K30" s="102" t="s">
        <v>392</v>
      </c>
      <c r="L30" s="28" t="s">
        <v>380</v>
      </c>
      <c r="M30" s="41" t="s">
        <v>19</v>
      </c>
      <c r="N30" s="108" t="s">
        <v>370</v>
      </c>
      <c r="O30" s="109"/>
      <c r="P30" s="34"/>
      <c r="Q30" s="36"/>
      <c r="R30" s="36"/>
      <c r="S30" s="36"/>
      <c r="T30" s="36"/>
      <c r="U30" s="36"/>
      <c r="V30" s="25"/>
      <c r="W30" s="26" t="s">
        <v>338</v>
      </c>
      <c r="X30" s="26" t="s">
        <v>264</v>
      </c>
      <c r="Y30" s="26" t="s">
        <v>265</v>
      </c>
      <c r="Z30" s="26" t="s">
        <v>266</v>
      </c>
      <c r="AA30" s="26" t="s">
        <v>267</v>
      </c>
      <c r="AB30" s="15"/>
      <c r="AC30" s="15"/>
      <c r="AD30" s="15"/>
      <c r="AE30" s="15"/>
      <c r="AF30" s="15"/>
      <c r="AG30" s="15"/>
      <c r="AH30" s="15"/>
      <c r="AI30" s="15"/>
      <c r="AJ30" s="15"/>
      <c r="AK30" s="15"/>
      <c r="AL30" s="15"/>
      <c r="AM30" s="15"/>
      <c r="AN30" s="15"/>
      <c r="AO30" s="15"/>
      <c r="AP30" s="15"/>
      <c r="AQ30" s="15"/>
      <c r="AR30" s="15"/>
      <c r="AS30" s="25"/>
      <c r="AT30" s="25"/>
    </row>
    <row r="31" spans="2:46" s="37" customFormat="1" ht="51" customHeight="1" thickBot="1" x14ac:dyDescent="0.4">
      <c r="B31" s="27">
        <v>28</v>
      </c>
      <c r="C31" s="28" t="s">
        <v>289</v>
      </c>
      <c r="D31" s="28" t="s">
        <v>211</v>
      </c>
      <c r="E31" s="40" t="s">
        <v>19</v>
      </c>
      <c r="F31" s="40" t="s">
        <v>19</v>
      </c>
      <c r="G31" s="30" t="str">
        <f>CHOOSE(MATCH(E31&amp;F31,{"HighHigh";"Med.High";"HighMed.";"LowHigh";"Med.Med.";"HighLow";"LowMed.";"Med.Low";"LowLow"},0),"High","High","High","Med.","Med.","Med.","Low","Low","Low")</f>
        <v>Med.</v>
      </c>
      <c r="H31" s="31">
        <v>5</v>
      </c>
      <c r="I31" s="31">
        <v>5</v>
      </c>
      <c r="J31" s="42">
        <f t="shared" si="1"/>
        <v>25</v>
      </c>
      <c r="K31" s="102" t="s">
        <v>393</v>
      </c>
      <c r="L31" s="28" t="s">
        <v>381</v>
      </c>
      <c r="M31" s="41" t="s">
        <v>19</v>
      </c>
      <c r="N31" s="108" t="s">
        <v>369</v>
      </c>
      <c r="O31" s="109"/>
      <c r="P31" s="34"/>
      <c r="Q31" s="36"/>
      <c r="R31" s="36"/>
      <c r="S31" s="36"/>
      <c r="T31" s="36"/>
      <c r="U31" s="36"/>
      <c r="V31" s="25"/>
      <c r="W31" s="26" t="s">
        <v>338</v>
      </c>
      <c r="X31" s="26" t="s">
        <v>268</v>
      </c>
      <c r="Y31" s="26" t="s">
        <v>269</v>
      </c>
      <c r="Z31" s="26" t="s">
        <v>235</v>
      </c>
      <c r="AA31" s="26" t="s">
        <v>270</v>
      </c>
      <c r="AB31" s="15"/>
      <c r="AC31" s="15"/>
      <c r="AD31" s="15"/>
      <c r="AE31" s="15"/>
      <c r="AF31" s="15"/>
      <c r="AG31" s="15"/>
      <c r="AH31" s="15"/>
      <c r="AI31" s="15"/>
      <c r="AJ31" s="15"/>
      <c r="AK31" s="15"/>
      <c r="AL31" s="15"/>
      <c r="AM31" s="15"/>
      <c r="AN31" s="15"/>
      <c r="AO31" s="15"/>
      <c r="AP31" s="15"/>
      <c r="AQ31" s="15"/>
      <c r="AR31" s="15"/>
      <c r="AS31" s="25"/>
      <c r="AT31" s="25"/>
    </row>
    <row r="32" spans="2:46" s="37" customFormat="1" ht="51" customHeight="1" thickBot="1" x14ac:dyDescent="0.4">
      <c r="B32" s="27">
        <v>29</v>
      </c>
      <c r="C32" s="28" t="s">
        <v>288</v>
      </c>
      <c r="D32" s="28" t="s">
        <v>212</v>
      </c>
      <c r="E32" s="40" t="s">
        <v>18</v>
      </c>
      <c r="F32" s="40" t="s">
        <v>17</v>
      </c>
      <c r="G32" s="30" t="str">
        <f>CHOOSE(MATCH(E32&amp;F32,{"HighHigh";"Med.High";"HighMed.";"LowHigh";"Med.Med.";"HighLow";"LowMed.";"Med.Low";"LowLow"},0),"High","High","High","Med.","Med.","Med.","Low","Low","Low")</f>
        <v>Med.</v>
      </c>
      <c r="H32" s="31">
        <v>2</v>
      </c>
      <c r="I32" s="31">
        <v>7</v>
      </c>
      <c r="J32" s="42">
        <f t="shared" si="1"/>
        <v>14</v>
      </c>
      <c r="K32" s="102" t="s">
        <v>394</v>
      </c>
      <c r="L32" s="28" t="s">
        <v>382</v>
      </c>
      <c r="M32" s="41" t="s">
        <v>19</v>
      </c>
      <c r="N32" s="108" t="s">
        <v>369</v>
      </c>
      <c r="O32" s="109"/>
      <c r="P32" s="34"/>
      <c r="Q32" s="36"/>
      <c r="R32" s="36"/>
      <c r="S32" s="36"/>
      <c r="T32" s="36"/>
      <c r="U32" s="36"/>
      <c r="V32" s="25"/>
      <c r="W32" s="26" t="s">
        <v>338</v>
      </c>
      <c r="X32" s="26" t="s">
        <v>271</v>
      </c>
      <c r="Y32" s="26" t="s">
        <v>272</v>
      </c>
      <c r="Z32" s="26" t="s">
        <v>273</v>
      </c>
      <c r="AA32" s="26" t="s">
        <v>274</v>
      </c>
      <c r="AB32" s="15"/>
      <c r="AC32" s="15"/>
      <c r="AD32" s="15"/>
      <c r="AE32" s="15"/>
      <c r="AF32" s="15"/>
      <c r="AG32" s="15"/>
      <c r="AH32" s="15"/>
      <c r="AI32" s="15"/>
      <c r="AJ32" s="15"/>
      <c r="AK32" s="15"/>
      <c r="AL32" s="15"/>
      <c r="AM32" s="15"/>
      <c r="AN32" s="15"/>
      <c r="AO32" s="15"/>
      <c r="AP32" s="15"/>
      <c r="AQ32" s="15"/>
      <c r="AR32" s="15"/>
      <c r="AS32" s="25"/>
      <c r="AT32" s="25"/>
    </row>
    <row r="33" spans="2:46" s="37" customFormat="1" ht="51" customHeight="1" thickBot="1" x14ac:dyDescent="0.4">
      <c r="B33" s="27">
        <v>30</v>
      </c>
      <c r="C33" s="28" t="s">
        <v>287</v>
      </c>
      <c r="D33" s="28" t="s">
        <v>213</v>
      </c>
      <c r="E33" s="40" t="s">
        <v>18</v>
      </c>
      <c r="F33" s="40" t="s">
        <v>19</v>
      </c>
      <c r="G33" s="30" t="str">
        <f>CHOOSE(MATCH(E33&amp;F33,{"HighHigh";"Med.High";"HighMed.";"LowHigh";"Med.Med.";"HighLow";"LowMed.";"Med.Low";"LowLow"},0),"High","High","High","Med.","Med.","Med.","Low","Low","Low")</f>
        <v>Low</v>
      </c>
      <c r="H33" s="31">
        <v>2</v>
      </c>
      <c r="I33" s="31">
        <v>5</v>
      </c>
      <c r="J33" s="42">
        <f t="shared" si="1"/>
        <v>10</v>
      </c>
      <c r="K33" s="102" t="s">
        <v>414</v>
      </c>
      <c r="L33" s="28" t="s">
        <v>383</v>
      </c>
      <c r="M33" s="41" t="s">
        <v>19</v>
      </c>
      <c r="N33" s="108" t="s">
        <v>371</v>
      </c>
      <c r="O33" s="109"/>
      <c r="P33" s="34"/>
      <c r="Q33" s="36"/>
      <c r="R33" s="36"/>
      <c r="S33" s="36"/>
      <c r="T33" s="36"/>
      <c r="U33" s="36"/>
      <c r="V33" s="25"/>
      <c r="W33" s="26" t="s">
        <v>338</v>
      </c>
      <c r="X33" s="26" t="s">
        <v>275</v>
      </c>
      <c r="Y33" s="26" t="s">
        <v>276</v>
      </c>
      <c r="Z33" s="26" t="s">
        <v>277</v>
      </c>
      <c r="AA33" s="26" t="s">
        <v>420</v>
      </c>
      <c r="AB33" s="15"/>
      <c r="AC33" s="15"/>
      <c r="AD33" s="15"/>
      <c r="AE33" s="15"/>
      <c r="AF33" s="15"/>
      <c r="AG33" s="15"/>
      <c r="AH33" s="15"/>
      <c r="AI33" s="15"/>
      <c r="AJ33" s="15"/>
      <c r="AK33" s="15"/>
      <c r="AL33" s="15"/>
      <c r="AM33" s="15"/>
      <c r="AN33" s="15"/>
      <c r="AO33" s="15"/>
      <c r="AP33" s="15"/>
      <c r="AQ33" s="15"/>
      <c r="AR33" s="15"/>
      <c r="AS33" s="25"/>
      <c r="AT33" s="25"/>
    </row>
    <row r="34" spans="2:46" s="37" customFormat="1" ht="46.5" customHeight="1" thickBot="1" x14ac:dyDescent="0.4">
      <c r="B34" s="27">
        <v>31</v>
      </c>
      <c r="C34" s="28" t="s">
        <v>214</v>
      </c>
      <c r="D34" s="28" t="s">
        <v>215</v>
      </c>
      <c r="E34" s="40" t="s">
        <v>19</v>
      </c>
      <c r="F34" s="40" t="s">
        <v>19</v>
      </c>
      <c r="G34" s="30" t="str">
        <f>CHOOSE(MATCH(E34&amp;F34,{"HighHigh";"Med.High";"HighMed.";"LowHigh";"Med.Med.";"HighLow";"LowMed.";"Med.Low";"LowLow"},0),"High","High","High","Med.","Med.","Med.","Low","Low","Low")</f>
        <v>Med.</v>
      </c>
      <c r="H34" s="31">
        <v>5</v>
      </c>
      <c r="I34" s="31">
        <v>5</v>
      </c>
      <c r="J34" s="42">
        <f t="shared" si="1"/>
        <v>25</v>
      </c>
      <c r="K34" s="102" t="s">
        <v>395</v>
      </c>
      <c r="L34" s="28" t="s">
        <v>384</v>
      </c>
      <c r="M34" s="41" t="s">
        <v>19</v>
      </c>
      <c r="N34" s="108" t="s">
        <v>372</v>
      </c>
      <c r="O34" s="109"/>
      <c r="P34" s="34"/>
      <c r="Q34" s="36"/>
      <c r="R34" s="36"/>
      <c r="S34" s="36"/>
      <c r="T34" s="36"/>
      <c r="U34" s="36"/>
      <c r="V34" s="25"/>
      <c r="W34" s="26" t="s">
        <v>338</v>
      </c>
      <c r="X34" s="26" t="s">
        <v>278</v>
      </c>
      <c r="Y34" s="26" t="s">
        <v>279</v>
      </c>
      <c r="Z34" s="26" t="s">
        <v>280</v>
      </c>
      <c r="AA34" s="26" t="s">
        <v>421</v>
      </c>
      <c r="AB34" s="15"/>
      <c r="AC34" s="15"/>
      <c r="AD34" s="15"/>
      <c r="AE34" s="15"/>
      <c r="AF34" s="15"/>
      <c r="AG34" s="15"/>
      <c r="AH34" s="15"/>
      <c r="AI34" s="15"/>
      <c r="AJ34" s="15"/>
      <c r="AK34" s="15"/>
      <c r="AL34" s="15"/>
      <c r="AM34" s="15"/>
      <c r="AN34" s="15"/>
      <c r="AO34" s="15"/>
      <c r="AP34" s="15"/>
      <c r="AQ34" s="15"/>
      <c r="AR34" s="15"/>
      <c r="AS34" s="25"/>
      <c r="AT34" s="25"/>
    </row>
    <row r="35" spans="2:46" s="37" customFormat="1" ht="63.75" customHeight="1" thickBot="1" x14ac:dyDescent="0.4">
      <c r="B35" s="27">
        <v>32</v>
      </c>
      <c r="C35" s="28" t="s">
        <v>322</v>
      </c>
      <c r="D35" s="28" t="s">
        <v>329</v>
      </c>
      <c r="E35" s="40" t="s">
        <v>19</v>
      </c>
      <c r="F35" s="40" t="s">
        <v>19</v>
      </c>
      <c r="G35" s="30" t="str">
        <f>CHOOSE(MATCH(E35&amp;F35,{"HighHigh";"Med.High";"HighMed.";"LowHigh";"Med.Med.";"HighLow";"LowMed.";"Med.Low";"LowLow"},0),"High","High","High","Med.","Med.","Med.","Low","Low","Low")</f>
        <v>Med.</v>
      </c>
      <c r="H35" s="31">
        <v>3</v>
      </c>
      <c r="I35" s="31">
        <v>9</v>
      </c>
      <c r="J35" s="42">
        <f t="shared" si="1"/>
        <v>27</v>
      </c>
      <c r="K35" s="103" t="s">
        <v>396</v>
      </c>
      <c r="L35" s="28" t="s">
        <v>397</v>
      </c>
      <c r="M35" s="41" t="s">
        <v>19</v>
      </c>
      <c r="N35" s="108" t="s">
        <v>357</v>
      </c>
      <c r="O35" s="109"/>
      <c r="P35" s="34"/>
      <c r="Q35" s="36"/>
      <c r="R35" s="36"/>
      <c r="S35" s="36"/>
      <c r="T35" s="36"/>
      <c r="U35" s="36"/>
      <c r="V35" s="25"/>
      <c r="W35" s="26" t="s">
        <v>338</v>
      </c>
      <c r="X35" s="26" t="s">
        <v>419</v>
      </c>
      <c r="Y35" s="26" t="s">
        <v>422</v>
      </c>
      <c r="Z35" s="26" t="s">
        <v>423</v>
      </c>
      <c r="AA35" s="26" t="s">
        <v>424</v>
      </c>
      <c r="AB35" s="15"/>
      <c r="AC35" s="15"/>
      <c r="AD35" s="15"/>
      <c r="AE35" s="15"/>
      <c r="AF35" s="15"/>
      <c r="AG35" s="15"/>
      <c r="AH35" s="15"/>
      <c r="AI35" s="15"/>
      <c r="AJ35" s="15"/>
      <c r="AK35" s="15"/>
      <c r="AL35" s="15"/>
      <c r="AM35" s="15"/>
      <c r="AN35" s="15"/>
      <c r="AO35" s="15"/>
      <c r="AP35" s="15"/>
      <c r="AQ35" s="15"/>
      <c r="AR35" s="15"/>
      <c r="AS35" s="25"/>
      <c r="AT35" s="25"/>
    </row>
    <row r="36" spans="2:46" s="37" customFormat="1" ht="63.75" customHeight="1" thickBot="1" x14ac:dyDescent="0.4">
      <c r="B36" s="27">
        <v>33</v>
      </c>
      <c r="C36" s="28" t="s">
        <v>321</v>
      </c>
      <c r="D36" s="28" t="s">
        <v>331</v>
      </c>
      <c r="E36" s="40" t="s">
        <v>19</v>
      </c>
      <c r="F36" s="40" t="s">
        <v>19</v>
      </c>
      <c r="G36" s="30" t="str">
        <f>CHOOSE(MATCH(E36&amp;F36,{"HighHigh";"Med.High";"HighMed.";"LowHigh";"Med.Med.";"HighLow";"LowMed.";"Med.Low";"LowLow"},0),"High","High","High","Med.","Med.","Med.","Low","Low","Low")</f>
        <v>Med.</v>
      </c>
      <c r="H36" s="31">
        <v>4</v>
      </c>
      <c r="I36" s="31">
        <v>8</v>
      </c>
      <c r="J36" s="42">
        <f t="shared" si="1"/>
        <v>32</v>
      </c>
      <c r="K36" s="32" t="s">
        <v>398</v>
      </c>
      <c r="L36" s="28" t="s">
        <v>399</v>
      </c>
      <c r="M36" s="41" t="s">
        <v>17</v>
      </c>
      <c r="N36" s="108" t="s">
        <v>357</v>
      </c>
      <c r="O36" s="109"/>
      <c r="P36" s="34" t="s">
        <v>552</v>
      </c>
      <c r="Q36" s="36">
        <v>0.4</v>
      </c>
      <c r="R36" s="36">
        <v>-100</v>
      </c>
      <c r="S36" s="36">
        <f t="shared" ref="S36:S39" si="2">Q36*R36</f>
        <v>-40</v>
      </c>
      <c r="T36" s="36">
        <v>0.75</v>
      </c>
      <c r="U36" s="36">
        <v>-308000</v>
      </c>
      <c r="V36" s="25">
        <f t="shared" ref="V36:V38" si="3">T36*U36</f>
        <v>-231000</v>
      </c>
      <c r="W36" s="26" t="s">
        <v>338</v>
      </c>
      <c r="X36" s="107" t="s">
        <v>425</v>
      </c>
      <c r="Y36" s="26" t="s">
        <v>426</v>
      </c>
      <c r="Z36" s="26" t="s">
        <v>428</v>
      </c>
      <c r="AA36" s="26" t="s">
        <v>427</v>
      </c>
      <c r="AB36" s="15"/>
      <c r="AC36" s="15"/>
      <c r="AD36" s="15"/>
      <c r="AE36" s="15"/>
      <c r="AF36" s="15"/>
      <c r="AG36" s="15"/>
      <c r="AH36" s="15"/>
      <c r="AI36" s="15"/>
      <c r="AJ36" s="15"/>
      <c r="AK36" s="15"/>
      <c r="AL36" s="15"/>
      <c r="AM36" s="15"/>
      <c r="AN36" s="15"/>
      <c r="AO36" s="15"/>
      <c r="AP36" s="15"/>
      <c r="AQ36" s="15"/>
      <c r="AR36" s="15"/>
      <c r="AS36" s="25"/>
      <c r="AT36" s="25"/>
    </row>
    <row r="37" spans="2:46" s="37" customFormat="1" ht="63.75" customHeight="1" thickBot="1" x14ac:dyDescent="0.4">
      <c r="B37" s="27">
        <v>34</v>
      </c>
      <c r="C37" s="28" t="s">
        <v>323</v>
      </c>
      <c r="D37" s="28" t="s">
        <v>332</v>
      </c>
      <c r="E37" s="40" t="s">
        <v>19</v>
      </c>
      <c r="F37" s="40" t="s">
        <v>19</v>
      </c>
      <c r="G37" s="30" t="str">
        <f>CHOOSE(MATCH(E37&amp;F37,{"HighHigh";"Med.High";"HighMed.";"LowHigh";"Med.Med.";"HighLow";"LowMed.";"Med.Low";"LowLow"},0),"High","High","High","Med.","Med.","Med.","Low","Low","Low")</f>
        <v>Med.</v>
      </c>
      <c r="H37" s="31">
        <v>3</v>
      </c>
      <c r="I37" s="31">
        <v>8</v>
      </c>
      <c r="J37" s="42">
        <f t="shared" si="1"/>
        <v>24</v>
      </c>
      <c r="K37" s="32" t="s">
        <v>400</v>
      </c>
      <c r="L37" s="28" t="s">
        <v>401</v>
      </c>
      <c r="M37" s="41" t="s">
        <v>19</v>
      </c>
      <c r="N37" s="108" t="s">
        <v>366</v>
      </c>
      <c r="O37" s="109"/>
      <c r="P37" s="34" t="s">
        <v>552</v>
      </c>
      <c r="Q37" s="36">
        <v>0.3</v>
      </c>
      <c r="R37" s="36">
        <v>-50</v>
      </c>
      <c r="S37" s="36">
        <f t="shared" si="2"/>
        <v>-15</v>
      </c>
      <c r="T37" s="36">
        <v>0.8</v>
      </c>
      <c r="U37" s="36">
        <v>-10000000</v>
      </c>
      <c r="V37" s="25">
        <f t="shared" si="3"/>
        <v>-8000000</v>
      </c>
      <c r="W37" s="26" t="s">
        <v>338</v>
      </c>
      <c r="X37" s="26" t="s">
        <v>429</v>
      </c>
      <c r="Y37" s="26" t="s">
        <v>430</v>
      </c>
      <c r="Z37" s="26" t="s">
        <v>431</v>
      </c>
      <c r="AA37" s="26" t="s">
        <v>432</v>
      </c>
      <c r="AB37" s="15"/>
      <c r="AC37" s="15"/>
      <c r="AD37" s="15"/>
      <c r="AE37" s="15"/>
      <c r="AF37" s="15"/>
      <c r="AG37" s="15"/>
      <c r="AH37" s="15"/>
      <c r="AI37" s="15"/>
      <c r="AJ37" s="15"/>
      <c r="AK37" s="15"/>
      <c r="AL37" s="15"/>
      <c r="AM37" s="15"/>
      <c r="AN37" s="15"/>
      <c r="AO37" s="15"/>
      <c r="AP37" s="15"/>
      <c r="AQ37" s="15"/>
      <c r="AR37" s="15"/>
      <c r="AS37" s="25"/>
      <c r="AT37" s="25"/>
    </row>
    <row r="38" spans="2:46" s="37" customFormat="1" ht="63.75" customHeight="1" thickBot="1" x14ac:dyDescent="0.4">
      <c r="B38" s="27">
        <v>35</v>
      </c>
      <c r="C38" s="28" t="s">
        <v>324</v>
      </c>
      <c r="D38" s="28" t="s">
        <v>333</v>
      </c>
      <c r="E38" s="40" t="s">
        <v>19</v>
      </c>
      <c r="F38" s="40" t="s">
        <v>19</v>
      </c>
      <c r="G38" s="30" t="str">
        <f>CHOOSE(MATCH(E38&amp;F38,{"HighHigh";"Med.High";"HighMed.";"LowHigh";"Med.Med.";"HighLow";"LowMed.";"Med.Low";"LowLow"},0),"High","High","High","Med.","Med.","Med.","Low","Low","Low")</f>
        <v>Med.</v>
      </c>
      <c r="H38" s="31">
        <v>5</v>
      </c>
      <c r="I38" s="31">
        <v>5</v>
      </c>
      <c r="J38" s="42">
        <f t="shared" si="1"/>
        <v>25</v>
      </c>
      <c r="K38" s="32" t="s">
        <v>402</v>
      </c>
      <c r="L38" s="28" t="s">
        <v>403</v>
      </c>
      <c r="M38" s="41" t="s">
        <v>19</v>
      </c>
      <c r="N38" s="108" t="s">
        <v>367</v>
      </c>
      <c r="O38" s="109"/>
      <c r="P38" s="34" t="s">
        <v>553</v>
      </c>
      <c r="Q38" s="36">
        <v>0.7</v>
      </c>
      <c r="R38" s="36">
        <v>-300</v>
      </c>
      <c r="S38" s="36">
        <f t="shared" si="2"/>
        <v>-210</v>
      </c>
      <c r="T38" s="36">
        <v>0.7</v>
      </c>
      <c r="U38" s="36">
        <v>-300000</v>
      </c>
      <c r="V38" s="25">
        <f t="shared" si="3"/>
        <v>-210000</v>
      </c>
      <c r="W38" s="26" t="s">
        <v>338</v>
      </c>
      <c r="X38" s="26" t="s">
        <v>433</v>
      </c>
      <c r="Y38" s="26" t="s">
        <v>434</v>
      </c>
      <c r="Z38" s="26" t="s">
        <v>435</v>
      </c>
      <c r="AA38" s="26" t="s">
        <v>436</v>
      </c>
      <c r="AB38" s="15"/>
      <c r="AC38" s="15"/>
      <c r="AD38" s="15"/>
      <c r="AE38" s="15"/>
      <c r="AF38" s="15"/>
      <c r="AG38" s="15"/>
      <c r="AH38" s="15"/>
      <c r="AI38" s="15"/>
      <c r="AJ38" s="15"/>
      <c r="AK38" s="15"/>
      <c r="AL38" s="15"/>
      <c r="AM38" s="15"/>
      <c r="AN38" s="15"/>
      <c r="AO38" s="15"/>
      <c r="AP38" s="15"/>
      <c r="AQ38" s="15"/>
      <c r="AR38" s="15"/>
      <c r="AS38" s="25"/>
      <c r="AT38" s="25"/>
    </row>
    <row r="39" spans="2:46" s="37" customFormat="1" ht="63.75" customHeight="1" thickBot="1" x14ac:dyDescent="0.4">
      <c r="B39" s="27">
        <v>36</v>
      </c>
      <c r="C39" s="150" t="s">
        <v>325</v>
      </c>
      <c r="D39" s="150" t="s">
        <v>334</v>
      </c>
      <c r="E39" s="55" t="s">
        <v>19</v>
      </c>
      <c r="F39" s="55" t="s">
        <v>19</v>
      </c>
      <c r="G39" s="151" t="str">
        <f>CHOOSE(MATCH(E39&amp;F39,{"HighHigh";"Med.High";"HighMed.";"LowHigh";"Med.Med.";"HighLow";"LowMed.";"Med.Low";"LowLow"},0),"High","High","High","Med.","Med.","Med.","Low","Low","Low")</f>
        <v>Med.</v>
      </c>
      <c r="H39" s="152">
        <v>5</v>
      </c>
      <c r="I39" s="152">
        <v>5</v>
      </c>
      <c r="J39" s="153">
        <f t="shared" si="1"/>
        <v>25</v>
      </c>
      <c r="K39" s="154" t="s">
        <v>404</v>
      </c>
      <c r="L39" s="150" t="s">
        <v>405</v>
      </c>
      <c r="M39" s="56" t="s">
        <v>19</v>
      </c>
      <c r="N39" s="155" t="s">
        <v>357</v>
      </c>
      <c r="O39" s="156"/>
      <c r="P39" s="157" t="s">
        <v>50</v>
      </c>
      <c r="Q39" s="158">
        <v>0.5</v>
      </c>
      <c r="R39" s="158">
        <v>-200</v>
      </c>
      <c r="S39" s="36">
        <f t="shared" si="2"/>
        <v>-100</v>
      </c>
      <c r="T39" s="158">
        <v>0.7</v>
      </c>
      <c r="U39" s="158">
        <v>-1500000</v>
      </c>
      <c r="V39" s="25">
        <f t="shared" ref="V39:V40" si="4">T39*U39</f>
        <v>-1050000</v>
      </c>
      <c r="W39" s="159" t="s">
        <v>338</v>
      </c>
      <c r="X39" s="159" t="s">
        <v>437</v>
      </c>
      <c r="Y39" s="159" t="s">
        <v>438</v>
      </c>
      <c r="Z39" s="159" t="s">
        <v>439</v>
      </c>
      <c r="AA39" s="159" t="s">
        <v>440</v>
      </c>
      <c r="AB39" s="15"/>
      <c r="AC39" s="15"/>
      <c r="AD39" s="15"/>
      <c r="AE39" s="15"/>
      <c r="AF39" s="15"/>
      <c r="AG39" s="15"/>
      <c r="AH39" s="15"/>
      <c r="AI39" s="15"/>
      <c r="AJ39" s="15"/>
      <c r="AK39" s="15"/>
      <c r="AL39" s="15"/>
      <c r="AM39" s="15"/>
      <c r="AN39" s="15"/>
      <c r="AO39" s="15"/>
      <c r="AP39" s="15"/>
      <c r="AQ39" s="15"/>
      <c r="AR39" s="15"/>
      <c r="AS39" s="25"/>
      <c r="AT39" s="25"/>
    </row>
    <row r="40" spans="2:46" s="37" customFormat="1" ht="63.75" customHeight="1" thickBot="1" x14ac:dyDescent="0.4">
      <c r="B40" s="27">
        <v>37</v>
      </c>
      <c r="C40" s="28" t="s">
        <v>326</v>
      </c>
      <c r="D40" s="28" t="s">
        <v>335</v>
      </c>
      <c r="E40" s="52" t="s">
        <v>17</v>
      </c>
      <c r="F40" s="52" t="s">
        <v>19</v>
      </c>
      <c r="G40" s="31" t="str">
        <f>CHOOSE(MATCH(E40&amp;F40,{"HighHigh";"Med.High";"HighMed.";"LowHigh";"Med.Med.";"HighLow";"LowMed.";"Med.Low";"LowLow"},0),"High","High","High","Med.","Med.","Med.","Low","Low","Low")</f>
        <v>High</v>
      </c>
      <c r="H40" s="31">
        <v>7</v>
      </c>
      <c r="I40" s="31">
        <v>6</v>
      </c>
      <c r="J40" s="42">
        <f t="shared" si="1"/>
        <v>42</v>
      </c>
      <c r="K40" s="28" t="s">
        <v>406</v>
      </c>
      <c r="L40" s="28" t="s">
        <v>407</v>
      </c>
      <c r="M40" s="42" t="s">
        <v>19</v>
      </c>
      <c r="N40" s="108" t="s">
        <v>367</v>
      </c>
      <c r="O40" s="108"/>
      <c r="P40" s="34" t="s">
        <v>554</v>
      </c>
      <c r="Q40" s="36">
        <v>0.7</v>
      </c>
      <c r="R40" s="36">
        <v>-700</v>
      </c>
      <c r="S40" s="36">
        <f t="shared" ref="S39:S42" si="5">Q40*R40</f>
        <v>-489.99999999999994</v>
      </c>
      <c r="T40" s="36">
        <v>0.5</v>
      </c>
      <c r="U40" s="36">
        <v>-130000</v>
      </c>
      <c r="V40" s="25">
        <f t="shared" si="4"/>
        <v>-65000</v>
      </c>
      <c r="W40" s="26" t="s">
        <v>338</v>
      </c>
      <c r="X40" s="26" t="s">
        <v>441</v>
      </c>
      <c r="Y40" s="26" t="s">
        <v>442</v>
      </c>
      <c r="Z40" s="26" t="s">
        <v>443</v>
      </c>
      <c r="AA40" s="26" t="s">
        <v>444</v>
      </c>
      <c r="AB40" s="15"/>
      <c r="AC40" s="15"/>
      <c r="AD40" s="15"/>
      <c r="AE40" s="15"/>
      <c r="AF40" s="15"/>
      <c r="AG40" s="15"/>
      <c r="AH40" s="15"/>
      <c r="AI40" s="15"/>
      <c r="AJ40" s="15"/>
      <c r="AK40" s="15"/>
      <c r="AL40" s="15"/>
      <c r="AM40" s="15"/>
      <c r="AN40" s="15"/>
      <c r="AO40" s="15"/>
      <c r="AP40" s="15"/>
      <c r="AQ40" s="15"/>
      <c r="AR40" s="15"/>
      <c r="AS40" s="25"/>
      <c r="AT40" s="25"/>
    </row>
    <row r="41" spans="2:46" s="37" customFormat="1" ht="63.75" customHeight="1" thickBot="1" x14ac:dyDescent="0.4">
      <c r="B41" s="27">
        <v>38</v>
      </c>
      <c r="C41" s="28" t="s">
        <v>327</v>
      </c>
      <c r="D41" s="28" t="s">
        <v>336</v>
      </c>
      <c r="E41" s="52" t="s">
        <v>18</v>
      </c>
      <c r="F41" s="52" t="s">
        <v>17</v>
      </c>
      <c r="G41" s="31" t="str">
        <f>CHOOSE(MATCH(E41&amp;F41,{"HighHigh";"Med.High";"HighMed.";"LowHigh";"Med.Med.";"HighLow";"LowMed.";"Med.Low";"LowLow"},0),"High","High","High","Med.","Med.","Med.","Low","Low","Low")</f>
        <v>Med.</v>
      </c>
      <c r="H41" s="31">
        <v>3</v>
      </c>
      <c r="I41" s="31">
        <v>7</v>
      </c>
      <c r="J41" s="42">
        <f t="shared" si="1"/>
        <v>21</v>
      </c>
      <c r="K41" s="28" t="s">
        <v>408</v>
      </c>
      <c r="L41" s="28" t="s">
        <v>409</v>
      </c>
      <c r="M41" s="42" t="s">
        <v>19</v>
      </c>
      <c r="N41" s="108" t="s">
        <v>365</v>
      </c>
      <c r="O41" s="108"/>
      <c r="P41" s="34" t="s">
        <v>553</v>
      </c>
      <c r="Q41" s="36">
        <v>0.5</v>
      </c>
      <c r="R41" s="36">
        <v>-100</v>
      </c>
      <c r="S41" s="36">
        <f t="shared" si="5"/>
        <v>-50</v>
      </c>
      <c r="T41" s="36">
        <v>0.9</v>
      </c>
      <c r="U41" s="36">
        <v>-1000000</v>
      </c>
      <c r="V41" s="25">
        <f>T41*U41</f>
        <v>-900000</v>
      </c>
      <c r="W41" s="26" t="s">
        <v>338</v>
      </c>
      <c r="X41" s="26" t="s">
        <v>447</v>
      </c>
      <c r="Y41" s="26" t="s">
        <v>445</v>
      </c>
      <c r="Z41" s="26" t="s">
        <v>446</v>
      </c>
      <c r="AA41" s="26" t="s">
        <v>448</v>
      </c>
      <c r="AB41" s="15"/>
      <c r="AC41" s="15"/>
      <c r="AD41" s="15"/>
      <c r="AE41" s="15"/>
      <c r="AF41" s="15"/>
      <c r="AG41" s="15"/>
      <c r="AH41" s="15"/>
      <c r="AI41" s="15"/>
      <c r="AJ41" s="15"/>
      <c r="AK41" s="15"/>
      <c r="AL41" s="15"/>
      <c r="AM41" s="15"/>
      <c r="AN41" s="15"/>
      <c r="AO41" s="15"/>
      <c r="AP41" s="15"/>
      <c r="AQ41" s="15"/>
      <c r="AR41" s="15"/>
      <c r="AS41" s="25"/>
      <c r="AT41" s="25"/>
    </row>
    <row r="42" spans="2:46" s="37" customFormat="1" ht="63.75" customHeight="1" thickBot="1" x14ac:dyDescent="0.4">
      <c r="B42" s="27">
        <v>39</v>
      </c>
      <c r="C42" s="28" t="s">
        <v>341</v>
      </c>
      <c r="D42" s="28" t="s">
        <v>342</v>
      </c>
      <c r="E42" s="52" t="s">
        <v>19</v>
      </c>
      <c r="F42" s="52" t="s">
        <v>19</v>
      </c>
      <c r="G42" s="31" t="str">
        <f>CHOOSE(MATCH(E42&amp;F42,{"HighHigh";"Med.High";"HighMed.";"LowHigh";"Med.Med.";"HighLow";"LowMed.";"Med.Low";"LowLow"},0),"High","High","High","Med.","Med.","Med.","Low","Low","Low")</f>
        <v>Med.</v>
      </c>
      <c r="H42" s="31">
        <v>6</v>
      </c>
      <c r="I42" s="31">
        <v>6</v>
      </c>
      <c r="J42" s="42">
        <f t="shared" si="1"/>
        <v>36</v>
      </c>
      <c r="K42" s="28" t="s">
        <v>410</v>
      </c>
      <c r="L42" s="28" t="s">
        <v>411</v>
      </c>
      <c r="M42" s="42" t="s">
        <v>19</v>
      </c>
      <c r="N42" s="108" t="s">
        <v>367</v>
      </c>
      <c r="O42" s="108"/>
      <c r="P42" s="34" t="s">
        <v>553</v>
      </c>
      <c r="Q42" s="36">
        <v>0.7</v>
      </c>
      <c r="R42" s="36">
        <v>-240</v>
      </c>
      <c r="S42" s="36">
        <f t="shared" si="5"/>
        <v>-168</v>
      </c>
      <c r="T42" s="36">
        <v>0.4</v>
      </c>
      <c r="U42" s="36">
        <v>-100000</v>
      </c>
      <c r="V42" s="25">
        <f>T42*U42</f>
        <v>-40000</v>
      </c>
      <c r="W42" s="26" t="s">
        <v>338</v>
      </c>
      <c r="X42" s="26" t="s">
        <v>449</v>
      </c>
      <c r="Y42" s="26" t="s">
        <v>450</v>
      </c>
      <c r="Z42" s="26" t="s">
        <v>451</v>
      </c>
      <c r="AA42" s="26" t="s">
        <v>452</v>
      </c>
      <c r="AB42" s="15"/>
      <c r="AC42" s="15"/>
      <c r="AD42" s="15"/>
      <c r="AE42" s="15"/>
      <c r="AF42" s="15"/>
      <c r="AG42" s="15"/>
      <c r="AH42" s="15"/>
      <c r="AI42" s="15"/>
      <c r="AJ42" s="15"/>
      <c r="AK42" s="15"/>
      <c r="AL42" s="15"/>
      <c r="AM42" s="15"/>
      <c r="AN42" s="15"/>
      <c r="AO42" s="15"/>
      <c r="AP42" s="15"/>
      <c r="AQ42" s="15"/>
      <c r="AR42" s="15"/>
      <c r="AS42" s="25"/>
      <c r="AT42" s="25"/>
    </row>
    <row r="43" spans="2:46" s="37" customFormat="1" ht="63.75" customHeight="1" thickBot="1" x14ac:dyDescent="0.4">
      <c r="B43" s="27">
        <v>40</v>
      </c>
      <c r="C43" s="28" t="s">
        <v>328</v>
      </c>
      <c r="D43" s="28" t="s">
        <v>337</v>
      </c>
      <c r="E43" s="52" t="s">
        <v>19</v>
      </c>
      <c r="F43" s="52" t="s">
        <v>17</v>
      </c>
      <c r="G43" s="31" t="str">
        <f>CHOOSE(MATCH(E43&amp;F43,{"HighHigh";"Med.High";"HighMed.";"LowHigh";"Med.Med.";"HighLow";"LowMed.";"Med.Low";"LowLow"},0),"High","High","High","Med.","Med.","Med.","Low","Low","Low")</f>
        <v>High</v>
      </c>
      <c r="H43" s="31">
        <v>6</v>
      </c>
      <c r="I43" s="31">
        <v>8</v>
      </c>
      <c r="J43" s="42">
        <f t="shared" si="1"/>
        <v>48</v>
      </c>
      <c r="K43" s="28" t="s">
        <v>412</v>
      </c>
      <c r="L43" s="28" t="s">
        <v>413</v>
      </c>
      <c r="M43" s="42" t="s">
        <v>17</v>
      </c>
      <c r="N43" s="108" t="s">
        <v>357</v>
      </c>
      <c r="O43" s="108"/>
      <c r="P43" s="34" t="s">
        <v>553</v>
      </c>
      <c r="Q43" s="36">
        <v>0.5</v>
      </c>
      <c r="R43" s="36">
        <v>-450</v>
      </c>
      <c r="S43" s="36">
        <f>Q43*R43</f>
        <v>-225</v>
      </c>
      <c r="T43" s="36">
        <v>0.8</v>
      </c>
      <c r="U43" s="36">
        <v>-500000</v>
      </c>
      <c r="V43" s="25">
        <f>T43*U43</f>
        <v>-400000</v>
      </c>
      <c r="W43" s="26" t="s">
        <v>338</v>
      </c>
      <c r="X43" s="26" t="s">
        <v>453</v>
      </c>
      <c r="Y43" s="26" t="s">
        <v>454</v>
      </c>
      <c r="Z43" s="26" t="s">
        <v>455</v>
      </c>
      <c r="AA43" s="26" t="s">
        <v>456</v>
      </c>
      <c r="AB43" s="15"/>
      <c r="AC43" s="15"/>
      <c r="AD43" s="15"/>
      <c r="AE43" s="15"/>
      <c r="AF43" s="15"/>
      <c r="AG43" s="15"/>
      <c r="AH43" s="15"/>
      <c r="AI43" s="15"/>
      <c r="AJ43" s="15"/>
      <c r="AK43" s="15"/>
      <c r="AL43" s="15"/>
      <c r="AM43" s="15"/>
      <c r="AN43" s="15"/>
      <c r="AO43" s="15"/>
      <c r="AP43" s="15"/>
      <c r="AQ43" s="15"/>
      <c r="AR43" s="15"/>
      <c r="AS43" s="25"/>
      <c r="AT43" s="25"/>
    </row>
    <row r="44" spans="2:46" s="37" customFormat="1" ht="39" customHeight="1" x14ac:dyDescent="0.35">
      <c r="B44" s="170"/>
      <c r="C44" s="43" t="s">
        <v>126</v>
      </c>
      <c r="D44" s="39"/>
      <c r="E44" s="52"/>
      <c r="F44" s="52"/>
      <c r="G44" s="42"/>
      <c r="H44" s="42"/>
      <c r="I44" s="42"/>
      <c r="J44" s="42"/>
      <c r="K44" s="39"/>
      <c r="L44" s="39"/>
      <c r="M44" s="42"/>
      <c r="N44" s="126"/>
      <c r="O44" s="126"/>
      <c r="P44" s="34"/>
      <c r="Q44" s="25"/>
      <c r="R44" s="25"/>
      <c r="S44" s="25"/>
      <c r="T44" s="25"/>
      <c r="U44" s="25"/>
      <c r="V44" s="25"/>
      <c r="W44" s="25"/>
      <c r="X44" s="26"/>
      <c r="Y44" s="26"/>
      <c r="Z44" s="26"/>
      <c r="AA44" s="26"/>
      <c r="AB44" s="15"/>
      <c r="AC44" s="15"/>
      <c r="AD44" s="15"/>
      <c r="AE44" s="15"/>
      <c r="AF44" s="15"/>
      <c r="AG44" s="15"/>
      <c r="AH44" s="15"/>
      <c r="AI44" s="15"/>
      <c r="AJ44" s="15"/>
      <c r="AK44" s="15"/>
      <c r="AL44" s="15"/>
      <c r="AM44" s="15"/>
      <c r="AN44" s="15"/>
      <c r="AO44" s="15"/>
      <c r="AP44" s="15"/>
      <c r="AQ44" s="15"/>
      <c r="AR44" s="15"/>
      <c r="AS44" s="25"/>
      <c r="AT44" s="25"/>
    </row>
    <row r="45" spans="2:46" ht="65" customHeight="1" x14ac:dyDescent="0.35">
      <c r="B45" s="169">
        <v>1</v>
      </c>
      <c r="C45" s="44" t="s">
        <v>127</v>
      </c>
      <c r="D45" s="44" t="s">
        <v>128</v>
      </c>
      <c r="E45" s="45" t="s">
        <v>19</v>
      </c>
      <c r="F45" s="45" t="s">
        <v>17</v>
      </c>
      <c r="G45" s="31" t="str">
        <f>CHOOSE(MATCH(E45&amp;F45,{"HighHigh";"Med.High";"HighMed.";"LowHigh";"Med.Med.";"HighLow";"LowMed.";"Med.Low";"LowLow"},0),"High","High","High","Med.","Med.","Med.","Low","Low","Low")</f>
        <v>High</v>
      </c>
      <c r="H45" s="31">
        <v>5</v>
      </c>
      <c r="I45" s="31">
        <v>8</v>
      </c>
      <c r="J45" s="31">
        <f>I45*H45</f>
        <v>40</v>
      </c>
      <c r="K45" s="44" t="s">
        <v>156</v>
      </c>
      <c r="L45" s="44" t="s">
        <v>140</v>
      </c>
      <c r="M45" s="171" t="s">
        <v>17</v>
      </c>
      <c r="N45" s="172" t="s">
        <v>141</v>
      </c>
      <c r="O45" s="172"/>
      <c r="P45" s="34" t="s">
        <v>50</v>
      </c>
      <c r="Q45" s="36">
        <v>0.8</v>
      </c>
      <c r="R45" s="36">
        <v>807</v>
      </c>
      <c r="S45" s="36">
        <f>R45*Q45</f>
        <v>645.6</v>
      </c>
      <c r="T45" s="36">
        <v>0.8</v>
      </c>
      <c r="U45" s="36">
        <v>4380000</v>
      </c>
      <c r="V45" s="36">
        <f>T45*U45</f>
        <v>3504000</v>
      </c>
      <c r="W45" s="85" t="s">
        <v>158</v>
      </c>
      <c r="X45" s="28" t="s">
        <v>184</v>
      </c>
      <c r="Y45" s="28" t="s">
        <v>186</v>
      </c>
      <c r="Z45" s="28" t="s">
        <v>185</v>
      </c>
      <c r="AA45" s="28" t="s">
        <v>187</v>
      </c>
    </row>
    <row r="46" spans="2:46" ht="98" customHeight="1" thickBot="1" x14ac:dyDescent="0.4">
      <c r="B46" s="169">
        <v>2</v>
      </c>
      <c r="C46" s="44" t="s">
        <v>129</v>
      </c>
      <c r="D46" s="44" t="s">
        <v>130</v>
      </c>
      <c r="E46" s="45" t="s">
        <v>17</v>
      </c>
      <c r="F46" s="45" t="s">
        <v>17</v>
      </c>
      <c r="G46" s="31" t="str">
        <f>CHOOSE(MATCH(E46&amp;F46,{"HighHigh";"Med.High";"HighMed.";"LowHigh";"Med.Med.";"HighLow";"LowMed.";"Med.Low";"LowLow"},0),"High","High","High","Med.","Med.","Med.","Low","Low","Low")</f>
        <v>High</v>
      </c>
      <c r="H46" s="31">
        <v>8</v>
      </c>
      <c r="I46" s="31">
        <v>8</v>
      </c>
      <c r="J46" s="31">
        <f>I46*H46</f>
        <v>64</v>
      </c>
      <c r="K46" s="44" t="s">
        <v>157</v>
      </c>
      <c r="L46" s="44" t="s">
        <v>139</v>
      </c>
      <c r="M46" s="171" t="s">
        <v>19</v>
      </c>
      <c r="N46" s="172" t="s">
        <v>142</v>
      </c>
      <c r="O46" s="172"/>
      <c r="P46" s="34" t="s">
        <v>50</v>
      </c>
      <c r="Q46" s="36">
        <v>0.8</v>
      </c>
      <c r="R46" s="36">
        <v>807</v>
      </c>
      <c r="S46" s="36">
        <f>R46*Q46</f>
        <v>645.6</v>
      </c>
      <c r="T46" s="36">
        <v>0.8</v>
      </c>
      <c r="U46" s="36">
        <v>8760000</v>
      </c>
      <c r="V46" s="36">
        <f>T46*U46</f>
        <v>7008000</v>
      </c>
      <c r="W46" s="85" t="s">
        <v>159</v>
      </c>
      <c r="X46" s="28" t="s">
        <v>188</v>
      </c>
      <c r="Y46" s="28" t="s">
        <v>189</v>
      </c>
      <c r="Z46" s="28" t="s">
        <v>191</v>
      </c>
      <c r="AA46" s="28" t="s">
        <v>190</v>
      </c>
    </row>
    <row r="47" spans="2:46" ht="98" customHeight="1" thickBot="1" x14ac:dyDescent="0.4">
      <c r="B47" s="169">
        <v>3</v>
      </c>
      <c r="C47" s="28" t="s">
        <v>516</v>
      </c>
      <c r="D47" s="179" t="s">
        <v>517</v>
      </c>
      <c r="E47" s="173" t="s">
        <v>19</v>
      </c>
      <c r="F47" s="29" t="s">
        <v>17</v>
      </c>
      <c r="G47" s="30" t="str">
        <f>CHOOSE(MATCH(E47&amp;F47,{"HighHigh";"Med.High";"HighMed.";"LowHigh";"Med.Med.";"HighLow";"LowMed.";"Med.Low";"LowLow"},0),"High","High","High","Med.","Med.","Med.","Low","Low","Low")</f>
        <v>High</v>
      </c>
      <c r="H47" s="31">
        <v>5</v>
      </c>
      <c r="I47" s="31">
        <v>9</v>
      </c>
      <c r="J47" s="58">
        <f t="shared" ref="J47:J58" si="6">I47*H47</f>
        <v>45</v>
      </c>
      <c r="K47" s="177" t="s">
        <v>159</v>
      </c>
      <c r="L47" s="28" t="s">
        <v>518</v>
      </c>
      <c r="M47" s="30" t="s">
        <v>17</v>
      </c>
      <c r="N47" s="109" t="s">
        <v>457</v>
      </c>
      <c r="O47" s="116"/>
      <c r="P47" s="34" t="s">
        <v>338</v>
      </c>
      <c r="Q47" s="178">
        <v>0.5</v>
      </c>
      <c r="R47" s="25">
        <v>30</v>
      </c>
      <c r="S47" s="36">
        <f t="shared" ref="S47:S54" si="7">Q47*R47</f>
        <v>15</v>
      </c>
      <c r="T47" s="178">
        <v>0.5</v>
      </c>
      <c r="U47" s="25">
        <v>40000</v>
      </c>
      <c r="V47" s="36">
        <f t="shared" ref="V47:V58" si="8">U47*T47</f>
        <v>20000</v>
      </c>
      <c r="W47" s="25" t="s">
        <v>338</v>
      </c>
      <c r="X47" s="26" t="s">
        <v>458</v>
      </c>
      <c r="Y47" s="26" t="s">
        <v>459</v>
      </c>
      <c r="Z47" s="26" t="s">
        <v>460</v>
      </c>
      <c r="AA47" s="26" t="s">
        <v>461</v>
      </c>
    </row>
    <row r="48" spans="2:46" ht="98" customHeight="1" thickBot="1" x14ac:dyDescent="0.4">
      <c r="B48" s="169">
        <v>4</v>
      </c>
      <c r="C48" s="28" t="s">
        <v>519</v>
      </c>
      <c r="D48" s="179" t="s">
        <v>520</v>
      </c>
      <c r="E48" s="173" t="s">
        <v>17</v>
      </c>
      <c r="F48" s="29" t="s">
        <v>17</v>
      </c>
      <c r="G48" s="30" t="str">
        <f>CHOOSE(MATCH(E48&amp;F48,{"HighHigh";"Med.High";"HighMed.";"LowHigh";"Med.Med.";"HighLow";"LowMed.";"Med.Low";"LowLow"},0),"High","High","High","Med.","Med.","Med.","Low","Low","Low")</f>
        <v>High</v>
      </c>
      <c r="H48" s="31">
        <v>8</v>
      </c>
      <c r="I48" s="31">
        <v>9</v>
      </c>
      <c r="J48" s="58">
        <f t="shared" si="6"/>
        <v>72</v>
      </c>
      <c r="K48" s="177" t="s">
        <v>158</v>
      </c>
      <c r="L48" s="28" t="s">
        <v>521</v>
      </c>
      <c r="M48" s="30" t="s">
        <v>17</v>
      </c>
      <c r="N48" s="109" t="s">
        <v>462</v>
      </c>
      <c r="O48" s="116"/>
      <c r="P48" s="34" t="s">
        <v>338</v>
      </c>
      <c r="Q48" s="178">
        <v>0.75</v>
      </c>
      <c r="R48" s="25">
        <v>45</v>
      </c>
      <c r="S48" s="36">
        <f t="shared" si="7"/>
        <v>33.75</v>
      </c>
      <c r="T48" s="178">
        <v>0.75</v>
      </c>
      <c r="U48" s="25">
        <v>100000</v>
      </c>
      <c r="V48" s="36">
        <f t="shared" si="8"/>
        <v>75000</v>
      </c>
      <c r="W48" s="25" t="s">
        <v>338</v>
      </c>
      <c r="X48" s="26" t="s">
        <v>463</v>
      </c>
      <c r="Y48" s="26" t="s">
        <v>464</v>
      </c>
      <c r="Z48" s="26" t="s">
        <v>465</v>
      </c>
      <c r="AA48" s="26" t="s">
        <v>466</v>
      </c>
    </row>
    <row r="49" spans="2:27" ht="98" customHeight="1" thickBot="1" x14ac:dyDescent="0.4">
      <c r="B49" s="169">
        <v>5</v>
      </c>
      <c r="C49" s="28" t="s">
        <v>522</v>
      </c>
      <c r="D49" s="179" t="s">
        <v>523</v>
      </c>
      <c r="E49" s="173" t="s">
        <v>19</v>
      </c>
      <c r="F49" s="29" t="s">
        <v>17</v>
      </c>
      <c r="G49" s="30" t="str">
        <f>CHOOSE(MATCH(E49&amp;F49,{"HighHigh";"Med.High";"HighMed.";"LowHigh";"Med.Med.";"HighLow";"LowMed.";"Med.Low";"LowLow"},0),"High","High","High","Med.","Med.","Med.","Low","Low","Low")</f>
        <v>High</v>
      </c>
      <c r="H49" s="31">
        <v>5</v>
      </c>
      <c r="I49" s="31">
        <v>8</v>
      </c>
      <c r="J49" s="58">
        <f t="shared" si="6"/>
        <v>40</v>
      </c>
      <c r="K49" s="177" t="s">
        <v>159</v>
      </c>
      <c r="L49" s="28" t="s">
        <v>524</v>
      </c>
      <c r="M49" s="30" t="s">
        <v>17</v>
      </c>
      <c r="N49" s="109" t="s">
        <v>467</v>
      </c>
      <c r="O49" s="116"/>
      <c r="P49" s="34" t="s">
        <v>338</v>
      </c>
      <c r="Q49" s="178">
        <v>0.5</v>
      </c>
      <c r="R49" s="25">
        <v>60</v>
      </c>
      <c r="S49" s="36">
        <f t="shared" si="7"/>
        <v>30</v>
      </c>
      <c r="T49" s="178">
        <v>0.5</v>
      </c>
      <c r="U49" s="25">
        <v>120000</v>
      </c>
      <c r="V49" s="36">
        <f t="shared" si="8"/>
        <v>60000</v>
      </c>
      <c r="W49" s="25" t="s">
        <v>338</v>
      </c>
      <c r="X49" s="26" t="s">
        <v>468</v>
      </c>
      <c r="Y49" s="26" t="s">
        <v>464</v>
      </c>
      <c r="Z49" s="26" t="s">
        <v>469</v>
      </c>
      <c r="AA49" s="26" t="s">
        <v>470</v>
      </c>
    </row>
    <row r="50" spans="2:27" ht="98" customHeight="1" thickBot="1" x14ac:dyDescent="0.4">
      <c r="B50" s="169">
        <v>6</v>
      </c>
      <c r="C50" s="28" t="s">
        <v>525</v>
      </c>
      <c r="D50" s="179" t="s">
        <v>526</v>
      </c>
      <c r="E50" s="173" t="s">
        <v>19</v>
      </c>
      <c r="F50" s="29" t="s">
        <v>17</v>
      </c>
      <c r="G50" s="30" t="str">
        <f>CHOOSE(MATCH(E50&amp;F50,{"HighHigh";"Med.High";"HighMed.";"LowHigh";"Med.Med.";"HighLow";"LowMed.";"Med.Low";"LowLow"},0),"High","High","High","Med.","Med.","Med.","Low","Low","Low")</f>
        <v>High</v>
      </c>
      <c r="H50" s="31">
        <v>6</v>
      </c>
      <c r="I50" s="31">
        <v>9</v>
      </c>
      <c r="J50" s="58">
        <f t="shared" si="6"/>
        <v>54</v>
      </c>
      <c r="K50" s="177" t="s">
        <v>159</v>
      </c>
      <c r="L50" s="28" t="s">
        <v>527</v>
      </c>
      <c r="M50" s="30" t="s">
        <v>17</v>
      </c>
      <c r="N50" s="109" t="s">
        <v>471</v>
      </c>
      <c r="O50" s="116"/>
      <c r="P50" s="34" t="s">
        <v>338</v>
      </c>
      <c r="Q50" s="178">
        <v>0.75</v>
      </c>
      <c r="R50" s="25">
        <v>90</v>
      </c>
      <c r="S50" s="36">
        <f t="shared" si="7"/>
        <v>67.5</v>
      </c>
      <c r="T50" s="178">
        <v>0.75</v>
      </c>
      <c r="U50" s="25">
        <v>150000</v>
      </c>
      <c r="V50" s="36">
        <f t="shared" si="8"/>
        <v>112500</v>
      </c>
      <c r="W50" s="25" t="s">
        <v>338</v>
      </c>
      <c r="X50" s="26" t="s">
        <v>472</v>
      </c>
      <c r="Y50" s="26" t="s">
        <v>473</v>
      </c>
      <c r="Z50" s="26" t="s">
        <v>474</v>
      </c>
      <c r="AA50" s="26" t="s">
        <v>475</v>
      </c>
    </row>
    <row r="51" spans="2:27" ht="98" customHeight="1" thickBot="1" x14ac:dyDescent="0.4">
      <c r="B51" s="169">
        <v>7</v>
      </c>
      <c r="C51" s="28" t="s">
        <v>528</v>
      </c>
      <c r="D51" s="28" t="s">
        <v>529</v>
      </c>
      <c r="E51" s="29" t="s">
        <v>19</v>
      </c>
      <c r="F51" s="29" t="s">
        <v>19</v>
      </c>
      <c r="G51" s="30" t="str">
        <f>CHOOSE(MATCH(E51&amp;F51,{"HighHigh";"Med.High";"HighMed.";"LowHigh";"Med.Med.";"HighLow";"LowMed.";"Med.Low";"LowLow"},0),"High","High","High","Med.","Med.","Med.","Low","Low","Low")</f>
        <v>Med.</v>
      </c>
      <c r="H51" s="31">
        <v>5</v>
      </c>
      <c r="I51" s="31">
        <v>9</v>
      </c>
      <c r="J51" s="58">
        <f t="shared" si="6"/>
        <v>45</v>
      </c>
      <c r="K51" s="33" t="s">
        <v>159</v>
      </c>
      <c r="L51" s="28" t="s">
        <v>530</v>
      </c>
      <c r="M51" s="30" t="s">
        <v>17</v>
      </c>
      <c r="N51" s="109" t="s">
        <v>476</v>
      </c>
      <c r="O51" s="135"/>
      <c r="P51" s="148" t="s">
        <v>338</v>
      </c>
      <c r="Q51" s="176">
        <v>0.5</v>
      </c>
      <c r="R51" s="36">
        <v>20</v>
      </c>
      <c r="S51" s="175">
        <f t="shared" si="7"/>
        <v>10</v>
      </c>
      <c r="T51" s="176">
        <v>0.5</v>
      </c>
      <c r="U51" s="36">
        <v>20000</v>
      </c>
      <c r="V51" s="175">
        <f t="shared" si="8"/>
        <v>10000</v>
      </c>
      <c r="W51" s="174" t="s">
        <v>338</v>
      </c>
      <c r="X51" s="26" t="s">
        <v>477</v>
      </c>
      <c r="Y51" s="26" t="s">
        <v>478</v>
      </c>
      <c r="Z51" s="26" t="s">
        <v>479</v>
      </c>
      <c r="AA51" s="26" t="s">
        <v>480</v>
      </c>
    </row>
    <row r="52" spans="2:27" ht="98" customHeight="1" thickBot="1" x14ac:dyDescent="0.4">
      <c r="B52" s="169">
        <v>8</v>
      </c>
      <c r="C52" s="28" t="s">
        <v>531</v>
      </c>
      <c r="D52" s="28" t="s">
        <v>532</v>
      </c>
      <c r="E52" s="29" t="s">
        <v>17</v>
      </c>
      <c r="F52" s="29" t="s">
        <v>17</v>
      </c>
      <c r="G52" s="30" t="str">
        <f>CHOOSE(MATCH(E52&amp;F52,{"HighHigh";"Med.High";"HighMed.";"LowHigh";"Med.Med.";"HighLow";"LowMed.";"Med.Low";"LowLow"},0),"High","High","High","Med.","Med.","Med.","Low","Low","Low")</f>
        <v>High</v>
      </c>
      <c r="H52" s="31">
        <v>9</v>
      </c>
      <c r="I52" s="31">
        <v>9</v>
      </c>
      <c r="J52" s="31">
        <f>I52*H52</f>
        <v>81</v>
      </c>
      <c r="K52" s="99" t="s">
        <v>158</v>
      </c>
      <c r="L52" s="28" t="s">
        <v>533</v>
      </c>
      <c r="M52" s="30" t="s">
        <v>17</v>
      </c>
      <c r="N52" s="109" t="s">
        <v>481</v>
      </c>
      <c r="O52" s="116"/>
      <c r="P52" s="148" t="s">
        <v>338</v>
      </c>
      <c r="Q52" s="176">
        <v>0.9</v>
      </c>
      <c r="R52" s="36">
        <v>30</v>
      </c>
      <c r="S52" s="175">
        <f t="shared" si="7"/>
        <v>27</v>
      </c>
      <c r="T52" s="176">
        <v>0.9</v>
      </c>
      <c r="U52" s="36">
        <v>80000</v>
      </c>
      <c r="V52" s="175">
        <f t="shared" si="8"/>
        <v>72000</v>
      </c>
      <c r="W52" s="174" t="s">
        <v>338</v>
      </c>
      <c r="X52" s="86" t="s">
        <v>482</v>
      </c>
      <c r="Y52" s="28" t="s">
        <v>483</v>
      </c>
      <c r="Z52" s="28" t="s">
        <v>484</v>
      </c>
      <c r="AA52" s="28" t="s">
        <v>485</v>
      </c>
    </row>
    <row r="53" spans="2:27" ht="98" customHeight="1" thickBot="1" x14ac:dyDescent="0.4">
      <c r="B53" s="169">
        <v>9</v>
      </c>
      <c r="C53" s="28" t="s">
        <v>534</v>
      </c>
      <c r="D53" s="28" t="s">
        <v>535</v>
      </c>
      <c r="E53" s="29" t="s">
        <v>19</v>
      </c>
      <c r="F53" s="29" t="s">
        <v>17</v>
      </c>
      <c r="G53" s="30" t="str">
        <f>CHOOSE(MATCH(E53&amp;F53,{"HighHigh";"Med.High";"HighMed.";"LowHigh";"Med.Med.";"HighLow";"LowMed.";"Med.Low";"LowLow"},0),"High","High","High","Med.","Med.","Med.","Low","Low","Low")</f>
        <v>High</v>
      </c>
      <c r="H53" s="31">
        <v>6</v>
      </c>
      <c r="I53" s="31">
        <v>9</v>
      </c>
      <c r="J53" s="31">
        <f t="shared" si="6"/>
        <v>54</v>
      </c>
      <c r="K53" s="99" t="s">
        <v>159</v>
      </c>
      <c r="L53" s="28" t="s">
        <v>536</v>
      </c>
      <c r="M53" s="30" t="s">
        <v>17</v>
      </c>
      <c r="N53" s="109" t="s">
        <v>486</v>
      </c>
      <c r="O53" s="116"/>
      <c r="P53" s="148" t="s">
        <v>338</v>
      </c>
      <c r="Q53" s="176">
        <v>0.5</v>
      </c>
      <c r="R53" s="36">
        <v>45</v>
      </c>
      <c r="S53" s="175">
        <f t="shared" si="7"/>
        <v>22.5</v>
      </c>
      <c r="T53" s="176">
        <v>0.5</v>
      </c>
      <c r="U53" s="36">
        <v>70000</v>
      </c>
      <c r="V53" s="175">
        <f t="shared" si="8"/>
        <v>35000</v>
      </c>
      <c r="W53" s="174" t="s">
        <v>338</v>
      </c>
      <c r="X53" s="26" t="s">
        <v>487</v>
      </c>
      <c r="Y53" s="26" t="s">
        <v>488</v>
      </c>
      <c r="Z53" s="26" t="s">
        <v>489</v>
      </c>
      <c r="AA53" s="26" t="s">
        <v>490</v>
      </c>
    </row>
    <row r="54" spans="2:27" ht="98" customHeight="1" thickBot="1" x14ac:dyDescent="0.4">
      <c r="B54" s="169">
        <v>10</v>
      </c>
      <c r="C54" s="28" t="s">
        <v>537</v>
      </c>
      <c r="D54" s="28" t="s">
        <v>538</v>
      </c>
      <c r="E54" s="29" t="s">
        <v>17</v>
      </c>
      <c r="F54" s="29" t="s">
        <v>17</v>
      </c>
      <c r="G54" s="30" t="str">
        <f>CHOOSE(MATCH(E54&amp;F54,{"HighHigh";"Med.High";"HighMed.";"LowHigh";"Med.Med.";"HighLow";"LowMed.";"Med.Low";"LowLow"},0),"High","High","High","Med.","Med.","Med.","Low","Low","Low")</f>
        <v>High</v>
      </c>
      <c r="H54" s="31">
        <v>8</v>
      </c>
      <c r="I54" s="31">
        <v>9</v>
      </c>
      <c r="J54" s="31">
        <f t="shared" si="6"/>
        <v>72</v>
      </c>
      <c r="K54" s="99" t="s">
        <v>158</v>
      </c>
      <c r="L54" s="28" t="s">
        <v>539</v>
      </c>
      <c r="M54" s="30" t="s">
        <v>17</v>
      </c>
      <c r="N54" s="109" t="s">
        <v>491</v>
      </c>
      <c r="O54" s="116"/>
      <c r="P54" s="148" t="s">
        <v>338</v>
      </c>
      <c r="Q54" s="176">
        <v>0.75</v>
      </c>
      <c r="R54" s="36">
        <v>60</v>
      </c>
      <c r="S54" s="175">
        <f t="shared" si="7"/>
        <v>45</v>
      </c>
      <c r="T54" s="176">
        <v>0.75</v>
      </c>
      <c r="U54" s="36">
        <v>90000</v>
      </c>
      <c r="V54" s="175">
        <f t="shared" si="8"/>
        <v>67500</v>
      </c>
      <c r="W54" s="26" t="s">
        <v>338</v>
      </c>
      <c r="X54" s="26" t="s">
        <v>492</v>
      </c>
      <c r="Y54" s="26" t="s">
        <v>493</v>
      </c>
      <c r="Z54" s="26" t="s">
        <v>494</v>
      </c>
      <c r="AA54" s="26" t="s">
        <v>495</v>
      </c>
    </row>
    <row r="55" spans="2:27" ht="98" customHeight="1" thickBot="1" x14ac:dyDescent="0.4">
      <c r="B55" s="169">
        <v>11</v>
      </c>
      <c r="C55" s="28" t="s">
        <v>540</v>
      </c>
      <c r="D55" s="28" t="s">
        <v>541</v>
      </c>
      <c r="E55" s="29" t="s">
        <v>17</v>
      </c>
      <c r="F55" s="29" t="s">
        <v>17</v>
      </c>
      <c r="G55" s="30" t="str">
        <f>CHOOSE(MATCH(E55&amp;F55,{"HighHigh";"Med.High";"HighMed.";"LowHigh";"Med.Med.";"HighLow";"LowMed.";"Med.Low";"LowLow"},0),"High","High","High","Med.","Med.","Med.","Low","Low","Low")</f>
        <v>High</v>
      </c>
      <c r="H55" s="31">
        <v>8</v>
      </c>
      <c r="I55" s="31">
        <v>9</v>
      </c>
      <c r="J55" s="31">
        <f t="shared" si="6"/>
        <v>72</v>
      </c>
      <c r="K55" s="99" t="s">
        <v>158</v>
      </c>
      <c r="L55" s="28" t="s">
        <v>542</v>
      </c>
      <c r="M55" s="30" t="s">
        <v>17</v>
      </c>
      <c r="N55" s="109" t="s">
        <v>496</v>
      </c>
      <c r="O55" s="116"/>
      <c r="P55" s="34" t="s">
        <v>338</v>
      </c>
      <c r="Q55" s="176">
        <v>0.75</v>
      </c>
      <c r="R55" s="36">
        <v>40</v>
      </c>
      <c r="S55" s="36">
        <f>Q55*R55</f>
        <v>30</v>
      </c>
      <c r="T55" s="176">
        <v>0.75</v>
      </c>
      <c r="U55" s="36">
        <v>100000</v>
      </c>
      <c r="V55" s="25">
        <f t="shared" si="8"/>
        <v>75000</v>
      </c>
      <c r="W55" s="26" t="s">
        <v>338</v>
      </c>
      <c r="X55" s="26" t="s">
        <v>497</v>
      </c>
      <c r="Y55" s="26" t="s">
        <v>498</v>
      </c>
      <c r="Z55" s="26" t="s">
        <v>499</v>
      </c>
      <c r="AA55" s="26" t="s">
        <v>500</v>
      </c>
    </row>
    <row r="56" spans="2:27" ht="98" customHeight="1" thickBot="1" x14ac:dyDescent="0.4">
      <c r="B56" s="169">
        <v>12</v>
      </c>
      <c r="C56" s="28" t="s">
        <v>543</v>
      </c>
      <c r="D56" s="28" t="s">
        <v>544</v>
      </c>
      <c r="E56" s="29" t="s">
        <v>17</v>
      </c>
      <c r="F56" s="29" t="s">
        <v>17</v>
      </c>
      <c r="G56" s="30" t="str">
        <f>CHOOSE(MATCH(E56&amp;F56,{"HighHigh";"Med.High";"HighMed.";"LowHigh";"Med.Med.";"HighLow";"LowMed.";"Med.Low";"LowLow"},0),"High","High","High","Med.","Med.","Med.","Low","Low","Low")</f>
        <v>High</v>
      </c>
      <c r="H56" s="31">
        <v>7</v>
      </c>
      <c r="I56" s="31">
        <v>9</v>
      </c>
      <c r="J56" s="31">
        <f t="shared" si="6"/>
        <v>63</v>
      </c>
      <c r="K56" s="99" t="s">
        <v>158</v>
      </c>
      <c r="L56" s="28" t="s">
        <v>545</v>
      </c>
      <c r="M56" s="30" t="s">
        <v>17</v>
      </c>
      <c r="N56" s="109" t="s">
        <v>501</v>
      </c>
      <c r="O56" s="116"/>
      <c r="P56" s="34" t="s">
        <v>338</v>
      </c>
      <c r="Q56" s="176">
        <v>0.9</v>
      </c>
      <c r="R56" s="36">
        <v>25</v>
      </c>
      <c r="S56" s="36">
        <f>Q56*R56</f>
        <v>22.5</v>
      </c>
      <c r="T56" s="176">
        <v>0.9</v>
      </c>
      <c r="U56" s="36">
        <v>120000</v>
      </c>
      <c r="V56" s="25">
        <f t="shared" si="8"/>
        <v>108000</v>
      </c>
      <c r="W56" s="26" t="s">
        <v>338</v>
      </c>
      <c r="X56" s="26" t="s">
        <v>502</v>
      </c>
      <c r="Y56" s="26" t="s">
        <v>503</v>
      </c>
      <c r="Z56" s="26" t="s">
        <v>504</v>
      </c>
      <c r="AA56" s="26" t="s">
        <v>505</v>
      </c>
    </row>
    <row r="57" spans="2:27" ht="98" customHeight="1" thickBot="1" x14ac:dyDescent="0.4">
      <c r="B57" s="169">
        <v>13</v>
      </c>
      <c r="C57" s="39" t="s">
        <v>546</v>
      </c>
      <c r="D57" s="28" t="s">
        <v>547</v>
      </c>
      <c r="E57" s="40" t="s">
        <v>19</v>
      </c>
      <c r="F57" s="40" t="s">
        <v>17</v>
      </c>
      <c r="G57" s="41" t="str">
        <f>CHOOSE(MATCH(E57&amp;F57,{"HighHigh";"Med.High";"HighMed.";"LowHigh";"Med.Med.";"HighLow";"LowMed.";"Med.Low";"LowLow"},0),"High","High","High","Med.","Med.","Med.","Low","Low","Low")</f>
        <v>High</v>
      </c>
      <c r="H57" s="31">
        <v>6</v>
      </c>
      <c r="I57" s="31">
        <v>9</v>
      </c>
      <c r="J57" s="42">
        <f t="shared" si="6"/>
        <v>54</v>
      </c>
      <c r="K57" s="100" t="s">
        <v>159</v>
      </c>
      <c r="L57" s="28" t="s">
        <v>548</v>
      </c>
      <c r="M57" s="41" t="s">
        <v>17</v>
      </c>
      <c r="N57" s="110" t="s">
        <v>506</v>
      </c>
      <c r="O57" s="111"/>
      <c r="P57" s="34" t="s">
        <v>338</v>
      </c>
      <c r="Q57" s="176">
        <v>0.6</v>
      </c>
      <c r="R57" s="36">
        <v>50</v>
      </c>
      <c r="S57" s="36">
        <f>Q57*R57</f>
        <v>30</v>
      </c>
      <c r="T57" s="176">
        <v>0.6</v>
      </c>
      <c r="U57" s="36">
        <v>90000</v>
      </c>
      <c r="V57" s="25">
        <f t="shared" si="8"/>
        <v>54000</v>
      </c>
      <c r="W57" s="26"/>
      <c r="X57" s="26" t="s">
        <v>507</v>
      </c>
      <c r="Y57" s="26" t="s">
        <v>508</v>
      </c>
      <c r="Z57" s="26" t="s">
        <v>509</v>
      </c>
      <c r="AA57" s="26" t="s">
        <v>510</v>
      </c>
    </row>
    <row r="58" spans="2:27" ht="98" customHeight="1" thickBot="1" x14ac:dyDescent="0.4">
      <c r="B58" s="169">
        <v>14</v>
      </c>
      <c r="C58" s="39" t="s">
        <v>549</v>
      </c>
      <c r="D58" s="28" t="s">
        <v>550</v>
      </c>
      <c r="E58" s="40" t="s">
        <v>19</v>
      </c>
      <c r="F58" s="40" t="s">
        <v>19</v>
      </c>
      <c r="G58" s="41" t="str">
        <f>CHOOSE(MATCH(E58&amp;F58,{"HighHigh";"Med.High";"HighMed.";"LowHigh";"Med.Med.";"HighLow";"LowMed.";"Med.Low";"LowLow"},0),"High","High","High","Med.","Med.","Med.","Low","Low","Low")</f>
        <v>Med.</v>
      </c>
      <c r="H58" s="31">
        <v>4</v>
      </c>
      <c r="I58" s="31">
        <v>6</v>
      </c>
      <c r="J58" s="42">
        <f t="shared" si="6"/>
        <v>24</v>
      </c>
      <c r="K58" s="100" t="s">
        <v>158</v>
      </c>
      <c r="L58" s="28" t="s">
        <v>551</v>
      </c>
      <c r="M58" s="41" t="s">
        <v>17</v>
      </c>
      <c r="N58" s="110" t="s">
        <v>511</v>
      </c>
      <c r="O58" s="111"/>
      <c r="P58" s="34" t="s">
        <v>338</v>
      </c>
      <c r="Q58" s="176">
        <v>0.6</v>
      </c>
      <c r="R58" s="36">
        <v>30</v>
      </c>
      <c r="S58" s="36">
        <f>Q58*R58</f>
        <v>18</v>
      </c>
      <c r="T58" s="176">
        <v>0.6</v>
      </c>
      <c r="U58" s="36">
        <v>60000</v>
      </c>
      <c r="V58" s="25">
        <f t="shared" si="8"/>
        <v>36000</v>
      </c>
      <c r="W58" s="26" t="s">
        <v>338</v>
      </c>
      <c r="X58" s="26" t="s">
        <v>512</v>
      </c>
      <c r="Y58" s="26" t="s">
        <v>513</v>
      </c>
      <c r="Z58" s="26" t="s">
        <v>514</v>
      </c>
      <c r="AA58" s="26" t="s">
        <v>515</v>
      </c>
    </row>
    <row r="59" spans="2:27" ht="52.5" customHeight="1" thickBot="1" x14ac:dyDescent="0.4">
      <c r="B59" s="160">
        <v>34</v>
      </c>
      <c r="C59" s="131" t="s">
        <v>153</v>
      </c>
      <c r="D59" s="149"/>
      <c r="E59" s="161" t="s">
        <v>19</v>
      </c>
      <c r="F59" s="161" t="s">
        <v>17</v>
      </c>
      <c r="G59" s="162" t="str">
        <f>CHOOSE(MATCH(E59&amp;F59,{"HighHigh";"Med.High";"HighMed.";"LowHigh";"Med.Med.";"HighLow";"LowMed.";"Med.Low";"LowLow"},0),"High","High","High","Med.","Med.","Med.","Low","Low","Low")</f>
        <v>High</v>
      </c>
      <c r="H59" s="163">
        <v>0</v>
      </c>
      <c r="I59" s="163">
        <v>0</v>
      </c>
      <c r="J59" s="163">
        <f>I59*H59</f>
        <v>0</v>
      </c>
      <c r="K59" s="164"/>
      <c r="L59" s="165"/>
      <c r="M59" s="163" t="s">
        <v>17</v>
      </c>
      <c r="N59" s="166"/>
      <c r="O59" s="167"/>
      <c r="P59" s="168"/>
    </row>
    <row r="60" spans="2:27" thickBot="1" x14ac:dyDescent="0.4">
      <c r="B60" s="27">
        <v>13</v>
      </c>
      <c r="C60" s="131"/>
      <c r="D60" s="149"/>
      <c r="E60" s="29" t="s">
        <v>19</v>
      </c>
      <c r="F60" s="29" t="s">
        <v>17</v>
      </c>
      <c r="G60" s="30" t="str">
        <f>CHOOSE(MATCH(E60&amp;F60,{"HighHigh";"Med.High";"HighMed.";"LowHigh";"Med.Med.";"HighLow";"LowMed.";"Med.Low";"LowLow"},0),"High","High","High","Med.","Med.","Med.","Low","Low","Low")</f>
        <v>High</v>
      </c>
      <c r="H60" s="31">
        <v>0</v>
      </c>
      <c r="I60" s="31">
        <v>0</v>
      </c>
      <c r="J60" s="31">
        <f t="shared" si="0"/>
        <v>0</v>
      </c>
      <c r="K60" s="46"/>
      <c r="L60" s="44"/>
      <c r="M60" s="30" t="s">
        <v>19</v>
      </c>
      <c r="N60" s="108"/>
      <c r="O60" s="109"/>
      <c r="P60" s="34"/>
    </row>
    <row r="61" spans="2:27" thickBot="1" x14ac:dyDescent="0.4">
      <c r="B61" s="27">
        <v>16</v>
      </c>
      <c r="C61" s="131"/>
      <c r="D61" s="149"/>
      <c r="E61" s="29" t="s">
        <v>19</v>
      </c>
      <c r="F61" s="29" t="s">
        <v>19</v>
      </c>
      <c r="G61" s="30" t="str">
        <f>CHOOSE(MATCH(E61&amp;F61,{"HighHigh";"Med.High";"HighMed.";"LowHigh";"Med.Med.";"HighLow";"LowMed.";"Med.Low";"LowLow"},0),"High","High","High","Med.","Med.","Med.","Low","Low","Low")</f>
        <v>Med.</v>
      </c>
      <c r="H61" s="31">
        <v>0</v>
      </c>
      <c r="I61" s="31">
        <v>0</v>
      </c>
      <c r="J61" s="31">
        <f t="shared" si="0"/>
        <v>0</v>
      </c>
      <c r="K61" s="46"/>
      <c r="L61" s="44"/>
      <c r="M61" s="30" t="s">
        <v>19</v>
      </c>
      <c r="N61" s="108"/>
      <c r="O61" s="109"/>
      <c r="P61" s="34"/>
    </row>
    <row r="62" spans="2:27" ht="76" customHeight="1" thickBot="1" x14ac:dyDescent="0.4">
      <c r="B62" s="27">
        <v>22</v>
      </c>
      <c r="C62" s="131"/>
      <c r="D62" s="149"/>
      <c r="E62" s="29" t="s">
        <v>19</v>
      </c>
      <c r="F62" s="29" t="s">
        <v>19</v>
      </c>
      <c r="G62" s="30" t="str">
        <f>CHOOSE(MATCH(E62&amp;F62,{"HighHigh";"Med.High";"HighMed.";"LowHigh";"Med.Med.";"HighLow";"LowMed.";"Med.Low";"LowLow"},0),"High","High","High","Med.","Med.","Med.","Low","Low","Low")</f>
        <v>Med.</v>
      </c>
      <c r="H62" s="31">
        <v>0</v>
      </c>
      <c r="I62" s="31">
        <v>0</v>
      </c>
      <c r="J62" s="31">
        <f t="shared" si="0"/>
        <v>0</v>
      </c>
      <c r="K62" s="46"/>
      <c r="L62" s="44"/>
      <c r="M62" s="30" t="s">
        <v>19</v>
      </c>
      <c r="N62" s="108"/>
      <c r="O62" s="109"/>
      <c r="P62" s="34"/>
    </row>
    <row r="63" spans="2:27" ht="52.5" customHeight="1" thickBot="1" x14ac:dyDescent="0.4">
      <c r="B63" s="27">
        <v>28</v>
      </c>
      <c r="C63" s="131"/>
      <c r="D63" s="149"/>
      <c r="E63" s="45" t="s">
        <v>19</v>
      </c>
      <c r="F63" s="45" t="s">
        <v>19</v>
      </c>
      <c r="G63" s="30" t="str">
        <f>CHOOSE(MATCH(E63&amp;F63,{"HighHigh";"Med.High";"HighMed.";"LowHigh";"Med.Med.";"HighLow";"LowMed.";"Med.Low";"LowLow"},0),"High","High","High","Med.","Med.","Med.","Low","Low","Low")</f>
        <v>Med.</v>
      </c>
      <c r="H63" s="31">
        <v>0</v>
      </c>
      <c r="I63" s="31">
        <v>0</v>
      </c>
      <c r="J63" s="31">
        <f t="shared" si="0"/>
        <v>0</v>
      </c>
      <c r="K63" s="46"/>
      <c r="L63" s="44"/>
      <c r="M63" s="47" t="s">
        <v>19</v>
      </c>
      <c r="N63" s="128"/>
      <c r="O63" s="129"/>
      <c r="P63" s="34"/>
      <c r="Q63" s="50"/>
    </row>
    <row r="64" spans="2:27" ht="52.5" customHeight="1" thickBot="1" x14ac:dyDescent="0.4">
      <c r="B64" s="27">
        <v>30</v>
      </c>
      <c r="C64" s="132"/>
      <c r="D64" s="133"/>
      <c r="E64" s="45" t="s">
        <v>19</v>
      </c>
      <c r="F64" s="45" t="s">
        <v>19</v>
      </c>
      <c r="G64" s="30" t="str">
        <f>CHOOSE(MATCH(E64&amp;F64,{"HighHigh";"Med.High";"HighMed.";"LowHigh";"Med.Med.";"HighLow";"LowMed.";"Med.Low";"LowLow"},0),"High","High","High","Med.","Med.","Med.","Low","Low","Low")</f>
        <v>Med.</v>
      </c>
      <c r="H64" s="31">
        <v>0</v>
      </c>
      <c r="I64" s="31">
        <v>0</v>
      </c>
      <c r="J64" s="31">
        <f t="shared" si="0"/>
        <v>0</v>
      </c>
      <c r="K64" s="46"/>
      <c r="L64" s="44"/>
      <c r="M64" s="47" t="s">
        <v>19</v>
      </c>
      <c r="N64" s="128"/>
      <c r="O64" s="129"/>
      <c r="P64" s="34"/>
      <c r="Q64" s="50"/>
    </row>
    <row r="65" spans="2:18" thickBot="1" x14ac:dyDescent="0.4">
      <c r="B65" s="27">
        <v>15</v>
      </c>
      <c r="C65" s="44"/>
      <c r="D65" s="44"/>
      <c r="E65" s="29" t="s">
        <v>18</v>
      </c>
      <c r="F65" s="29" t="s">
        <v>17</v>
      </c>
      <c r="G65" s="30" t="str">
        <f>CHOOSE(MATCH(E65&amp;F65,{"HighHigh";"Med.High";"HighMed.";"LowHigh";"Med.Med.";"HighLow";"LowMed.";"Med.Low";"LowLow"},0),"High","High","High","Med.","Med.","Med.","Low","Low","Low")</f>
        <v>Med.</v>
      </c>
      <c r="H65" s="31">
        <v>0</v>
      </c>
      <c r="I65" s="31">
        <v>0</v>
      </c>
      <c r="J65" s="31">
        <f t="shared" si="0"/>
        <v>0</v>
      </c>
      <c r="K65" s="46"/>
      <c r="L65" s="44"/>
      <c r="M65" s="30" t="s">
        <v>19</v>
      </c>
      <c r="N65" s="108"/>
      <c r="O65" s="109"/>
      <c r="P65" s="34"/>
      <c r="Q65" s="50"/>
    </row>
    <row r="66" spans="2:18" s="37" customFormat="1" ht="52.5" customHeight="1" thickBot="1" x14ac:dyDescent="0.4">
      <c r="B66" s="38">
        <v>25</v>
      </c>
      <c r="C66" s="51"/>
      <c r="D66" s="51"/>
      <c r="E66" s="52" t="s">
        <v>18</v>
      </c>
      <c r="F66" s="52" t="s">
        <v>19</v>
      </c>
      <c r="G66" s="41" t="str">
        <f>CHOOSE(MATCH(E66&amp;F66,{"HighHigh";"Med.High";"HighMed.";"LowHigh";"Med.Med.";"HighLow";"LowMed.";"Med.Low";"LowLow"},0),"High","High","High","Med.","Med.","Med.","Low","Low","Low")</f>
        <v>Low</v>
      </c>
      <c r="H66" s="42">
        <v>0</v>
      </c>
      <c r="I66" s="42">
        <v>0</v>
      </c>
      <c r="J66" s="42">
        <f t="shared" si="0"/>
        <v>0</v>
      </c>
      <c r="K66" s="53"/>
      <c r="L66" s="51"/>
      <c r="M66" s="54" t="s">
        <v>19</v>
      </c>
      <c r="N66" s="110"/>
      <c r="O66" s="127"/>
      <c r="P66" s="34"/>
      <c r="Q66" s="50"/>
    </row>
    <row r="67" spans="2:18" s="37" customFormat="1" ht="52.5" customHeight="1" thickBot="1" x14ac:dyDescent="0.4">
      <c r="B67" s="38">
        <v>26</v>
      </c>
      <c r="C67" s="51"/>
      <c r="D67" s="51"/>
      <c r="E67" s="52" t="s">
        <v>19</v>
      </c>
      <c r="F67" s="52" t="s">
        <v>19</v>
      </c>
      <c r="G67" s="41" t="str">
        <f>CHOOSE(MATCH(E67&amp;F67,{"HighHigh";"Med.High";"HighMed.";"LowHigh";"Med.Med.";"HighLow";"LowMed.";"Med.Low";"LowLow"},0),"High","High","High","Med.","Med.","Med.","Low","Low","Low")</f>
        <v>Med.</v>
      </c>
      <c r="H67" s="42">
        <v>0</v>
      </c>
      <c r="I67" s="42">
        <v>0</v>
      </c>
      <c r="J67" s="42">
        <f t="shared" si="0"/>
        <v>0</v>
      </c>
      <c r="K67" s="53"/>
      <c r="L67" s="51"/>
      <c r="M67" s="54" t="s">
        <v>19</v>
      </c>
      <c r="N67" s="110"/>
      <c r="O67" s="127"/>
      <c r="P67" s="34"/>
      <c r="Q67" s="50"/>
    </row>
    <row r="68" spans="2:18" s="37" customFormat="1" thickBot="1" x14ac:dyDescent="0.4">
      <c r="B68" s="38">
        <v>14</v>
      </c>
      <c r="C68" s="51"/>
      <c r="D68" s="51"/>
      <c r="E68" s="40" t="s">
        <v>19</v>
      </c>
      <c r="F68" s="40" t="s">
        <v>18</v>
      </c>
      <c r="G68" s="41" t="str">
        <f>CHOOSE(MATCH(E68&amp;F68,{"HighHigh";"Med.High";"HighMed.";"LowHigh";"Med.Med.";"HighLow";"LowMed.";"Med.Low";"LowLow"},0),"High","High","High","Med.","Med.","Med.","Low","Low","Low")</f>
        <v>Low</v>
      </c>
      <c r="H68" s="42">
        <v>0</v>
      </c>
      <c r="I68" s="42">
        <v>0</v>
      </c>
      <c r="J68" s="42">
        <f t="shared" si="0"/>
        <v>0</v>
      </c>
      <c r="K68" s="53"/>
      <c r="L68" s="51"/>
      <c r="M68" s="41" t="s">
        <v>19</v>
      </c>
      <c r="N68" s="126"/>
      <c r="O68" s="110"/>
      <c r="P68" s="34"/>
      <c r="Q68" s="50"/>
    </row>
    <row r="69" spans="2:18" s="37" customFormat="1" ht="132" customHeight="1" thickBot="1" x14ac:dyDescent="0.4">
      <c r="B69" s="38">
        <v>19</v>
      </c>
      <c r="C69" s="51"/>
      <c r="D69" s="51"/>
      <c r="E69" s="40" t="s">
        <v>18</v>
      </c>
      <c r="F69" s="40" t="s">
        <v>17</v>
      </c>
      <c r="G69" s="41" t="str">
        <f>CHOOSE(MATCH(E69&amp;F69,{"HighHigh";"Med.High";"HighMed.";"LowHigh";"Med.Med.";"HighLow";"LowMed.";"Med.Low";"LowLow"},0),"High","High","High","Med.","Med.","Med.","Low","Low","Low")</f>
        <v>Med.</v>
      </c>
      <c r="H69" s="42">
        <v>0</v>
      </c>
      <c r="I69" s="42">
        <v>0</v>
      </c>
      <c r="J69" s="42">
        <f>I69*H69</f>
        <v>0</v>
      </c>
      <c r="K69" s="53"/>
      <c r="L69" s="51"/>
      <c r="M69" s="41" t="s">
        <v>17</v>
      </c>
      <c r="N69" s="126"/>
      <c r="O69" s="110"/>
      <c r="P69" s="34"/>
      <c r="Q69" s="50"/>
    </row>
    <row r="70" spans="2:18" s="37" customFormat="1" ht="165" customHeight="1" thickBot="1" x14ac:dyDescent="0.4">
      <c r="B70" s="38">
        <v>23</v>
      </c>
      <c r="C70" s="51"/>
      <c r="D70" s="51"/>
      <c r="E70" s="40" t="s">
        <v>18</v>
      </c>
      <c r="F70" s="40" t="s">
        <v>19</v>
      </c>
      <c r="G70" s="41" t="str">
        <f>CHOOSE(MATCH(E70&amp;F70,{"HighHigh";"Med.High";"HighMed.";"LowHigh";"Med.Med.";"HighLow";"LowMed.";"Med.Low";"LowLow"},0),"High","High","High","Med.","Med.","Med.","Low","Low","Low")</f>
        <v>Low</v>
      </c>
      <c r="H70" s="42">
        <v>0</v>
      </c>
      <c r="I70" s="42">
        <v>0</v>
      </c>
      <c r="J70" s="42">
        <f>I70*H70</f>
        <v>0</v>
      </c>
      <c r="K70" s="53"/>
      <c r="L70" s="51"/>
      <c r="M70" s="41" t="s">
        <v>18</v>
      </c>
      <c r="N70" s="126"/>
      <c r="O70" s="110"/>
      <c r="P70" s="34"/>
      <c r="Q70" s="50"/>
    </row>
    <row r="71" spans="2:18" s="37" customFormat="1" ht="52.5" customHeight="1" thickBot="1" x14ac:dyDescent="0.4">
      <c r="B71" s="38">
        <v>24</v>
      </c>
      <c r="C71" s="51"/>
      <c r="D71" s="51"/>
      <c r="E71" s="55" t="s">
        <v>18</v>
      </c>
      <c r="F71" s="55" t="s">
        <v>19</v>
      </c>
      <c r="G71" s="41" t="str">
        <f>CHOOSE(MATCH(E71&amp;F71,{"HighHigh";"Med.High";"HighMed.";"LowHigh";"Med.Med.";"HighLow";"LowMed.";"Med.Low";"LowLow"},0),"High","High","High","Med.","Med.","Med.","Low","Low","Low")</f>
        <v>Low</v>
      </c>
      <c r="H71" s="42">
        <v>0</v>
      </c>
      <c r="I71" s="42">
        <v>0</v>
      </c>
      <c r="J71" s="42">
        <f>I71*H71</f>
        <v>0</v>
      </c>
      <c r="K71" s="53"/>
      <c r="L71" s="51"/>
      <c r="M71" s="56" t="s">
        <v>19</v>
      </c>
      <c r="N71" s="126"/>
      <c r="O71" s="110"/>
      <c r="P71" s="34"/>
      <c r="Q71" s="50"/>
    </row>
    <row r="72" spans="2:18" s="37" customFormat="1" ht="52.5" customHeight="1" thickBot="1" x14ac:dyDescent="0.4">
      <c r="B72" s="38">
        <v>32</v>
      </c>
      <c r="C72" s="51"/>
      <c r="D72" s="51"/>
      <c r="E72" s="52" t="s">
        <v>18</v>
      </c>
      <c r="F72" s="52" t="s">
        <v>18</v>
      </c>
      <c r="G72" s="41" t="str">
        <f>CHOOSE(MATCH(E72&amp;F72,{"HighHigh";"Med.High";"HighMed.";"LowHigh";"Med.Med.";"HighLow";"LowMed.";"Med.Low";"LowLow"},0),"High","High","High","Med.","Med.","Med.","Low","Low","Low")</f>
        <v>Low</v>
      </c>
      <c r="H72" s="42">
        <v>0</v>
      </c>
      <c r="I72" s="42">
        <v>0</v>
      </c>
      <c r="J72" s="42">
        <f>I72*H72</f>
        <v>0</v>
      </c>
      <c r="K72" s="53"/>
      <c r="L72" s="51"/>
      <c r="M72" s="54" t="s">
        <v>18</v>
      </c>
      <c r="N72" s="110"/>
      <c r="O72" s="127"/>
      <c r="P72" s="34"/>
      <c r="Q72" s="50"/>
    </row>
    <row r="73" spans="2:18" s="37" customFormat="1" thickBot="1" x14ac:dyDescent="0.4">
      <c r="B73" s="38">
        <v>17</v>
      </c>
      <c r="C73" s="51"/>
      <c r="D73" s="51"/>
      <c r="E73" s="40" t="s">
        <v>18</v>
      </c>
      <c r="F73" s="40" t="s">
        <v>18</v>
      </c>
      <c r="G73" s="41" t="str">
        <f>CHOOSE(MATCH(E73&amp;F73,{"HighHigh";"Med.High";"HighMed.";"LowHigh";"Med.Med.";"HighLow";"LowMed.";"Med.Low";"LowLow"},0),"High","High","High","Med.","Med.","Med.","Low","Low","Low")</f>
        <v>Low</v>
      </c>
      <c r="H73" s="42">
        <v>0</v>
      </c>
      <c r="I73" s="42">
        <v>0</v>
      </c>
      <c r="J73" s="42">
        <v>0</v>
      </c>
      <c r="K73" s="53"/>
      <c r="L73" s="51"/>
      <c r="M73" s="41" t="s">
        <v>19</v>
      </c>
      <c r="N73" s="126"/>
      <c r="O73" s="110"/>
      <c r="P73" s="34"/>
      <c r="Q73" s="50"/>
    </row>
    <row r="74" spans="2:18" s="37" customFormat="1" thickBot="1" x14ac:dyDescent="0.4">
      <c r="B74" s="38">
        <v>18</v>
      </c>
      <c r="C74" s="51"/>
      <c r="D74" s="51"/>
      <c r="E74" s="40" t="s">
        <v>18</v>
      </c>
      <c r="F74" s="40" t="s">
        <v>18</v>
      </c>
      <c r="G74" s="41" t="str">
        <f>CHOOSE(MATCH(E74&amp;F74,{"HighHigh";"Med.High";"HighMed.";"LowHigh";"Med.Med.";"HighLow";"LowMed.";"Med.Low";"LowLow"},0),"High","High","High","Med.","Med.","Med.","Low","Low","Low")</f>
        <v>Low</v>
      </c>
      <c r="H74" s="42">
        <v>0</v>
      </c>
      <c r="I74" s="42">
        <v>0</v>
      </c>
      <c r="J74" s="42">
        <f t="shared" si="0"/>
        <v>0</v>
      </c>
      <c r="K74" s="53"/>
      <c r="L74" s="51"/>
      <c r="M74" s="41" t="s">
        <v>18</v>
      </c>
      <c r="N74" s="126"/>
      <c r="O74" s="110"/>
      <c r="P74" s="34"/>
      <c r="Q74" s="50"/>
    </row>
    <row r="75" spans="2:18" s="37" customFormat="1" thickBot="1" x14ac:dyDescent="0.4">
      <c r="B75" s="38">
        <v>20</v>
      </c>
      <c r="C75" s="51"/>
      <c r="D75" s="51"/>
      <c r="E75" s="40" t="s">
        <v>18</v>
      </c>
      <c r="F75" s="40" t="s">
        <v>18</v>
      </c>
      <c r="G75" s="41" t="str">
        <f>CHOOSE(MATCH(E75&amp;F75,{"HighHigh";"Med.High";"HighMed.";"LowHigh";"Med.Med.";"HighLow";"LowMed.";"Med.Low";"LowLow"},0),"High","High","High","Med.","Med.","Med.","Low","Low","Low")</f>
        <v>Low</v>
      </c>
      <c r="H75" s="42">
        <v>0</v>
      </c>
      <c r="I75" s="42">
        <v>0</v>
      </c>
      <c r="J75" s="42">
        <f t="shared" si="0"/>
        <v>0</v>
      </c>
      <c r="K75" s="53"/>
      <c r="L75" s="51"/>
      <c r="M75" s="41" t="s">
        <v>18</v>
      </c>
      <c r="N75" s="126"/>
      <c r="O75" s="110"/>
      <c r="P75" s="34"/>
      <c r="Q75" s="50"/>
    </row>
    <row r="76" spans="2:18" s="37" customFormat="1" ht="52.5" customHeight="1" thickBot="1" x14ac:dyDescent="0.4">
      <c r="B76" s="38">
        <v>31</v>
      </c>
      <c r="C76" s="51"/>
      <c r="D76" s="51"/>
      <c r="E76" s="52" t="s">
        <v>18</v>
      </c>
      <c r="F76" s="52" t="s">
        <v>18</v>
      </c>
      <c r="G76" s="41" t="str">
        <f>CHOOSE(MATCH(E76&amp;F76,{"HighHigh";"Med.High";"HighMed.";"LowHigh";"Med.Med.";"HighLow";"LowMed.";"Med.Low";"LowLow"},0),"High","High","High","Med.","Med.","Med.","Low","Low","Low")</f>
        <v>Low</v>
      </c>
      <c r="H76" s="42">
        <v>0</v>
      </c>
      <c r="I76" s="42">
        <v>0</v>
      </c>
      <c r="J76" s="42">
        <f>I76*H76</f>
        <v>0</v>
      </c>
      <c r="K76" s="53"/>
      <c r="L76" s="51"/>
      <c r="M76" s="54" t="s">
        <v>18</v>
      </c>
      <c r="N76" s="110"/>
      <c r="O76" s="127"/>
      <c r="P76" s="34"/>
      <c r="Q76" s="50"/>
    </row>
    <row r="77" spans="2:18" s="37" customFormat="1" thickBot="1" x14ac:dyDescent="0.4">
      <c r="B77" s="38">
        <v>21</v>
      </c>
      <c r="C77" s="51"/>
      <c r="D77" s="51"/>
      <c r="E77" s="40" t="s">
        <v>18</v>
      </c>
      <c r="F77" s="40" t="s">
        <v>18</v>
      </c>
      <c r="G77" s="41" t="str">
        <f>CHOOSE(MATCH(E77&amp;F77,{"HighHigh";"Med.High";"HighMed.";"LowHigh";"Med.Med.";"HighLow";"LowMed.";"Med.Low";"LowLow"},0),"High","High","High","Med.","Med.","Med.","Low","Low","Low")</f>
        <v>Low</v>
      </c>
      <c r="H77" s="42">
        <v>0</v>
      </c>
      <c r="I77" s="42">
        <v>0</v>
      </c>
      <c r="J77" s="42">
        <f t="shared" si="0"/>
        <v>0</v>
      </c>
      <c r="K77" s="53"/>
      <c r="L77" s="51"/>
      <c r="M77" s="41" t="s">
        <v>18</v>
      </c>
      <c r="N77" s="126"/>
      <c r="O77" s="110"/>
      <c r="P77" s="34"/>
      <c r="Q77" s="50"/>
    </row>
    <row r="78" spans="2:18" s="37" customFormat="1" ht="52.5" customHeight="1" thickBot="1" x14ac:dyDescent="0.4">
      <c r="B78" s="38">
        <v>33</v>
      </c>
      <c r="C78" s="51"/>
      <c r="D78" s="51"/>
      <c r="E78" s="52" t="s">
        <v>18</v>
      </c>
      <c r="F78" s="52" t="s">
        <v>18</v>
      </c>
      <c r="G78" s="41" t="str">
        <f>CHOOSE(MATCH(E78&amp;F78,{"HighHigh";"Med.High";"HighMed.";"LowHigh";"Med.Med.";"HighLow";"LowMed.";"Med.Low";"LowLow"},0),"High","High","High","Med.","Med.","Med.","Low","Low","Low")</f>
        <v>Low</v>
      </c>
      <c r="H78" s="42">
        <v>0</v>
      </c>
      <c r="I78" s="42">
        <v>0</v>
      </c>
      <c r="J78" s="42">
        <f t="shared" si="0"/>
        <v>0</v>
      </c>
      <c r="K78" s="53"/>
      <c r="L78" s="51"/>
      <c r="M78" s="42" t="s">
        <v>18</v>
      </c>
      <c r="N78" s="110"/>
      <c r="O78" s="127"/>
      <c r="P78" s="34"/>
      <c r="Q78" s="50"/>
    </row>
    <row r="79" spans="2:18" ht="52.5" customHeight="1" x14ac:dyDescent="0.35">
      <c r="B79" s="48"/>
      <c r="C79" s="33"/>
      <c r="D79" s="57"/>
      <c r="E79" s="49"/>
      <c r="F79" s="49"/>
      <c r="G79" s="58" t="s">
        <v>20</v>
      </c>
      <c r="H79" s="31"/>
      <c r="I79" s="31"/>
      <c r="J79" s="31">
        <f>AVERAGE(J4:J78)</f>
        <v>27.364864864864863</v>
      </c>
      <c r="K79" s="59"/>
      <c r="L79" s="60"/>
      <c r="M79" s="31"/>
      <c r="N79" s="109"/>
      <c r="O79" s="116"/>
      <c r="P79" s="34"/>
    </row>
    <row r="80" spans="2:18" ht="42.75" customHeight="1" x14ac:dyDescent="0.35">
      <c r="B80" s="61"/>
      <c r="C80" s="62"/>
      <c r="D80" s="63"/>
      <c r="E80" s="64"/>
      <c r="F80" s="64"/>
      <c r="G80" s="64"/>
      <c r="H80" s="49"/>
      <c r="I80" s="49"/>
      <c r="J80" s="49"/>
      <c r="K80" s="65"/>
      <c r="L80" s="65"/>
      <c r="M80" s="62"/>
      <c r="N80" s="66"/>
      <c r="O80" s="62"/>
      <c r="P80" s="34"/>
      <c r="R80" s="15" t="s">
        <v>21</v>
      </c>
    </row>
    <row r="81" spans="2:19" ht="16.5" x14ac:dyDescent="0.35">
      <c r="B81" s="67"/>
      <c r="C81" s="66"/>
      <c r="D81" s="15"/>
      <c r="E81" s="64"/>
      <c r="F81" s="64"/>
      <c r="G81" s="64"/>
      <c r="H81" s="49"/>
      <c r="I81" s="49"/>
      <c r="J81" s="49"/>
      <c r="K81" s="15"/>
      <c r="L81" s="15"/>
      <c r="M81" s="66"/>
      <c r="O81" s="66"/>
      <c r="P81" s="34"/>
      <c r="R81" s="15" t="s">
        <v>22</v>
      </c>
      <c r="S81" s="15" t="s">
        <v>23</v>
      </c>
    </row>
    <row r="82" spans="2:19" ht="16.5" x14ac:dyDescent="0.35">
      <c r="B82" s="67"/>
      <c r="C82" s="66"/>
      <c r="D82" s="15"/>
      <c r="E82" s="64"/>
      <c r="F82" s="64"/>
      <c r="G82" s="64"/>
      <c r="H82" s="49"/>
      <c r="I82" s="49"/>
      <c r="J82" s="49"/>
      <c r="K82" s="15"/>
      <c r="L82" s="15"/>
      <c r="M82" s="66"/>
      <c r="O82" s="66"/>
      <c r="P82" s="34"/>
    </row>
    <row r="83" spans="2:19" ht="16.5" x14ac:dyDescent="0.35">
      <c r="B83" s="67"/>
      <c r="C83" s="66"/>
      <c r="D83" s="15"/>
      <c r="E83" s="64"/>
      <c r="F83" s="64"/>
      <c r="G83" s="64"/>
      <c r="H83" s="49"/>
      <c r="I83" s="49"/>
      <c r="J83" s="49"/>
      <c r="K83" s="15"/>
      <c r="L83" s="15"/>
      <c r="M83" s="66"/>
      <c r="O83" s="66"/>
      <c r="R83" s="15" t="s">
        <v>17</v>
      </c>
      <c r="S83" s="15" t="s">
        <v>17</v>
      </c>
    </row>
    <row r="84" spans="2:19" ht="16.5" x14ac:dyDescent="0.35">
      <c r="B84" s="67"/>
      <c r="C84" s="66"/>
      <c r="D84" s="15"/>
      <c r="E84" s="64"/>
      <c r="F84" s="64"/>
      <c r="G84" s="64"/>
      <c r="H84" s="49"/>
      <c r="I84" s="49"/>
      <c r="J84" s="49"/>
      <c r="K84" s="15"/>
      <c r="L84" s="15"/>
      <c r="M84" s="66"/>
      <c r="O84" s="66"/>
      <c r="R84" s="15" t="s">
        <v>19</v>
      </c>
      <c r="S84" s="15" t="s">
        <v>19</v>
      </c>
    </row>
    <row r="85" spans="2:19" ht="16.5" x14ac:dyDescent="0.35">
      <c r="B85" s="67"/>
      <c r="C85" s="66"/>
      <c r="D85" s="15"/>
      <c r="E85" s="64"/>
      <c r="F85" s="64"/>
      <c r="G85" s="64"/>
      <c r="H85" s="49"/>
      <c r="I85" s="49"/>
      <c r="J85" s="49"/>
      <c r="K85" s="15"/>
      <c r="L85" s="15"/>
      <c r="M85" s="66"/>
      <c r="O85" s="66"/>
      <c r="R85" s="15" t="s">
        <v>18</v>
      </c>
      <c r="S85" s="15" t="s">
        <v>18</v>
      </c>
    </row>
    <row r="86" spans="2:19" ht="16.5" x14ac:dyDescent="0.35">
      <c r="B86" s="67"/>
      <c r="C86" s="66"/>
      <c r="D86" s="15"/>
      <c r="E86" s="64"/>
      <c r="F86" s="64"/>
      <c r="G86" s="64"/>
      <c r="H86" s="49"/>
      <c r="I86" s="49"/>
      <c r="J86" s="49"/>
      <c r="K86" s="15"/>
      <c r="L86" s="15"/>
      <c r="M86" s="66"/>
      <c r="O86" s="66"/>
    </row>
    <row r="87" spans="2:19" ht="16.5" x14ac:dyDescent="0.35">
      <c r="B87" s="67"/>
      <c r="C87" s="66"/>
      <c r="D87" s="15"/>
      <c r="E87" s="64"/>
      <c r="F87" s="64"/>
      <c r="G87" s="64"/>
      <c r="H87" s="49"/>
      <c r="I87" s="49"/>
      <c r="J87" s="49"/>
      <c r="K87" s="15"/>
      <c r="L87" s="15"/>
      <c r="M87" s="66"/>
      <c r="O87" s="66"/>
    </row>
    <row r="88" spans="2:19" ht="16.5" x14ac:dyDescent="0.35">
      <c r="B88" s="67"/>
      <c r="C88" s="66"/>
      <c r="D88" s="15"/>
      <c r="E88" s="64"/>
      <c r="F88" s="64"/>
      <c r="G88" s="64"/>
      <c r="H88" s="49"/>
      <c r="I88" s="49"/>
      <c r="J88" s="49"/>
      <c r="K88" s="15"/>
      <c r="L88" s="15"/>
      <c r="M88" s="66"/>
      <c r="O88" s="66"/>
    </row>
    <row r="89" spans="2:19" ht="16.5" x14ac:dyDescent="0.35">
      <c r="B89" s="67"/>
      <c r="C89" s="66"/>
      <c r="D89" s="15"/>
      <c r="E89" s="64"/>
      <c r="F89" s="64"/>
      <c r="G89" s="64"/>
      <c r="H89" s="49"/>
      <c r="I89" s="49"/>
      <c r="J89" s="49"/>
      <c r="K89" s="15"/>
      <c r="L89" s="15"/>
      <c r="M89" s="66"/>
      <c r="O89" s="66"/>
    </row>
    <row r="90" spans="2:19" ht="16.5" x14ac:dyDescent="0.35">
      <c r="B90" s="67"/>
      <c r="C90" s="66"/>
      <c r="D90" s="15"/>
      <c r="E90" s="64"/>
      <c r="F90" s="64"/>
      <c r="G90" s="64"/>
      <c r="H90" s="49"/>
      <c r="I90" s="49"/>
      <c r="J90" s="49"/>
      <c r="K90" s="15"/>
      <c r="L90" s="15"/>
      <c r="M90" s="66"/>
      <c r="O90" s="66"/>
    </row>
    <row r="91" spans="2:19" ht="16.5" x14ac:dyDescent="0.35">
      <c r="B91" s="67"/>
      <c r="C91" s="66"/>
      <c r="D91" s="15"/>
      <c r="E91" s="64"/>
      <c r="F91" s="64"/>
      <c r="G91" s="64"/>
      <c r="H91" s="49"/>
      <c r="I91" s="49"/>
      <c r="J91" s="49"/>
      <c r="K91" s="15"/>
      <c r="L91" s="15"/>
      <c r="M91" s="66"/>
      <c r="O91" s="66"/>
    </row>
    <row r="92" spans="2:19" ht="16.5" x14ac:dyDescent="0.35">
      <c r="B92" s="67"/>
      <c r="C92" s="66"/>
      <c r="D92" s="15"/>
      <c r="E92" s="64"/>
      <c r="F92" s="64"/>
      <c r="G92" s="64"/>
      <c r="H92" s="49"/>
      <c r="I92" s="49"/>
      <c r="J92" s="49"/>
      <c r="K92" s="15"/>
      <c r="L92" s="15"/>
      <c r="M92" s="66"/>
      <c r="O92" s="66"/>
    </row>
    <row r="93" spans="2:19" ht="16.5" x14ac:dyDescent="0.35">
      <c r="B93" s="67"/>
      <c r="C93" s="66"/>
      <c r="D93" s="15"/>
      <c r="E93" s="64"/>
      <c r="F93" s="64"/>
      <c r="G93" s="64"/>
      <c r="H93" s="49"/>
      <c r="I93" s="49"/>
      <c r="J93" s="49"/>
      <c r="K93" s="15"/>
      <c r="L93" s="15"/>
      <c r="M93" s="66"/>
      <c r="O93" s="66"/>
    </row>
    <row r="94" spans="2:19" ht="16.5" x14ac:dyDescent="0.35">
      <c r="B94" s="67"/>
      <c r="C94" s="66"/>
      <c r="D94" s="15"/>
      <c r="E94" s="68"/>
      <c r="F94" s="68"/>
      <c r="G94" s="68"/>
      <c r="K94" s="15"/>
      <c r="L94" s="15"/>
      <c r="M94" s="66"/>
      <c r="O94" s="66"/>
    </row>
    <row r="95" spans="2:19" ht="16.5" x14ac:dyDescent="0.35">
      <c r="B95" s="67"/>
      <c r="C95" s="66"/>
      <c r="D95" s="15"/>
      <c r="E95" s="68"/>
      <c r="F95" s="68"/>
      <c r="G95" s="68"/>
      <c r="K95" s="15"/>
      <c r="L95" s="15"/>
      <c r="M95" s="66"/>
      <c r="O95" s="66"/>
    </row>
    <row r="96" spans="2:19" ht="16.5" x14ac:dyDescent="0.35">
      <c r="B96" s="67"/>
      <c r="C96" s="66"/>
      <c r="D96" s="15"/>
      <c r="E96" s="68"/>
      <c r="F96" s="68"/>
      <c r="G96" s="68"/>
      <c r="K96" s="15"/>
      <c r="L96" s="15"/>
      <c r="M96" s="66"/>
      <c r="O96" s="66"/>
    </row>
    <row r="97" spans="2:15" ht="16.5" x14ac:dyDescent="0.35">
      <c r="B97" s="67"/>
      <c r="C97" s="66"/>
      <c r="D97" s="15"/>
      <c r="E97" s="68"/>
      <c r="F97" s="68"/>
      <c r="G97" s="68"/>
      <c r="K97" s="15"/>
      <c r="L97" s="15"/>
      <c r="M97" s="66"/>
      <c r="O97" s="66"/>
    </row>
    <row r="98" spans="2:15" ht="16.5" x14ac:dyDescent="0.35">
      <c r="B98" s="67"/>
      <c r="C98" s="66"/>
      <c r="D98" s="15"/>
      <c r="E98" s="68"/>
      <c r="F98" s="68"/>
      <c r="G98" s="68"/>
      <c r="K98" s="15"/>
      <c r="L98" s="15"/>
      <c r="M98" s="66"/>
      <c r="O98" s="66"/>
    </row>
    <row r="99" spans="2:15" ht="16.5" x14ac:dyDescent="0.35">
      <c r="B99" s="67"/>
      <c r="C99" s="66"/>
      <c r="D99" s="15"/>
      <c r="E99" s="68"/>
      <c r="F99" s="68"/>
      <c r="G99" s="68"/>
      <c r="K99" s="15"/>
      <c r="L99" s="15"/>
      <c r="M99" s="66"/>
      <c r="O99" s="66"/>
    </row>
    <row r="100" spans="2:15" ht="16.5" x14ac:dyDescent="0.35">
      <c r="B100" s="67"/>
      <c r="C100" s="66" t="s">
        <v>24</v>
      </c>
      <c r="D100" s="15"/>
      <c r="E100" s="68"/>
      <c r="F100" s="68"/>
      <c r="G100" s="68"/>
      <c r="K100" s="15"/>
      <c r="L100" s="15"/>
      <c r="M100" s="66"/>
      <c r="O100" s="66"/>
    </row>
    <row r="101" spans="2:15" ht="16.5" x14ac:dyDescent="0.35">
      <c r="B101" s="67"/>
      <c r="C101" s="70" t="s">
        <v>25</v>
      </c>
      <c r="D101" s="15"/>
      <c r="E101" s="68"/>
      <c r="F101" s="68"/>
      <c r="G101" s="68"/>
      <c r="K101" s="15"/>
      <c r="L101" s="15"/>
      <c r="M101" s="66"/>
      <c r="O101" s="66"/>
    </row>
    <row r="102" spans="2:15" ht="16.5" x14ac:dyDescent="0.35">
      <c r="B102" s="67"/>
      <c r="C102" s="66"/>
      <c r="D102" s="15"/>
      <c r="E102" s="68"/>
      <c r="F102" s="68"/>
      <c r="G102" s="68"/>
      <c r="K102" s="15"/>
      <c r="L102" s="15"/>
      <c r="M102" s="66"/>
      <c r="O102" s="66"/>
    </row>
    <row r="103" spans="2:15" ht="16.5" x14ac:dyDescent="0.35">
      <c r="B103" s="67"/>
      <c r="C103" s="66"/>
      <c r="D103" s="15"/>
      <c r="E103" s="68"/>
      <c r="F103" s="68"/>
      <c r="G103" s="68"/>
      <c r="K103" s="15"/>
      <c r="L103" s="15"/>
      <c r="M103" s="66"/>
      <c r="O103" s="66"/>
    </row>
    <row r="104" spans="2:15" ht="16.5" x14ac:dyDescent="0.35">
      <c r="B104" s="67"/>
      <c r="C104" s="66"/>
      <c r="D104" s="15"/>
      <c r="E104" s="68"/>
      <c r="F104" s="68"/>
      <c r="G104" s="68"/>
      <c r="K104" s="15"/>
      <c r="L104" s="15"/>
      <c r="M104" s="66"/>
      <c r="O104" s="66"/>
    </row>
    <row r="105" spans="2:15" ht="16.5" x14ac:dyDescent="0.35">
      <c r="B105" s="67"/>
      <c r="C105" s="66"/>
      <c r="D105" s="15"/>
      <c r="E105" s="68"/>
      <c r="F105" s="68"/>
      <c r="G105" s="68"/>
      <c r="K105" s="15"/>
      <c r="L105" s="15"/>
      <c r="M105" s="66"/>
      <c r="O105" s="66"/>
    </row>
    <row r="106" spans="2:15" ht="16.5" x14ac:dyDescent="0.35">
      <c r="B106" s="67"/>
      <c r="C106" s="66"/>
      <c r="D106" s="15"/>
      <c r="E106" s="130" t="s">
        <v>26</v>
      </c>
      <c r="F106" s="130"/>
      <c r="G106" s="71" t="s">
        <v>27</v>
      </c>
      <c r="H106" s="72"/>
      <c r="I106" s="72"/>
      <c r="J106" s="72"/>
      <c r="K106" s="15"/>
      <c r="L106" s="15"/>
      <c r="M106" s="66"/>
      <c r="O106" s="66"/>
    </row>
    <row r="107" spans="2:15" thickBot="1" x14ac:dyDescent="0.4">
      <c r="B107" s="67"/>
      <c r="C107" s="66"/>
      <c r="D107" s="15"/>
      <c r="E107" s="15"/>
      <c r="F107" s="15"/>
      <c r="G107" s="15"/>
      <c r="H107" s="36"/>
      <c r="I107" s="36"/>
      <c r="J107" s="36"/>
      <c r="K107" s="15"/>
      <c r="L107" s="15"/>
      <c r="M107" s="66"/>
      <c r="O107" s="66"/>
    </row>
    <row r="108" spans="2:15" thickBot="1" x14ac:dyDescent="0.4">
      <c r="B108" s="67"/>
      <c r="C108" s="66"/>
      <c r="D108" s="15"/>
      <c r="E108" s="29" t="s">
        <v>17</v>
      </c>
      <c r="F108" s="29" t="s">
        <v>17</v>
      </c>
      <c r="G108" s="30" t="str">
        <f>CHOOSE(MATCH(E108&amp;F108,{"HighHigh";"Med.High";"HighMed.";"LowHigh";"Med.Med.";"HighLow";"LowMed.";"Med.Low";"LowLow"},0),"High","High","High","Med.","Med.","Med.","Low","Low","Low")</f>
        <v>High</v>
      </c>
      <c r="H108" s="31"/>
      <c r="I108" s="31"/>
      <c r="J108" s="31"/>
      <c r="K108" s="15"/>
      <c r="L108" s="15"/>
      <c r="M108" s="66"/>
      <c r="O108" s="66"/>
    </row>
    <row r="109" spans="2:15" thickBot="1" x14ac:dyDescent="0.4">
      <c r="B109" s="67"/>
      <c r="C109" s="66"/>
      <c r="D109" s="15"/>
      <c r="E109" s="29" t="s">
        <v>19</v>
      </c>
      <c r="F109" s="29" t="s">
        <v>17</v>
      </c>
      <c r="G109" s="30" t="str">
        <f>CHOOSE(MATCH(E109&amp;F109,{"HighHigh";"Med.High";"HighMed.";"LowHigh";"Med.Med.";"HighLow";"LowMed.";"Med.Low";"LowLow"},0),"High","High","High","Med.","Med.","Med.","Low","Low","Low")</f>
        <v>High</v>
      </c>
      <c r="H109" s="31"/>
      <c r="I109" s="31"/>
      <c r="J109" s="31"/>
      <c r="K109" s="15"/>
      <c r="L109" s="15"/>
      <c r="M109" s="66"/>
      <c r="O109" s="66"/>
    </row>
    <row r="110" spans="2:15" thickBot="1" x14ac:dyDescent="0.4">
      <c r="B110" s="67"/>
      <c r="C110" s="66"/>
      <c r="D110" s="15"/>
      <c r="E110" s="29" t="s">
        <v>17</v>
      </c>
      <c r="F110" s="29" t="s">
        <v>19</v>
      </c>
      <c r="G110" s="30" t="str">
        <f>CHOOSE(MATCH(E110&amp;F110,{"HighHigh";"Med.High";"HighMed.";"LowHigh";"Med.Med.";"HighLow";"LowMed.";"Med.Low";"LowLow"},0),"High","High","High","Med.","Med.","Med.","Low","Low","Low")</f>
        <v>High</v>
      </c>
      <c r="H110" s="31"/>
      <c r="I110" s="31"/>
      <c r="J110" s="31"/>
      <c r="K110" s="15"/>
      <c r="L110" s="15"/>
      <c r="M110" s="66"/>
      <c r="O110" s="66"/>
    </row>
    <row r="111" spans="2:15" thickBot="1" x14ac:dyDescent="0.4">
      <c r="B111" s="67"/>
      <c r="C111" s="66"/>
      <c r="D111" s="15"/>
      <c r="E111" s="29" t="s">
        <v>18</v>
      </c>
      <c r="F111" s="29" t="s">
        <v>17</v>
      </c>
      <c r="G111" s="30" t="str">
        <f>CHOOSE(MATCH(E111&amp;F111,{"HighHigh";"Med.High";"HighMed.";"LowHigh";"Med.Med.";"HighLow";"LowMed.";"Med.Low";"LowLow"},0),"High","High","High","Med.","Med.","Med.","Low","Low","Low")</f>
        <v>Med.</v>
      </c>
      <c r="H111" s="31"/>
      <c r="I111" s="31"/>
      <c r="J111" s="31"/>
      <c r="K111" s="15"/>
      <c r="L111" s="15"/>
      <c r="M111" s="66"/>
      <c r="O111" s="66"/>
    </row>
    <row r="112" spans="2:15" thickBot="1" x14ac:dyDescent="0.4">
      <c r="B112" s="67"/>
      <c r="C112" s="66"/>
      <c r="D112" s="15"/>
      <c r="E112" s="29" t="s">
        <v>19</v>
      </c>
      <c r="F112" s="29" t="s">
        <v>19</v>
      </c>
      <c r="G112" s="30" t="str">
        <f>CHOOSE(MATCH(E112&amp;F112,{"HighHigh";"Med.High";"HighMed.";"LowHigh";"Med.Med.";"HighLow";"LowMed.";"Med.Low";"LowLow"},0),"High","High","High","Med.","Med.","Med.","Low","Low","Low")</f>
        <v>Med.</v>
      </c>
      <c r="H112" s="31"/>
      <c r="I112" s="31"/>
      <c r="J112" s="31"/>
      <c r="K112" s="15"/>
      <c r="L112" s="15"/>
      <c r="M112" s="66"/>
      <c r="O112" s="66"/>
    </row>
    <row r="113" spans="2:15" thickBot="1" x14ac:dyDescent="0.4">
      <c r="B113" s="67"/>
      <c r="C113" s="66"/>
      <c r="D113" s="15"/>
      <c r="E113" s="29" t="s">
        <v>17</v>
      </c>
      <c r="F113" s="29" t="s">
        <v>18</v>
      </c>
      <c r="G113" s="30" t="str">
        <f>CHOOSE(MATCH(E113&amp;F113,{"HighHigh";"Med.High";"HighMed.";"LowHigh";"Med.Med.";"HighLow";"LowMed.";"Med.Low";"LowLow"},0),"High","High","High","Med.","Med.","Med.","Low","Low","Low")</f>
        <v>Med.</v>
      </c>
      <c r="H113" s="31"/>
      <c r="I113" s="31"/>
      <c r="J113" s="31"/>
      <c r="K113" s="15"/>
      <c r="L113" s="15"/>
      <c r="M113" s="66"/>
      <c r="O113" s="66"/>
    </row>
    <row r="114" spans="2:15" thickBot="1" x14ac:dyDescent="0.4">
      <c r="B114" s="67"/>
      <c r="C114" s="66"/>
      <c r="D114" s="15"/>
      <c r="E114" s="29" t="s">
        <v>18</v>
      </c>
      <c r="F114" s="29" t="s">
        <v>19</v>
      </c>
      <c r="G114" s="30" t="str">
        <f>CHOOSE(MATCH(E114&amp;F114,{"HighHigh";"Med.High";"HighMed.";"LowHigh";"Med.Med.";"HighLow";"LowMed.";"Med.Low";"LowLow"},0),"High","High","High","Med.","Med.","Med.","Low","Low","Low")</f>
        <v>Low</v>
      </c>
      <c r="H114" s="31"/>
      <c r="I114" s="31"/>
      <c r="J114" s="31"/>
      <c r="K114" s="15"/>
      <c r="L114" s="15"/>
      <c r="M114" s="66"/>
      <c r="O114" s="66"/>
    </row>
    <row r="115" spans="2:15" thickBot="1" x14ac:dyDescent="0.4">
      <c r="B115" s="67"/>
      <c r="C115" s="66"/>
      <c r="D115" s="15"/>
      <c r="E115" s="29" t="s">
        <v>19</v>
      </c>
      <c r="F115" s="29" t="s">
        <v>18</v>
      </c>
      <c r="G115" s="30" t="str">
        <f>CHOOSE(MATCH(E115&amp;F115,{"HighHigh";"Med.High";"HighMed.";"LowHigh";"Med.Med.";"HighLow";"LowMed.";"Med.Low";"LowLow"},0),"High","High","High","Med.","Med.","Med.","Low","Low","Low")</f>
        <v>Low</v>
      </c>
      <c r="H115" s="31"/>
      <c r="I115" s="31"/>
      <c r="J115" s="31"/>
      <c r="K115" s="15"/>
      <c r="L115" s="15"/>
      <c r="M115" s="66"/>
      <c r="O115" s="66"/>
    </row>
    <row r="116" spans="2:15" thickBot="1" x14ac:dyDescent="0.4">
      <c r="B116" s="67"/>
      <c r="C116" s="66"/>
      <c r="D116" s="15"/>
      <c r="E116" s="29" t="s">
        <v>18</v>
      </c>
      <c r="F116" s="29" t="s">
        <v>18</v>
      </c>
      <c r="G116" s="30" t="str">
        <f>CHOOSE(MATCH(E116&amp;F116,{"HighHigh";"Med.High";"HighMed.";"LowHigh";"Med.Med.";"HighLow";"LowMed.";"Med.Low";"LowLow"},0),"High","High","High","Med.","Med.","Med.","Low","Low","Low")</f>
        <v>Low</v>
      </c>
      <c r="H116" s="31"/>
      <c r="I116" s="31"/>
      <c r="J116" s="31"/>
      <c r="K116" s="15"/>
      <c r="L116" s="15"/>
      <c r="M116" s="66"/>
      <c r="O116" s="66"/>
    </row>
    <row r="117" spans="2:15" thickBot="1" x14ac:dyDescent="0.4">
      <c r="B117" s="67"/>
      <c r="C117" s="66"/>
      <c r="D117" s="15"/>
      <c r="E117" s="68"/>
      <c r="F117" s="68"/>
      <c r="G117" s="68"/>
      <c r="K117" s="15"/>
      <c r="L117" s="15"/>
      <c r="M117" s="66"/>
      <c r="O117" s="66"/>
    </row>
  </sheetData>
  <mergeCells count="94">
    <mergeCell ref="N57:O57"/>
    <mergeCell ref="N58:O58"/>
    <mergeCell ref="N52:O52"/>
    <mergeCell ref="N53:O53"/>
    <mergeCell ref="N54:O54"/>
    <mergeCell ref="N55:O55"/>
    <mergeCell ref="N56:O56"/>
    <mergeCell ref="N47:O47"/>
    <mergeCell ref="N48:O48"/>
    <mergeCell ref="N49:O49"/>
    <mergeCell ref="N50:O50"/>
    <mergeCell ref="N51:O51"/>
    <mergeCell ref="N79:O79"/>
    <mergeCell ref="E106:F106"/>
    <mergeCell ref="C59:D64"/>
    <mergeCell ref="N8:O8"/>
    <mergeCell ref="N9:O9"/>
    <mergeCell ref="N10:O10"/>
    <mergeCell ref="N78:O78"/>
    <mergeCell ref="N63:O63"/>
    <mergeCell ref="N75:O75"/>
    <mergeCell ref="N71:O71"/>
    <mergeCell ref="N77:O77"/>
    <mergeCell ref="N76:O76"/>
    <mergeCell ref="N69:O69"/>
    <mergeCell ref="N70:O70"/>
    <mergeCell ref="N65:O65"/>
    <mergeCell ref="N72:O72"/>
    <mergeCell ref="N73:O73"/>
    <mergeCell ref="N68:O68"/>
    <mergeCell ref="N74:O74"/>
    <mergeCell ref="N6:O6"/>
    <mergeCell ref="N16:O16"/>
    <mergeCell ref="N59:O59"/>
    <mergeCell ref="N67:O67"/>
    <mergeCell ref="N64:O64"/>
    <mergeCell ref="N66:O66"/>
    <mergeCell ref="N45:O45"/>
    <mergeCell ref="N62:O62"/>
    <mergeCell ref="N44:O44"/>
    <mergeCell ref="N46:O46"/>
    <mergeCell ref="N61:O61"/>
    <mergeCell ref="N60:O60"/>
    <mergeCell ref="N12:O12"/>
    <mergeCell ref="N11:O11"/>
    <mergeCell ref="N7:O7"/>
    <mergeCell ref="P3:R3"/>
    <mergeCell ref="B1:C1"/>
    <mergeCell ref="N1:O1"/>
    <mergeCell ref="N2:O2"/>
    <mergeCell ref="N3:O3"/>
    <mergeCell ref="N15:O15"/>
    <mergeCell ref="AA1:AA2"/>
    <mergeCell ref="P1:P2"/>
    <mergeCell ref="V1:V2"/>
    <mergeCell ref="W1:W2"/>
    <mergeCell ref="X1:X2"/>
    <mergeCell ref="Y1:Y2"/>
    <mergeCell ref="Z1:Z2"/>
    <mergeCell ref="R1:R2"/>
    <mergeCell ref="S1:S2"/>
    <mergeCell ref="T1:T2"/>
    <mergeCell ref="U1:U2"/>
    <mergeCell ref="N13:O13"/>
    <mergeCell ref="N14:O14"/>
    <mergeCell ref="N4:O4"/>
    <mergeCell ref="N5:O5"/>
    <mergeCell ref="N17:O17"/>
    <mergeCell ref="N18:O18"/>
    <mergeCell ref="N19:O19"/>
    <mergeCell ref="N20:O20"/>
    <mergeCell ref="N21:O21"/>
    <mergeCell ref="N22:O22"/>
    <mergeCell ref="N23:O23"/>
    <mergeCell ref="N24:O24"/>
    <mergeCell ref="N25:O25"/>
    <mergeCell ref="N26:O26"/>
    <mergeCell ref="N27:O27"/>
    <mergeCell ref="N28:O28"/>
    <mergeCell ref="N29:O29"/>
    <mergeCell ref="N30:O30"/>
    <mergeCell ref="N31:O31"/>
    <mergeCell ref="N32:O32"/>
    <mergeCell ref="N33:O33"/>
    <mergeCell ref="N34:O34"/>
    <mergeCell ref="N35:O35"/>
    <mergeCell ref="N36:O36"/>
    <mergeCell ref="N42:O42"/>
    <mergeCell ref="N43:O43"/>
    <mergeCell ref="N37:O37"/>
    <mergeCell ref="N38:O38"/>
    <mergeCell ref="N39:O39"/>
    <mergeCell ref="N40:O40"/>
    <mergeCell ref="N41:O41"/>
  </mergeCells>
  <phoneticPr fontId="0" type="noConversion"/>
  <conditionalFormatting sqref="E108:E116 E59:E79 M59:M79">
    <cfRule type="cellIs" dxfId="19" priority="20" operator="equal">
      <formula>4</formula>
    </cfRule>
  </conditionalFormatting>
  <conditionalFormatting sqref="G4:J46 M4:M46 M59:M79 G59:J79">
    <cfRule type="cellIs" dxfId="18" priority="11" stopIfTrue="1" operator="equal">
      <formula>"High"</formula>
    </cfRule>
    <cfRule type="cellIs" dxfId="17" priority="12" stopIfTrue="1" operator="equal">
      <formula>"Med."</formula>
    </cfRule>
    <cfRule type="cellIs" dxfId="16" priority="13" stopIfTrue="1" operator="equal">
      <formula>"Low"</formula>
    </cfRule>
    <cfRule type="containsErrors" dxfId="15" priority="14">
      <formula>ISERROR(G4)</formula>
    </cfRule>
  </conditionalFormatting>
  <conditionalFormatting sqref="G108:J116">
    <cfRule type="cellIs" dxfId="14" priority="16" stopIfTrue="1" operator="equal">
      <formula>"High"</formula>
    </cfRule>
    <cfRule type="cellIs" dxfId="13" priority="17" stopIfTrue="1" operator="equal">
      <formula>"Med."</formula>
    </cfRule>
    <cfRule type="cellIs" dxfId="12" priority="18" stopIfTrue="1" operator="equal">
      <formula>"Low"</formula>
    </cfRule>
    <cfRule type="containsErrors" dxfId="11" priority="19">
      <formula>ISERROR(G108)</formula>
    </cfRule>
  </conditionalFormatting>
  <conditionalFormatting sqref="M4:M46 E4:E46">
    <cfRule type="cellIs" dxfId="10" priority="15" operator="equal">
      <formula>4</formula>
    </cfRule>
  </conditionalFormatting>
  <conditionalFormatting sqref="E47:E58">
    <cfRule type="cellIs" dxfId="9" priority="5" operator="equal">
      <formula>4</formula>
    </cfRule>
  </conditionalFormatting>
  <conditionalFormatting sqref="G47:J58">
    <cfRule type="cellIs" dxfId="8" priority="1" stopIfTrue="1" operator="equal">
      <formula>"High"</formula>
    </cfRule>
    <cfRule type="cellIs" dxfId="7" priority="2" stopIfTrue="1" operator="equal">
      <formula>"Med."</formula>
    </cfRule>
    <cfRule type="cellIs" dxfId="6" priority="3" stopIfTrue="1" operator="equal">
      <formula>"Low"</formula>
    </cfRule>
    <cfRule type="containsErrors" dxfId="5" priority="4">
      <formula>ISERROR(G47)</formula>
    </cfRule>
  </conditionalFormatting>
  <conditionalFormatting sqref="M47:M58">
    <cfRule type="cellIs" dxfId="4" priority="10" operator="equal">
      <formula>4</formula>
    </cfRule>
  </conditionalFormatting>
  <conditionalFormatting sqref="M47:M58">
    <cfRule type="cellIs" dxfId="3" priority="6" stopIfTrue="1" operator="equal">
      <formula>"High"</formula>
    </cfRule>
    <cfRule type="cellIs" dxfId="2" priority="7" stopIfTrue="1" operator="equal">
      <formula>"Med."</formula>
    </cfRule>
    <cfRule type="cellIs" dxfId="1" priority="8" stopIfTrue="1" operator="equal">
      <formula>"Low"</formula>
    </cfRule>
    <cfRule type="containsErrors" dxfId="0" priority="9">
      <formula>ISERROR(M47)</formula>
    </cfRule>
  </conditionalFormatting>
  <dataValidations disablePrompts="1" xWindow="622" yWindow="343" count="4">
    <dataValidation type="list" allowBlank="1" showInputMessage="1" showErrorMessage="1" prompt="Impact" sqref="F108:F116 F59:F79 F4:F46" xr:uid="{499ECB76-2D01-41E8-A905-541477DFA906}">
      <formula1>$S$82:$S$85</formula1>
    </dataValidation>
    <dataValidation type="list" allowBlank="1" showInputMessage="1" showErrorMessage="1" prompt="Probability" sqref="E108:E116 E59:E79 E4:E46 M4:M46 M59:M79" xr:uid="{10729A73-11C5-49C9-92D7-64399B795D97}">
      <formula1>$R$82:$R$85</formula1>
    </dataValidation>
    <dataValidation type="list" allowBlank="1" showInputMessage="1" showErrorMessage="1" prompt="Probability" sqref="E47:E58 M47:M58" xr:uid="{9C1354D0-B4ED-4533-908A-6D507955BDA6}">
      <formula1>$R$70:$R$73</formula1>
    </dataValidation>
    <dataValidation type="list" allowBlank="1" showInputMessage="1" showErrorMessage="1" prompt="Impact" sqref="F47:F58" xr:uid="{B3C9AD14-893B-48E3-8922-529D2E0DB123}">
      <formula1>$S$70:$S$73</formula1>
    </dataValidation>
  </dataValidations>
  <printOptions horizontalCentered="1"/>
  <pageMargins left="0.23622047244094491" right="0.23622047244094491" top="0.98425196850393704" bottom="0.39370078740157483" header="0.31496062992125984" footer="0.23622047244094491"/>
  <pageSetup paperSize="5" scale="69" fitToHeight="23" orientation="landscape" r:id="rId1"/>
  <headerFooter alignWithMargins="0">
    <oddFooter>&amp;L&amp;F&amp;C&amp;P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
  <sheetViews>
    <sheetView zoomScale="55" zoomScaleNormal="55" workbookViewId="0">
      <selection activeCell="U35" sqref="U35"/>
    </sheetView>
  </sheetViews>
  <sheetFormatPr defaultRowHeight="12.5" x14ac:dyDescent="0.25"/>
  <sheetData/>
  <printOptions horizontalCentered="1" verticalCentered="1"/>
  <pageMargins left="0.7" right="0.7" top="0.75" bottom="0.75" header="0.3" footer="0.3"/>
  <pageSetup paperSize="17" scale="94" orientation="landscape" horizont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0"/>
  <sheetViews>
    <sheetView topLeftCell="A31" workbookViewId="0">
      <selection activeCell="B29" sqref="B29:B42"/>
    </sheetView>
  </sheetViews>
  <sheetFormatPr defaultRowHeight="12.5" x14ac:dyDescent="0.25"/>
  <cols>
    <col min="1" max="1" width="37.90625" customWidth="1"/>
    <col min="2" max="2" width="9.6328125" bestFit="1" customWidth="1"/>
    <col min="3" max="3" width="11.54296875" bestFit="1" customWidth="1"/>
    <col min="4" max="4" width="10.26953125" bestFit="1" customWidth="1"/>
    <col min="5" max="5" width="11.90625" bestFit="1" customWidth="1"/>
    <col min="6" max="6" width="10.81640625" customWidth="1"/>
  </cols>
  <sheetData>
    <row r="1" spans="1:6" x14ac:dyDescent="0.25">
      <c r="A1" s="141" t="s">
        <v>28</v>
      </c>
      <c r="B1" s="141"/>
      <c r="C1" s="141"/>
      <c r="D1" s="141"/>
      <c r="E1" s="141"/>
      <c r="F1" s="141"/>
    </row>
    <row r="2" spans="1:6" x14ac:dyDescent="0.25">
      <c r="A2" s="142" t="s">
        <v>29</v>
      </c>
      <c r="B2" s="142"/>
      <c r="C2" s="142"/>
      <c r="D2" s="142"/>
      <c r="E2" s="2" t="s">
        <v>30</v>
      </c>
      <c r="F2" s="2" t="s">
        <v>31</v>
      </c>
    </row>
    <row r="3" spans="1:6" x14ac:dyDescent="0.25">
      <c r="A3" s="143" t="s">
        <v>32</v>
      </c>
      <c r="B3" s="143"/>
      <c r="C3" s="143"/>
      <c r="D3" s="143"/>
      <c r="E3" s="143"/>
      <c r="F3" s="143"/>
    </row>
    <row r="4" spans="1:6" x14ac:dyDescent="0.25">
      <c r="A4" s="144" t="s">
        <v>33</v>
      </c>
      <c r="B4" s="144" t="s">
        <v>34</v>
      </c>
      <c r="C4" s="142" t="s">
        <v>35</v>
      </c>
      <c r="D4" s="142"/>
      <c r="E4" s="142" t="s">
        <v>36</v>
      </c>
      <c r="F4" s="142"/>
    </row>
    <row r="5" spans="1:6" x14ac:dyDescent="0.25">
      <c r="A5" s="144"/>
      <c r="B5" s="144"/>
      <c r="C5" s="3" t="s">
        <v>37</v>
      </c>
      <c r="D5" s="3" t="s">
        <v>38</v>
      </c>
      <c r="E5" s="3" t="s">
        <v>37</v>
      </c>
      <c r="F5" s="3" t="s">
        <v>38</v>
      </c>
    </row>
    <row r="6" spans="1:6" ht="14" x14ac:dyDescent="0.3">
      <c r="A6" s="87" t="s">
        <v>46</v>
      </c>
      <c r="B6" s="2">
        <v>0.6</v>
      </c>
      <c r="C6" s="2">
        <v>-540</v>
      </c>
      <c r="D6" s="4">
        <v>-120000</v>
      </c>
      <c r="E6" s="2">
        <f>B6*C6</f>
        <v>-324</v>
      </c>
      <c r="F6" s="2">
        <f>B6*D6</f>
        <v>-72000</v>
      </c>
    </row>
    <row r="7" spans="1:6" ht="14" x14ac:dyDescent="0.3">
      <c r="A7" s="87" t="s">
        <v>54</v>
      </c>
      <c r="B7" s="2">
        <v>0.8</v>
      </c>
      <c r="C7" s="2">
        <v>-90</v>
      </c>
      <c r="D7" s="2">
        <v>-250000</v>
      </c>
      <c r="E7" s="2">
        <f t="shared" ref="E7:E10" si="0">B7*C7</f>
        <v>-72</v>
      </c>
      <c r="F7" s="2">
        <f t="shared" ref="F7:F10" si="1">B7*D7</f>
        <v>-200000</v>
      </c>
    </row>
    <row r="8" spans="1:6" ht="14" x14ac:dyDescent="0.3">
      <c r="A8" s="87" t="s">
        <v>71</v>
      </c>
      <c r="B8" s="2">
        <v>0.4</v>
      </c>
      <c r="C8" s="2">
        <v>-50</v>
      </c>
      <c r="D8" s="2">
        <v>-50000</v>
      </c>
      <c r="E8" s="2">
        <f t="shared" si="0"/>
        <v>-20</v>
      </c>
      <c r="F8" s="2">
        <f t="shared" si="1"/>
        <v>-20000</v>
      </c>
    </row>
    <row r="9" spans="1:6" ht="14" x14ac:dyDescent="0.3">
      <c r="A9" s="87" t="s">
        <v>154</v>
      </c>
      <c r="B9" s="2">
        <v>0.7</v>
      </c>
      <c r="C9" s="2">
        <v>-40</v>
      </c>
      <c r="D9" s="2">
        <v>-150000</v>
      </c>
      <c r="E9" s="2">
        <f t="shared" si="0"/>
        <v>-28</v>
      </c>
      <c r="F9" s="2">
        <f t="shared" si="1"/>
        <v>-105000</v>
      </c>
    </row>
    <row r="10" spans="1:6" ht="14" x14ac:dyDescent="0.3">
      <c r="A10" s="88" t="s">
        <v>103</v>
      </c>
      <c r="B10" s="2">
        <v>0.5</v>
      </c>
      <c r="C10" s="2">
        <v>-90</v>
      </c>
      <c r="D10" s="4">
        <v>-150000</v>
      </c>
      <c r="E10" s="2">
        <f t="shared" si="0"/>
        <v>-45</v>
      </c>
      <c r="F10" s="2">
        <f t="shared" si="1"/>
        <v>-75000</v>
      </c>
    </row>
    <row r="11" spans="1:6" ht="14" x14ac:dyDescent="0.3">
      <c r="A11" s="87" t="s">
        <v>321</v>
      </c>
      <c r="B11" s="183">
        <v>0.4</v>
      </c>
      <c r="C11" s="183">
        <v>-100</v>
      </c>
      <c r="D11" s="183">
        <v>-308000</v>
      </c>
      <c r="E11" s="2">
        <f>B11*C11</f>
        <v>-40</v>
      </c>
      <c r="F11" s="2">
        <f>B11*D11</f>
        <v>-123200</v>
      </c>
    </row>
    <row r="12" spans="1:6" ht="14" x14ac:dyDescent="0.3">
      <c r="A12" s="87" t="s">
        <v>323</v>
      </c>
      <c r="B12" s="183">
        <v>0.3</v>
      </c>
      <c r="C12" s="183">
        <v>-50</v>
      </c>
      <c r="D12" s="183">
        <v>-10000000</v>
      </c>
      <c r="E12" s="2">
        <f t="shared" ref="E12:E18" si="2">B12*C12</f>
        <v>-15</v>
      </c>
      <c r="F12" s="2">
        <f t="shared" ref="F12:F18" si="3">B12*D12</f>
        <v>-3000000</v>
      </c>
    </row>
    <row r="13" spans="1:6" ht="14" x14ac:dyDescent="0.3">
      <c r="A13" s="87" t="s">
        <v>324</v>
      </c>
      <c r="B13" s="183">
        <v>0.7</v>
      </c>
      <c r="C13" s="183">
        <v>-300</v>
      </c>
      <c r="D13" s="183">
        <v>-300000</v>
      </c>
      <c r="E13" s="2">
        <f t="shared" si="2"/>
        <v>-210</v>
      </c>
      <c r="F13" s="2">
        <f t="shared" si="3"/>
        <v>-210000</v>
      </c>
    </row>
    <row r="14" spans="1:6" ht="28" x14ac:dyDescent="0.3">
      <c r="A14" s="184" t="s">
        <v>325</v>
      </c>
      <c r="B14" s="185">
        <v>0.5</v>
      </c>
      <c r="C14" s="185">
        <v>-200</v>
      </c>
      <c r="D14" s="185">
        <v>-1500000</v>
      </c>
      <c r="E14" s="2">
        <f t="shared" si="2"/>
        <v>-100</v>
      </c>
      <c r="F14" s="2">
        <f t="shared" si="3"/>
        <v>-750000</v>
      </c>
    </row>
    <row r="15" spans="1:6" ht="15.5" customHeight="1" x14ac:dyDescent="0.3">
      <c r="A15" s="87" t="s">
        <v>326</v>
      </c>
      <c r="B15" s="183">
        <v>0.7</v>
      </c>
      <c r="C15" s="183">
        <v>-700</v>
      </c>
      <c r="D15" s="183">
        <v>-130000</v>
      </c>
      <c r="E15" s="2">
        <f t="shared" si="2"/>
        <v>-489.99999999999994</v>
      </c>
      <c r="F15" s="2">
        <f t="shared" si="3"/>
        <v>-91000</v>
      </c>
    </row>
    <row r="16" spans="1:6" ht="28" x14ac:dyDescent="0.3">
      <c r="A16" s="87" t="s">
        <v>327</v>
      </c>
      <c r="B16" s="183">
        <v>0.5</v>
      </c>
      <c r="C16" s="183">
        <v>-100</v>
      </c>
      <c r="D16" s="183">
        <v>-1000000</v>
      </c>
      <c r="E16" s="2">
        <f t="shared" si="2"/>
        <v>-50</v>
      </c>
      <c r="F16" s="2">
        <f t="shared" si="3"/>
        <v>-500000</v>
      </c>
    </row>
    <row r="17" spans="1:6" ht="15.5" customHeight="1" x14ac:dyDescent="0.3">
      <c r="A17" s="87" t="s">
        <v>341</v>
      </c>
      <c r="B17" s="183">
        <v>0.7</v>
      </c>
      <c r="C17" s="183">
        <v>-240</v>
      </c>
      <c r="D17" s="183">
        <v>-100000</v>
      </c>
      <c r="E17" s="2">
        <f t="shared" si="2"/>
        <v>-168</v>
      </c>
      <c r="F17" s="2">
        <f t="shared" si="3"/>
        <v>-70000</v>
      </c>
    </row>
    <row r="18" spans="1:6" ht="14" x14ac:dyDescent="0.3">
      <c r="A18" s="87" t="s">
        <v>328</v>
      </c>
      <c r="B18" s="183">
        <v>0.5</v>
      </c>
      <c r="C18" s="183">
        <v>-450</v>
      </c>
      <c r="D18" s="183">
        <v>-500000</v>
      </c>
      <c r="E18" s="2">
        <f t="shared" si="2"/>
        <v>-225</v>
      </c>
      <c r="F18" s="2">
        <f t="shared" si="3"/>
        <v>-250000</v>
      </c>
    </row>
    <row r="19" spans="1:6" x14ac:dyDescent="0.25">
      <c r="A19" s="137"/>
      <c r="B19" s="137"/>
      <c r="C19" s="137"/>
      <c r="D19" s="137"/>
      <c r="E19" s="2">
        <f>SUM(E6:E18)</f>
        <v>-1787</v>
      </c>
      <c r="F19" s="2">
        <f>SUM(F6:F18)</f>
        <v>-5466200</v>
      </c>
    </row>
    <row r="20" spans="1:6" x14ac:dyDescent="0.25">
      <c r="A20" s="136"/>
      <c r="B20" s="136"/>
      <c r="C20" s="136"/>
      <c r="D20" s="136"/>
      <c r="E20" s="2">
        <f>SUM(C6:C18)</f>
        <v>-2950</v>
      </c>
      <c r="F20" s="4">
        <f>SUM(D6:D18)</f>
        <v>-14558000</v>
      </c>
    </row>
    <row r="21" spans="1:6" x14ac:dyDescent="0.25">
      <c r="A21" s="138"/>
      <c r="B21" s="138"/>
      <c r="C21" s="138"/>
      <c r="D21" s="138"/>
      <c r="E21" s="2">
        <f>E19+E20</f>
        <v>-4737</v>
      </c>
      <c r="F21" s="4">
        <f>F19+F20</f>
        <v>-20024200</v>
      </c>
    </row>
    <row r="22" spans="1:6" x14ac:dyDescent="0.25">
      <c r="A22" s="139"/>
      <c r="B22" s="139"/>
      <c r="C22" s="139"/>
      <c r="D22" s="139"/>
      <c r="E22" s="139"/>
      <c r="F22" s="139"/>
    </row>
    <row r="23" spans="1:6" x14ac:dyDescent="0.25">
      <c r="A23" s="136"/>
      <c r="B23" s="137"/>
      <c r="C23" s="137"/>
      <c r="D23" s="137"/>
      <c r="E23" s="2" t="s">
        <v>37</v>
      </c>
      <c r="F23" s="2" t="s">
        <v>38</v>
      </c>
    </row>
    <row r="24" spans="1:6" x14ac:dyDescent="0.25">
      <c r="A24" s="136"/>
      <c r="B24" s="137"/>
      <c r="C24" s="137"/>
      <c r="D24" s="137"/>
      <c r="E24" s="2"/>
      <c r="F24" s="2"/>
    </row>
    <row r="25" spans="1:6" x14ac:dyDescent="0.25">
      <c r="A25" s="2"/>
      <c r="B25" s="137"/>
      <c r="C25" s="137"/>
      <c r="D25" s="137"/>
      <c r="E25" s="2"/>
      <c r="F25" s="2"/>
    </row>
    <row r="26" spans="1:6" x14ac:dyDescent="0.25">
      <c r="A26" s="140" t="s">
        <v>194</v>
      </c>
      <c r="B26" s="137"/>
      <c r="C26" s="137"/>
      <c r="D26" s="137"/>
      <c r="E26" s="2"/>
      <c r="F26" s="2"/>
    </row>
    <row r="27" spans="1:6" x14ac:dyDescent="0.25">
      <c r="A27" s="136"/>
      <c r="B27" s="136" t="s">
        <v>34</v>
      </c>
      <c r="C27" s="2" t="s">
        <v>35</v>
      </c>
      <c r="D27" s="2"/>
      <c r="E27" s="2" t="s">
        <v>39</v>
      </c>
      <c r="F27" s="2"/>
    </row>
    <row r="28" spans="1:6" x14ac:dyDescent="0.25">
      <c r="A28" s="136"/>
      <c r="B28" s="136"/>
      <c r="C28" s="2" t="s">
        <v>40</v>
      </c>
      <c r="D28" s="2" t="s">
        <v>38</v>
      </c>
      <c r="E28" s="2" t="s">
        <v>41</v>
      </c>
      <c r="F28" s="2" t="s">
        <v>38</v>
      </c>
    </row>
    <row r="29" spans="1:6" ht="28" x14ac:dyDescent="0.3">
      <c r="A29" s="89" t="s">
        <v>127</v>
      </c>
      <c r="B29" s="2">
        <v>0.8</v>
      </c>
      <c r="C29" s="2">
        <v>807</v>
      </c>
      <c r="D29" s="4">
        <v>4380000</v>
      </c>
      <c r="E29" s="2">
        <f>B29*C29</f>
        <v>645.6</v>
      </c>
      <c r="F29" s="2">
        <f>B29*D29</f>
        <v>3504000</v>
      </c>
    </row>
    <row r="30" spans="1:6" ht="28" x14ac:dyDescent="0.3">
      <c r="A30" s="89" t="s">
        <v>129</v>
      </c>
      <c r="B30" s="2">
        <v>0.8</v>
      </c>
      <c r="C30" s="2">
        <v>807</v>
      </c>
      <c r="D30" s="2">
        <v>7008000</v>
      </c>
      <c r="E30" s="2">
        <f t="shared" ref="E30:E45" si="4">B30*C30</f>
        <v>645.6</v>
      </c>
      <c r="F30" s="2">
        <f t="shared" ref="F30:F45" si="5">B30*D30</f>
        <v>5606400</v>
      </c>
    </row>
    <row r="31" spans="1:6" ht="56" x14ac:dyDescent="0.3">
      <c r="A31" s="87" t="s">
        <v>516</v>
      </c>
      <c r="B31" s="180">
        <v>0.5</v>
      </c>
      <c r="C31" s="181">
        <v>30</v>
      </c>
      <c r="D31" s="181">
        <v>40000</v>
      </c>
      <c r="E31" s="2">
        <f t="shared" si="4"/>
        <v>15</v>
      </c>
      <c r="F31" s="2">
        <f t="shared" si="5"/>
        <v>20000</v>
      </c>
    </row>
    <row r="32" spans="1:6" ht="42" x14ac:dyDescent="0.3">
      <c r="A32" s="87" t="s">
        <v>519</v>
      </c>
      <c r="B32" s="180">
        <v>0.75</v>
      </c>
      <c r="C32" s="181">
        <v>45</v>
      </c>
      <c r="D32" s="181">
        <v>100000</v>
      </c>
      <c r="E32" s="2">
        <f t="shared" si="4"/>
        <v>33.75</v>
      </c>
      <c r="F32" s="2">
        <f t="shared" si="5"/>
        <v>75000</v>
      </c>
    </row>
    <row r="33" spans="1:6" ht="28" x14ac:dyDescent="0.3">
      <c r="A33" s="87" t="s">
        <v>522</v>
      </c>
      <c r="B33" s="180">
        <v>0.5</v>
      </c>
      <c r="C33" s="181">
        <v>60</v>
      </c>
      <c r="D33" s="181">
        <v>120000</v>
      </c>
      <c r="E33" s="2">
        <f t="shared" si="4"/>
        <v>30</v>
      </c>
      <c r="F33" s="2">
        <f t="shared" si="5"/>
        <v>60000</v>
      </c>
    </row>
    <row r="34" spans="1:6" ht="28" x14ac:dyDescent="0.3">
      <c r="A34" s="87" t="s">
        <v>525</v>
      </c>
      <c r="B34" s="180">
        <v>0.75</v>
      </c>
      <c r="C34" s="181">
        <v>90</v>
      </c>
      <c r="D34" s="181">
        <v>150000</v>
      </c>
      <c r="E34" s="2">
        <f t="shared" si="4"/>
        <v>67.5</v>
      </c>
      <c r="F34" s="2">
        <f t="shared" si="5"/>
        <v>112500</v>
      </c>
    </row>
    <row r="35" spans="1:6" ht="14" x14ac:dyDescent="0.3">
      <c r="A35" s="87" t="s">
        <v>528</v>
      </c>
      <c r="B35" s="182">
        <v>0.5</v>
      </c>
      <c r="C35" s="183">
        <v>20</v>
      </c>
      <c r="D35" s="183">
        <v>20000</v>
      </c>
      <c r="E35" s="2">
        <f t="shared" si="4"/>
        <v>10</v>
      </c>
      <c r="F35" s="2">
        <f t="shared" si="5"/>
        <v>10000</v>
      </c>
    </row>
    <row r="36" spans="1:6" ht="15" customHeight="1" x14ac:dyDescent="0.3">
      <c r="A36" s="87" t="s">
        <v>531</v>
      </c>
      <c r="B36" s="182">
        <v>0.9</v>
      </c>
      <c r="C36" s="183">
        <v>30</v>
      </c>
      <c r="D36" s="183">
        <v>80000</v>
      </c>
      <c r="E36" s="2">
        <f t="shared" si="4"/>
        <v>27</v>
      </c>
      <c r="F36" s="2">
        <f t="shared" si="5"/>
        <v>72000</v>
      </c>
    </row>
    <row r="37" spans="1:6" ht="15" customHeight="1" x14ac:dyDescent="0.3">
      <c r="A37" s="87" t="s">
        <v>534</v>
      </c>
      <c r="B37" s="182">
        <v>0.5</v>
      </c>
      <c r="C37" s="183">
        <v>45</v>
      </c>
      <c r="D37" s="183">
        <v>70000</v>
      </c>
      <c r="E37" s="2">
        <f t="shared" si="4"/>
        <v>22.5</v>
      </c>
      <c r="F37" s="2">
        <f t="shared" si="5"/>
        <v>35000</v>
      </c>
    </row>
    <row r="38" spans="1:6" ht="14" x14ac:dyDescent="0.3">
      <c r="A38" s="87" t="s">
        <v>537</v>
      </c>
      <c r="B38" s="182">
        <v>0.75</v>
      </c>
      <c r="C38" s="183">
        <v>60</v>
      </c>
      <c r="D38" s="183">
        <v>90000</v>
      </c>
      <c r="E38" s="2">
        <f t="shared" si="4"/>
        <v>45</v>
      </c>
      <c r="F38" s="2">
        <f t="shared" si="5"/>
        <v>67500</v>
      </c>
    </row>
    <row r="39" spans="1:6" ht="14" x14ac:dyDescent="0.3">
      <c r="A39" s="87" t="s">
        <v>540</v>
      </c>
      <c r="B39" s="182">
        <v>0.75</v>
      </c>
      <c r="C39" s="183">
        <v>40</v>
      </c>
      <c r="D39" s="183">
        <v>100000</v>
      </c>
      <c r="E39" s="2">
        <f t="shared" si="4"/>
        <v>30</v>
      </c>
      <c r="F39" s="2">
        <f t="shared" si="5"/>
        <v>75000</v>
      </c>
    </row>
    <row r="40" spans="1:6" ht="11" customHeight="1" x14ac:dyDescent="0.3">
      <c r="A40" s="87" t="s">
        <v>543</v>
      </c>
      <c r="B40" s="182">
        <v>0.9</v>
      </c>
      <c r="C40" s="183">
        <v>25</v>
      </c>
      <c r="D40" s="183">
        <v>120000</v>
      </c>
      <c r="E40" s="2">
        <f t="shared" si="4"/>
        <v>22.5</v>
      </c>
      <c r="F40" s="2">
        <f t="shared" si="5"/>
        <v>108000</v>
      </c>
    </row>
    <row r="41" spans="1:6" ht="14" x14ac:dyDescent="0.3">
      <c r="A41" s="88" t="s">
        <v>546</v>
      </c>
      <c r="B41" s="182">
        <v>0.6</v>
      </c>
      <c r="C41" s="183">
        <v>50</v>
      </c>
      <c r="D41" s="183">
        <v>90000</v>
      </c>
      <c r="E41" s="2">
        <f t="shared" si="4"/>
        <v>30</v>
      </c>
      <c r="F41" s="2">
        <f t="shared" si="5"/>
        <v>54000</v>
      </c>
    </row>
    <row r="42" spans="1:6" ht="14" x14ac:dyDescent="0.3">
      <c r="A42" s="88" t="s">
        <v>549</v>
      </c>
      <c r="B42" s="182">
        <v>0.6</v>
      </c>
      <c r="C42" s="183">
        <v>30</v>
      </c>
      <c r="D42" s="183">
        <v>60000</v>
      </c>
      <c r="E42" s="2">
        <f t="shared" si="4"/>
        <v>18</v>
      </c>
      <c r="F42" s="2">
        <f t="shared" si="5"/>
        <v>36000</v>
      </c>
    </row>
    <row r="43" spans="1:6" ht="14.5" x14ac:dyDescent="0.35">
      <c r="A43" s="1"/>
      <c r="B43" s="2"/>
      <c r="C43" s="2"/>
      <c r="D43" s="2"/>
      <c r="E43" s="2">
        <f t="shared" si="4"/>
        <v>0</v>
      </c>
      <c r="F43" s="2"/>
    </row>
    <row r="44" spans="1:6" ht="14.5" x14ac:dyDescent="0.35">
      <c r="A44" s="1"/>
      <c r="B44" s="2"/>
      <c r="C44" s="2"/>
      <c r="D44" s="2"/>
      <c r="E44" s="2"/>
      <c r="F44" s="2"/>
    </row>
    <row r="45" spans="1:6" ht="14.5" x14ac:dyDescent="0.35">
      <c r="A45" s="1"/>
      <c r="B45" s="2"/>
      <c r="C45" s="2"/>
      <c r="D45" s="4"/>
      <c r="E45" s="2"/>
      <c r="F45" s="2"/>
    </row>
    <row r="46" spans="1:6" x14ac:dyDescent="0.25">
      <c r="A46" s="2"/>
      <c r="B46" s="2"/>
      <c r="C46" s="2"/>
      <c r="D46" s="2"/>
      <c r="E46" s="2"/>
      <c r="F46" s="2"/>
    </row>
    <row r="47" spans="1:6" x14ac:dyDescent="0.25">
      <c r="A47" s="137"/>
      <c r="B47" s="137"/>
      <c r="C47" s="137"/>
      <c r="D47" s="137"/>
      <c r="E47" s="2">
        <f>SUM(E29:E42)</f>
        <v>1642.45</v>
      </c>
      <c r="F47" s="2">
        <f>F29+F30+F43+F44+F45</f>
        <v>9110400</v>
      </c>
    </row>
    <row r="48" spans="1:6" x14ac:dyDescent="0.25">
      <c r="A48" s="136"/>
      <c r="B48" s="136"/>
      <c r="C48" s="136"/>
      <c r="D48" s="136"/>
      <c r="E48" s="2"/>
      <c r="F48" s="4"/>
    </row>
    <row r="49" spans="1:6" x14ac:dyDescent="0.25">
      <c r="A49" s="2" t="s">
        <v>42</v>
      </c>
      <c r="B49" s="2"/>
      <c r="C49" s="2"/>
      <c r="D49" s="2"/>
      <c r="E49" s="2">
        <f>E48+E47</f>
        <v>1642.45</v>
      </c>
      <c r="F49" s="4">
        <f>F48+F47</f>
        <v>9110400</v>
      </c>
    </row>
    <row r="50" spans="1:6" x14ac:dyDescent="0.25">
      <c r="A50" s="5" t="s">
        <v>43</v>
      </c>
      <c r="B50" s="5"/>
      <c r="C50" s="5"/>
      <c r="D50" s="5"/>
      <c r="E50" s="5">
        <f>E21+E49</f>
        <v>-3094.55</v>
      </c>
      <c r="F50" s="6">
        <f>F21+F49</f>
        <v>-10913800</v>
      </c>
    </row>
  </sheetData>
  <mergeCells count="19">
    <mergeCell ref="A1:F1"/>
    <mergeCell ref="A2:D2"/>
    <mergeCell ref="A3:F3"/>
    <mergeCell ref="A4:A5"/>
    <mergeCell ref="B4:B5"/>
    <mergeCell ref="C4:D4"/>
    <mergeCell ref="E4:F4"/>
    <mergeCell ref="A48:D48"/>
    <mergeCell ref="A19:D19"/>
    <mergeCell ref="A20:D20"/>
    <mergeCell ref="A21:D21"/>
    <mergeCell ref="A22:F22"/>
    <mergeCell ref="A23:A24"/>
    <mergeCell ref="B23:D24"/>
    <mergeCell ref="B25:D25"/>
    <mergeCell ref="A26:D26"/>
    <mergeCell ref="A27:A28"/>
    <mergeCell ref="B27:B28"/>
    <mergeCell ref="A47:D4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48B62-6031-4123-9A3B-BB7FAC5FFEF5}">
  <dimension ref="A1:C5"/>
  <sheetViews>
    <sheetView workbookViewId="0">
      <selection activeCell="D9" sqref="D9"/>
    </sheetView>
  </sheetViews>
  <sheetFormatPr defaultRowHeight="12.5" x14ac:dyDescent="0.25"/>
  <cols>
    <col min="2" max="2" width="17.453125" customWidth="1"/>
    <col min="3" max="3" width="26.7265625" customWidth="1"/>
  </cols>
  <sheetData>
    <row r="1" spans="1:3" ht="39.5" customHeight="1" x14ac:dyDescent="0.4">
      <c r="A1" s="145" t="s">
        <v>151</v>
      </c>
      <c r="B1" s="145"/>
      <c r="C1" s="145"/>
    </row>
    <row r="2" spans="1:3" x14ac:dyDescent="0.25">
      <c r="A2" s="5" t="s">
        <v>145</v>
      </c>
      <c r="B2" s="5" t="s">
        <v>143</v>
      </c>
      <c r="C2" s="5" t="s">
        <v>144</v>
      </c>
    </row>
    <row r="3" spans="1:3" ht="42.5" customHeight="1" x14ac:dyDescent="0.25">
      <c r="A3" s="81">
        <v>1</v>
      </c>
      <c r="B3" s="82" t="s">
        <v>146</v>
      </c>
      <c r="C3" s="83" t="s">
        <v>148</v>
      </c>
    </row>
    <row r="4" spans="1:3" ht="42" customHeight="1" x14ac:dyDescent="0.25">
      <c r="A4" s="81">
        <v>2</v>
      </c>
      <c r="B4" s="82" t="s">
        <v>147</v>
      </c>
      <c r="C4" s="83" t="s">
        <v>149</v>
      </c>
    </row>
    <row r="5" spans="1:3" ht="50" customHeight="1" x14ac:dyDescent="0.25">
      <c r="A5" s="81">
        <v>3</v>
      </c>
      <c r="B5" s="84" t="s">
        <v>330</v>
      </c>
      <c r="C5" s="83" t="s">
        <v>150</v>
      </c>
    </row>
  </sheetData>
  <mergeCells count="1">
    <mergeCell ref="A1:C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4F8AF-779F-428C-AF0A-DE74F4A272C1}">
  <dimension ref="A1:B5"/>
  <sheetViews>
    <sheetView workbookViewId="0">
      <selection activeCell="E23" sqref="E23"/>
    </sheetView>
  </sheetViews>
  <sheetFormatPr defaultRowHeight="12.5" x14ac:dyDescent="0.25"/>
  <cols>
    <col min="1" max="1" width="23.81640625" customWidth="1"/>
    <col min="2" max="2" width="12.54296875" customWidth="1"/>
  </cols>
  <sheetData>
    <row r="1" spans="1:2" ht="13" x14ac:dyDescent="0.3">
      <c r="A1" s="80" t="s">
        <v>135</v>
      </c>
      <c r="B1" s="80" t="s">
        <v>136</v>
      </c>
    </row>
    <row r="2" spans="1:2" x14ac:dyDescent="0.25">
      <c r="A2" t="s">
        <v>137</v>
      </c>
      <c r="B2">
        <v>1192361</v>
      </c>
    </row>
    <row r="3" spans="1:2" x14ac:dyDescent="0.25">
      <c r="A3" t="s">
        <v>138</v>
      </c>
      <c r="B3">
        <v>1207683</v>
      </c>
    </row>
    <row r="4" spans="1:2" ht="14" x14ac:dyDescent="0.25">
      <c r="A4" s="105" t="s">
        <v>355</v>
      </c>
      <c r="B4" s="106">
        <v>1168369</v>
      </c>
    </row>
    <row r="5" spans="1:2" ht="14" x14ac:dyDescent="0.25">
      <c r="A5" s="105" t="s">
        <v>356</v>
      </c>
      <c r="B5" s="106">
        <v>1142109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B360C-F8F1-4B7B-ADD5-7D56DB2C8DD9}">
  <dimension ref="A1:AC19"/>
  <sheetViews>
    <sheetView workbookViewId="0">
      <selection activeCell="F20" sqref="F20"/>
    </sheetView>
  </sheetViews>
  <sheetFormatPr defaultRowHeight="12.5" x14ac:dyDescent="0.25"/>
  <sheetData>
    <row r="1" spans="1:29" ht="15.5" x14ac:dyDescent="0.35">
      <c r="A1" s="146" t="s">
        <v>152</v>
      </c>
      <c r="B1" s="147"/>
      <c r="C1" s="147"/>
      <c r="D1" s="90"/>
      <c r="E1" s="90"/>
      <c r="F1" s="90"/>
      <c r="G1" s="90"/>
      <c r="H1" s="90"/>
      <c r="I1" s="90"/>
      <c r="J1" s="90"/>
      <c r="K1" s="90"/>
      <c r="L1" s="90"/>
      <c r="M1" s="90"/>
      <c r="N1" s="90"/>
      <c r="O1" s="90"/>
      <c r="P1" s="90"/>
      <c r="Q1" s="90"/>
      <c r="R1" s="90"/>
      <c r="S1" s="90"/>
      <c r="T1" s="90"/>
      <c r="U1" s="90"/>
      <c r="V1" s="90"/>
      <c r="W1" s="90"/>
      <c r="X1" s="90"/>
      <c r="Y1" s="90"/>
      <c r="Z1" s="90"/>
      <c r="AA1" s="90"/>
      <c r="AB1" s="90"/>
      <c r="AC1" s="91"/>
    </row>
    <row r="2" spans="1:29" ht="30" customHeight="1" x14ac:dyDescent="0.25">
      <c r="A2" s="92"/>
      <c r="AC2" s="93"/>
    </row>
    <row r="3" spans="1:29" ht="21.5" customHeight="1" x14ac:dyDescent="0.25">
      <c r="A3" s="94" t="s">
        <v>299</v>
      </c>
      <c r="AC3" s="93"/>
    </row>
    <row r="4" spans="1:29" ht="14.5" x14ac:dyDescent="0.25">
      <c r="A4" s="95" t="s">
        <v>300</v>
      </c>
      <c r="AC4" s="93"/>
    </row>
    <row r="5" spans="1:29" ht="14.5" x14ac:dyDescent="0.25">
      <c r="A5" s="95" t="s">
        <v>301</v>
      </c>
      <c r="AC5" s="93"/>
    </row>
    <row r="6" spans="1:29" ht="14.5" x14ac:dyDescent="0.25">
      <c r="A6" s="95" t="s">
        <v>302</v>
      </c>
      <c r="AC6" s="93"/>
    </row>
    <row r="7" spans="1:29" ht="14.5" x14ac:dyDescent="0.25">
      <c r="A7" s="95" t="s">
        <v>303</v>
      </c>
      <c r="AC7" s="93"/>
    </row>
    <row r="8" spans="1:29" ht="14.5" x14ac:dyDescent="0.25">
      <c r="A8" s="94" t="s">
        <v>304</v>
      </c>
      <c r="AC8" s="93"/>
    </row>
    <row r="9" spans="1:29" ht="14.5" x14ac:dyDescent="0.25">
      <c r="A9" s="94" t="s">
        <v>305</v>
      </c>
      <c r="AC9" s="93"/>
    </row>
    <row r="10" spans="1:29" ht="14.5" x14ac:dyDescent="0.25">
      <c r="A10" s="94" t="s">
        <v>306</v>
      </c>
      <c r="AC10" s="93"/>
    </row>
    <row r="11" spans="1:29" ht="14.5" x14ac:dyDescent="0.25">
      <c r="A11" s="94" t="s">
        <v>307</v>
      </c>
      <c r="AC11" s="93"/>
    </row>
    <row r="12" spans="1:29" ht="14.5" x14ac:dyDescent="0.25">
      <c r="A12" s="94" t="s">
        <v>308</v>
      </c>
      <c r="AC12" s="93"/>
    </row>
    <row r="13" spans="1:29" ht="14.5" x14ac:dyDescent="0.25">
      <c r="A13" s="95" t="s">
        <v>309</v>
      </c>
      <c r="AC13" s="93"/>
    </row>
    <row r="14" spans="1:29" ht="14.5" x14ac:dyDescent="0.25">
      <c r="A14" s="95" t="s">
        <v>310</v>
      </c>
      <c r="AC14" s="93"/>
    </row>
    <row r="15" spans="1:29" ht="14.5" x14ac:dyDescent="0.25">
      <c r="A15" s="95" t="s">
        <v>311</v>
      </c>
      <c r="AC15" s="93"/>
    </row>
    <row r="16" spans="1:29" ht="14.5" x14ac:dyDescent="0.25">
      <c r="A16" s="95" t="s">
        <v>312</v>
      </c>
      <c r="AC16" s="93"/>
    </row>
    <row r="17" spans="1:29" ht="14.5" x14ac:dyDescent="0.25">
      <c r="A17" s="95" t="s">
        <v>313</v>
      </c>
      <c r="AC17" s="93"/>
    </row>
    <row r="18" spans="1:29" ht="14.5" x14ac:dyDescent="0.25">
      <c r="A18" s="95" t="s">
        <v>314</v>
      </c>
      <c r="AC18" s="93"/>
    </row>
    <row r="19" spans="1:29" ht="15" thickBot="1" x14ac:dyDescent="0.3">
      <c r="A19" s="96"/>
      <c r="B19" s="97"/>
      <c r="C19" s="97"/>
      <c r="D19" s="97"/>
      <c r="E19" s="97"/>
      <c r="F19" s="97"/>
      <c r="G19" s="97"/>
      <c r="H19" s="97"/>
      <c r="I19" s="97"/>
      <c r="J19" s="97"/>
      <c r="K19" s="97"/>
      <c r="L19" s="97"/>
      <c r="M19" s="97"/>
      <c r="N19" s="97"/>
      <c r="O19" s="97"/>
      <c r="P19" s="97"/>
      <c r="Q19" s="97"/>
      <c r="R19" s="97"/>
      <c r="S19" s="97"/>
      <c r="T19" s="97"/>
      <c r="U19" s="97"/>
      <c r="V19" s="97"/>
      <c r="W19" s="97"/>
      <c r="X19" s="97"/>
      <c r="Y19" s="97"/>
      <c r="Z19" s="97"/>
      <c r="AA19" s="97"/>
      <c r="AB19" s="97"/>
      <c r="AC19" s="98"/>
    </row>
  </sheetData>
  <mergeCells count="1">
    <mergeCell ref="A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Risk &amp; Opportunity Register</vt:lpstr>
      <vt:lpstr>Impact &amp; Probability</vt:lpstr>
      <vt:lpstr>Time  Budget Calculations</vt:lpstr>
      <vt:lpstr>risk matrix categorization</vt:lpstr>
      <vt:lpstr>Team members</vt:lpstr>
      <vt:lpstr>References</vt:lpstr>
      <vt:lpstr>'Risk &amp; Opportunity Register'!Criteria</vt:lpstr>
      <vt:lpstr>'Impact &amp; Probability'!Print_Area</vt:lpstr>
      <vt:lpstr>'Risk &amp; Opportunity Register'!Print_Area</vt:lpstr>
      <vt:lpstr>'Risk &amp; Opportunity Register'!Print_Titles</vt:lpstr>
    </vt:vector>
  </TitlesOfParts>
  <Manager/>
  <Company>Project Control Group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Noel Hayes</dc:creator>
  <cp:keywords/>
  <dc:description/>
  <cp:lastModifiedBy>Mary, Roshna</cp:lastModifiedBy>
  <cp:revision/>
  <cp:lastPrinted>2022-03-10T14:49:46Z</cp:lastPrinted>
  <dcterms:created xsi:type="dcterms:W3CDTF">2006-03-27T16:33:06Z</dcterms:created>
  <dcterms:modified xsi:type="dcterms:W3CDTF">2024-03-07T22:21:52Z</dcterms:modified>
  <cp:category/>
  <cp:contentStatus/>
</cp:coreProperties>
</file>