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wnloads\"/>
    </mc:Choice>
  </mc:AlternateContent>
  <xr:revisionPtr revIDLastSave="0" documentId="13_ncr:1_{A09ADE12-8BDE-43D2-A80D-1C64D1CDCF60}" xr6:coauthVersionLast="47" xr6:coauthVersionMax="47" xr10:uidLastSave="{00000000-0000-0000-0000-000000000000}"/>
  <bookViews>
    <workbookView xWindow="-120" yWindow="-120" windowWidth="29040" windowHeight="15840" xr2:uid="{668FA8B0-1BC4-4F97-8992-02BB7A540080}"/>
  </bookViews>
  <sheets>
    <sheet name="Gestor" sheetId="5" r:id="rId1"/>
    <sheet name="Colaborador" sheetId="6" r:id="rId2"/>
    <sheet name="Calculo" sheetId="7" r:id="rId3"/>
    <sheet name="Dashboard" sheetId="8" r:id="rId4"/>
  </sheets>
  <definedNames>
    <definedName name="DEL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C6" i="7" s="1"/>
  <c r="D6" i="7" s="1"/>
  <c r="I8" i="6"/>
  <c r="C5" i="7" s="1"/>
  <c r="I9" i="6"/>
  <c r="D22" i="7"/>
  <c r="D20" i="7"/>
  <c r="D13" i="7"/>
  <c r="D12" i="7"/>
  <c r="D11" i="7"/>
  <c r="D19" i="7"/>
  <c r="D5" i="7"/>
  <c r="D4" i="7"/>
  <c r="D27" i="7" s="1"/>
  <c r="D3" i="7"/>
  <c r="C22" i="7"/>
  <c r="C20" i="7"/>
  <c r="C19" i="7"/>
  <c r="C13" i="7"/>
  <c r="C16" i="7" s="1"/>
  <c r="C12" i="7"/>
  <c r="C15" i="7" s="1"/>
  <c r="C11" i="7"/>
  <c r="C14" i="7" s="1"/>
  <c r="C4" i="7"/>
  <c r="D35" i="7" l="1"/>
  <c r="D14" i="7"/>
  <c r="D28" i="7"/>
  <c r="C21" i="7"/>
  <c r="D33" i="7"/>
  <c r="D32" i="7"/>
  <c r="D31" i="7"/>
  <c r="C28" i="7"/>
  <c r="D15" i="7"/>
  <c r="D30" i="7"/>
  <c r="D16" i="7"/>
  <c r="D107" i="7"/>
  <c r="C32" i="7"/>
  <c r="C29" i="7"/>
  <c r="C7" i="7"/>
  <c r="D7" i="7"/>
  <c r="C8" i="7"/>
  <c r="D8" i="7" s="1"/>
  <c r="C33" i="7"/>
  <c r="C107" i="7"/>
  <c r="E107" i="7"/>
  <c r="D21" i="7"/>
  <c r="C30" i="7"/>
  <c r="C31" i="7"/>
  <c r="C34" i="7"/>
  <c r="C35" i="7"/>
  <c r="C27" i="7"/>
  <c r="D29" i="7" l="1"/>
  <c r="D34" i="7"/>
</calcChain>
</file>

<file path=xl/sharedStrings.xml><?xml version="1.0" encoding="utf-8"?>
<sst xmlns="http://schemas.openxmlformats.org/spreadsheetml/2006/main" count="556" uniqueCount="158">
  <si>
    <t>PROJETOS 2022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</si>
  <si>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</si>
  <si>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</si>
  <si>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</si>
  <si>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</si>
  <si>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</si>
  <si>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</si>
  <si>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</si>
  <si>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</si>
  <si>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</si>
  <si>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</si>
  <si>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</si>
  <si>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</si>
  <si>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</si>
  <si>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Projeto</t>
  </si>
  <si>
    <t>Tarefas</t>
  </si>
  <si>
    <t>EQUIPE</t>
  </si>
  <si>
    <t>COLABORADOR</t>
  </si>
  <si>
    <t>TEMPO ESTIMADO</t>
  </si>
  <si>
    <t>DEAD LINE</t>
  </si>
  <si>
    <t>APROVAÇÃO</t>
  </si>
  <si>
    <t>Confecçao de slogan</t>
  </si>
  <si>
    <t>Pesquisa de satisfação</t>
  </si>
  <si>
    <t>Verificação do produto</t>
  </si>
  <si>
    <t>ALFA</t>
  </si>
  <si>
    <t>BRUNA</t>
  </si>
  <si>
    <t>Criação do formulário</t>
  </si>
  <si>
    <t>Novo portfolio</t>
  </si>
  <si>
    <t>Redes sociais</t>
  </si>
  <si>
    <t>Encaixotamento</t>
  </si>
  <si>
    <t>Distribuição do formulário</t>
  </si>
  <si>
    <t>Etiqueta da embalagem</t>
  </si>
  <si>
    <t>Verificação de produtos</t>
  </si>
  <si>
    <t>Etiquetagem</t>
  </si>
  <si>
    <t>Análise  do formulário</t>
  </si>
  <si>
    <t xml:space="preserve">Separaçao de lotes para carregamento </t>
  </si>
  <si>
    <t>Plano de marketing</t>
  </si>
  <si>
    <t>Sepraçao de paletes</t>
  </si>
  <si>
    <t>Divulgação dos resultados</t>
  </si>
  <si>
    <t>Verificação de pedidos</t>
  </si>
  <si>
    <t>Planejamento fiscal</t>
  </si>
  <si>
    <t>Despaxo pra área de carga</t>
  </si>
  <si>
    <t>Definição do plano de ação</t>
  </si>
  <si>
    <t>Planejamento de conteudo</t>
  </si>
  <si>
    <t>Criação do perfil</t>
  </si>
  <si>
    <t>Design de apresentação</t>
  </si>
  <si>
    <t>Planejamento de coteúdo</t>
  </si>
  <si>
    <t>Validação de marketing</t>
  </si>
  <si>
    <t>Criação de conteúdo</t>
  </si>
  <si>
    <t>Analise de midia</t>
  </si>
  <si>
    <t>Divulgação de conteúdo</t>
  </si>
  <si>
    <t>Captação p/ Rede Social</t>
  </si>
  <si>
    <t>Análise do alcance</t>
  </si>
  <si>
    <t>Serviço LTDA</t>
  </si>
  <si>
    <t>Análise da matéria prima</t>
  </si>
  <si>
    <t>Re-avalliação de produto</t>
  </si>
  <si>
    <t>Validação de processo</t>
  </si>
  <si>
    <t>Contagem de etiqueta</t>
  </si>
  <si>
    <t>Teste de qualidade</t>
  </si>
  <si>
    <t>Documentação de relatorio</t>
  </si>
  <si>
    <t>Armazenamento dos produtos</t>
  </si>
  <si>
    <t xml:space="preserve">Etiquetagem </t>
  </si>
  <si>
    <t>Envio dos produtos</t>
  </si>
  <si>
    <t>Quantificação do produto</t>
  </si>
  <si>
    <t>Planejamento de propaganda</t>
  </si>
  <si>
    <t>Separação por categoria</t>
  </si>
  <si>
    <t>Criaçao de slogan</t>
  </si>
  <si>
    <t>Validação da separação</t>
  </si>
  <si>
    <t>Desenvolvimento de portifolio</t>
  </si>
  <si>
    <t>EQUIPES</t>
  </si>
  <si>
    <t>OMEGA</t>
  </si>
  <si>
    <t>ECHO</t>
  </si>
  <si>
    <t>BRAVO</t>
  </si>
  <si>
    <t>Revestimento de segurança</t>
  </si>
  <si>
    <t>Divulgação em redes sociais</t>
  </si>
  <si>
    <t>FABIO</t>
  </si>
  <si>
    <t>GEREMIAS</t>
  </si>
  <si>
    <t>DOUGLAS</t>
  </si>
  <si>
    <t>GIOVANA</t>
  </si>
  <si>
    <t>Armazenagem</t>
  </si>
  <si>
    <t>Publicidade</t>
  </si>
  <si>
    <t>MARCOS</t>
  </si>
  <si>
    <t>DATENA</t>
  </si>
  <si>
    <t>MARIANA</t>
  </si>
  <si>
    <t>MARCELA</t>
  </si>
  <si>
    <t>JOTA</t>
  </si>
  <si>
    <t>CASIO</t>
  </si>
  <si>
    <t>MARTA</t>
  </si>
  <si>
    <t>FABIANA</t>
  </si>
  <si>
    <t>GUSTAVO</t>
  </si>
  <si>
    <t>LETICIA</t>
  </si>
  <si>
    <t>CAMILA</t>
  </si>
  <si>
    <t>TODOS</t>
  </si>
  <si>
    <t>Listagem de pedidos</t>
  </si>
  <si>
    <t>Emisão de nota fiscal</t>
  </si>
  <si>
    <t>Confirmação com clientes</t>
  </si>
  <si>
    <t>Verificação de CNPJ</t>
  </si>
  <si>
    <t>Documentação de produtos</t>
  </si>
  <si>
    <t>Serparação de CPF / CNPJ</t>
  </si>
  <si>
    <t>Copia da documentação</t>
  </si>
  <si>
    <t>Pagamento de taxas fiscais</t>
  </si>
  <si>
    <t>Deputarção de dados</t>
  </si>
  <si>
    <t>Despacho de notas</t>
  </si>
  <si>
    <t>TAREFAS PLANEJADAS</t>
  </si>
  <si>
    <t>Tarefas Não Planejadas</t>
  </si>
  <si>
    <t>Nome</t>
  </si>
  <si>
    <t>inicio</t>
  </si>
  <si>
    <t>fim</t>
  </si>
  <si>
    <t>Tempo estimado</t>
  </si>
  <si>
    <t>Estado</t>
  </si>
  <si>
    <t>Tempo total</t>
  </si>
  <si>
    <t>Tempo de atraso</t>
  </si>
  <si>
    <t>Tarefas EXTRAS</t>
  </si>
  <si>
    <t xml:space="preserve">Janeiro </t>
  </si>
  <si>
    <t>FINALIZADO</t>
  </si>
  <si>
    <t>Ajuste do site</t>
  </si>
  <si>
    <t>Planejamento de transporte</t>
  </si>
  <si>
    <t>INICIADO</t>
  </si>
  <si>
    <t xml:space="preserve">Recorte de caixa </t>
  </si>
  <si>
    <t xml:space="preserve">Treinamento de estagiario </t>
  </si>
  <si>
    <t>Reunião equipe ALPHA</t>
  </si>
  <si>
    <t>Montagem de equipamentos</t>
  </si>
  <si>
    <t>Conserto de produtos</t>
  </si>
  <si>
    <t>Checagem de funcionários</t>
  </si>
  <si>
    <t>Negociação com montadora</t>
  </si>
  <si>
    <t>Reunião com gestor</t>
  </si>
  <si>
    <t>n</t>
  </si>
  <si>
    <t>PLANEJADAS</t>
  </si>
  <si>
    <t>TAREFAS</t>
  </si>
  <si>
    <t>planejada</t>
  </si>
  <si>
    <t>finalizada</t>
  </si>
  <si>
    <t>em progresso</t>
  </si>
  <si>
    <t>TOTAL PLANEJADAS</t>
  </si>
  <si>
    <t>TOTAL FINALIZADAS</t>
  </si>
  <si>
    <t>TOTAL EM PROGRESSO</t>
  </si>
  <si>
    <t>EXTRA</t>
  </si>
  <si>
    <t>Extras</t>
  </si>
  <si>
    <t>Extras finalizada</t>
  </si>
  <si>
    <t>Extras em progresso</t>
  </si>
  <si>
    <t>TOTAL EXTRAS</t>
  </si>
  <si>
    <t>tempo gasto em tarefas não planeadas</t>
  </si>
  <si>
    <t>Tempo gasto em tarefas planejadas</t>
  </si>
  <si>
    <t>Tempo gasto em tarefas não planeadas</t>
  </si>
  <si>
    <t>Horas trabalhadas</t>
  </si>
  <si>
    <t xml:space="preserve">Horas ideais </t>
  </si>
  <si>
    <t>Coluna1</t>
  </si>
  <si>
    <t>Cumprimento do planejamento</t>
  </si>
  <si>
    <t xml:space="preserve">Cumprimento planejamento 
sem solicitações </t>
  </si>
  <si>
    <t>Taxa de tempo despendido em tarefas não planjeadas</t>
  </si>
  <si>
    <t>Taxa conclusão de tarefas</t>
  </si>
  <si>
    <t>Taxa realização de tarefas</t>
  </si>
  <si>
    <t>Indicador solicitações</t>
  </si>
  <si>
    <t>Taxa de resolução solicitações</t>
  </si>
  <si>
    <t>Tarefas finalizadas por hora</t>
  </si>
  <si>
    <t>Tempo médio resolução solicitações</t>
  </si>
  <si>
    <t>finalizadas</t>
  </si>
  <si>
    <t>iniciadas</t>
  </si>
  <si>
    <t xml:space="preserve">atrasadas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</si>
</sst>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546A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8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9" tint="0.39997558519241921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0" applyNumberFormat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2" xfId="0" applyBorder="1"/>
    <xf numFmtId="0" fontId="4" fillId="9" borderId="9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0" fillId="4" borderId="5" xfId="0" applyFill="1" applyBorder="1"/>
    <xf numFmtId="0" fontId="0" fillId="4" borderId="10" xfId="0" applyFill="1" applyBorder="1"/>
    <xf numFmtId="0" fontId="0" fillId="4" borderId="3" xfId="0" applyFill="1" applyBorder="1"/>
    <xf numFmtId="0" fontId="0" fillId="8" borderId="13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5" fillId="8" borderId="13" xfId="0" applyFont="1" applyFill="1" applyBorder="1"/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6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10" borderId="6" xfId="0" applyFill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" xfId="0" applyFill="1" applyBorder="1"/>
    <xf numFmtId="0" fontId="0" fillId="12" borderId="4" xfId="0" applyFill="1" applyBorder="1"/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/>
    <xf numFmtId="14" fontId="4" fillId="9" borderId="7" xfId="0" applyNumberFormat="1" applyFont="1" applyFill="1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0" fontId="10" fillId="0" borderId="0" xfId="0" applyFont="1"/>
    <xf numFmtId="9" fontId="0" fillId="0" borderId="3" xfId="1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5" fontId="0" fillId="0" borderId="15" xfId="0" applyNumberFormat="1" applyBorder="1" applyAlignment="1">
      <alignment horizontal="center"/>
    </xf>
    <xf numFmtId="165" fontId="7" fillId="15" borderId="3" xfId="2" applyNumberFormat="1" applyBorder="1" applyAlignment="1">
      <alignment horizontal="center" vertical="center"/>
    </xf>
    <xf numFmtId="165" fontId="7" fillId="15" borderId="4" xfId="2" applyNumberFormat="1" applyBorder="1" applyAlignment="1">
      <alignment horizontal="center" vertical="center"/>
    </xf>
    <xf numFmtId="165" fontId="7" fillId="15" borderId="6" xfId="2" applyNumberFormat="1" applyBorder="1" applyAlignment="1">
      <alignment horizontal="center" vertical="center"/>
    </xf>
    <xf numFmtId="165" fontId="7" fillId="15" borderId="12" xfId="2" applyNumberFormat="1" applyBorder="1" applyAlignment="1">
      <alignment horizontal="center" vertical="center"/>
    </xf>
    <xf numFmtId="165" fontId="8" fillId="16" borderId="3" xfId="3" applyNumberFormat="1" applyBorder="1" applyAlignment="1">
      <alignment horizontal="center" vertical="center"/>
    </xf>
    <xf numFmtId="165" fontId="11" fillId="18" borderId="3" xfId="4" applyNumberFormat="1" applyFont="1" applyFill="1" applyBorder="1" applyAlignment="1">
      <alignment horizontal="center" vertical="center"/>
    </xf>
    <xf numFmtId="165" fontId="9" fillId="17" borderId="3" xfId="4" applyNumberFormat="1" applyBorder="1" applyAlignment="1">
      <alignment horizontal="center" vertical="center"/>
    </xf>
    <xf numFmtId="165" fontId="9" fillId="17" borderId="6" xfId="4" applyNumberFormat="1" applyBorder="1" applyAlignment="1">
      <alignment horizontal="center" vertical="center"/>
    </xf>
    <xf numFmtId="165" fontId="8" fillId="16" borderId="6" xfId="3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15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0" fontId="0" fillId="0" borderId="3" xfId="1" applyNumberFormat="1" applyFont="1" applyBorder="1"/>
    <xf numFmtId="165" fontId="0" fillId="0" borderId="22" xfId="0" applyNumberFormat="1" applyBorder="1" applyAlignment="1">
      <alignment horizontal="center"/>
    </xf>
    <xf numFmtId="2" fontId="0" fillId="0" borderId="3" xfId="0" applyNumberFormat="1" applyBorder="1"/>
    <xf numFmtId="165" fontId="0" fillId="0" borderId="6" xfId="0" applyNumberFormat="1" applyBorder="1"/>
    <xf numFmtId="0" fontId="0" fillId="19" borderId="3" xfId="0" applyFill="1" applyBorder="1"/>
    <xf numFmtId="0" fontId="0" fillId="19" borderId="3" xfId="0" applyFill="1" applyBorder="1" applyAlignment="1">
      <alignment horizontal="center" vertical="center"/>
    </xf>
    <xf numFmtId="14" fontId="0" fillId="19" borderId="3" xfId="0" applyNumberFormat="1" applyFill="1" applyBorder="1" applyAlignment="1">
      <alignment horizontal="center" vertical="center"/>
    </xf>
    <xf numFmtId="165" fontId="0" fillId="19" borderId="3" xfId="0" applyNumberFormat="1" applyFill="1" applyBorder="1" applyAlignment="1">
      <alignment horizontal="center" vertical="center"/>
    </xf>
    <xf numFmtId="0" fontId="0" fillId="0" borderId="23" xfId="0" applyBorder="1"/>
    <xf numFmtId="165" fontId="7" fillId="15" borderId="23" xfId="2" applyNumberFormat="1" applyBorder="1" applyAlignment="1">
      <alignment horizontal="center" vertical="center"/>
    </xf>
    <xf numFmtId="0" fontId="0" fillId="19" borderId="23" xfId="0" applyFill="1" applyBorder="1"/>
    <xf numFmtId="0" fontId="0" fillId="19" borderId="7" xfId="0" applyFill="1" applyBorder="1"/>
    <xf numFmtId="0" fontId="0" fillId="19" borderId="7" xfId="0" applyFill="1" applyBorder="1" applyAlignment="1">
      <alignment horizontal="center" vertical="center"/>
    </xf>
    <xf numFmtId="14" fontId="0" fillId="19" borderId="7" xfId="0" applyNumberFormat="1" applyFill="1" applyBorder="1" applyAlignment="1">
      <alignment horizontal="center" vertical="center"/>
    </xf>
    <xf numFmtId="165" fontId="0" fillId="19" borderId="7" xfId="0" applyNumberFormat="1" applyFill="1" applyBorder="1" applyAlignment="1">
      <alignment horizontal="center" vertical="center"/>
    </xf>
    <xf numFmtId="165" fontId="7" fillId="15" borderId="7" xfId="2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21" borderId="0" xfId="0" applyFill="1"/>
    <xf numFmtId="0" fontId="0" fillId="22" borderId="3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165" fontId="7" fillId="24" borderId="3" xfId="3" applyNumberFormat="1" applyFont="1" applyFill="1" applyBorder="1" applyAlignment="1">
      <alignment horizontal="center" vertical="center"/>
    </xf>
    <xf numFmtId="165" fontId="0" fillId="18" borderId="3" xfId="4" applyNumberFormat="1" applyFont="1" applyFill="1" applyBorder="1" applyAlignment="1">
      <alignment horizontal="center" vertical="center"/>
    </xf>
    <xf numFmtId="165" fontId="0" fillId="18" borderId="3" xfId="2" applyNumberFormat="1" applyFont="1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0" borderId="24" xfId="0" applyBorder="1"/>
    <xf numFmtId="165" fontId="0" fillId="0" borderId="24" xfId="0" applyNumberFormat="1" applyBorder="1" applyAlignment="1">
      <alignment horizontal="center" vertical="center"/>
    </xf>
    <xf numFmtId="0" fontId="0" fillId="3" borderId="24" xfId="0" applyFill="1" applyBorder="1"/>
    <xf numFmtId="165" fontId="0" fillId="3" borderId="24" xfId="0" applyNumberFormat="1" applyFill="1" applyBorder="1" applyAlignment="1">
      <alignment horizontal="center" vertical="center"/>
    </xf>
    <xf numFmtId="165" fontId="8" fillId="26" borderId="23" xfId="3" applyNumberFormat="1" applyFill="1" applyBorder="1" applyAlignment="1">
      <alignment horizontal="center" vertical="center"/>
    </xf>
    <xf numFmtId="165" fontId="8" fillId="26" borderId="3" xfId="2" applyNumberFormat="1" applyFont="1" applyFill="1" applyBorder="1" applyAlignment="1">
      <alignment horizontal="center" vertical="center"/>
    </xf>
    <xf numFmtId="165" fontId="9" fillId="17" borderId="23" xfId="4" applyNumberFormat="1" applyBorder="1" applyAlignment="1">
      <alignment horizontal="center" vertical="center"/>
    </xf>
    <xf numFmtId="165" fontId="8" fillId="16" borderId="23" xfId="3" applyNumberFormat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7" borderId="0" xfId="0" applyFill="1"/>
    <xf numFmtId="0" fontId="0" fillId="0" borderId="14" xfId="0" applyBorder="1"/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</cellXfs>
  <cellStyles count="5">
    <cellStyle name="Bom" xfId="2" builtinId="26"/>
    <cellStyle name="Neutro" xfId="4" builtinId="28"/>
    <cellStyle name="Normal" xfId="0" builtinId="0"/>
    <cellStyle name="Porcentagem" xfId="1" builtinId="5"/>
    <cellStyle name="Ruim" xfId="3" builtinId="27"/>
  </cellStyles>
  <dxfs count="24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AEAAA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AEAAA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center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5" formatCode="[h]:mm:ss;@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65" formatCode="[h]:mm:ss;@"/>
      <alignment horizontal="center" vertical="center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numFmt numFmtId="165" formatCode="[h]:mm:ss;@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alignment horizontal="center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[h]:mm:ss;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h:mm;@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2" tint="-0.499984740745262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ill>
        <patternFill patternType="solid">
          <fgColor indexed="64"/>
          <bgColor rgb="FFAEAAAA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theme="9" tint="0.39997558519241921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border outline="0">
        <top style="thin">
          <color theme="9" tint="0.39997558519241921"/>
        </top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AB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fmlaLink="$A$5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fmlaLink="$A$9" lockText="1" noThreeD="1"/>
</file>

<file path=xl/ctrlProps/ctrlProp101.xml><?xml version="1.0" encoding="utf-8"?>
<formControlPr xmlns="http://schemas.microsoft.com/office/spreadsheetml/2009/9/main" objectType="CheckBox" checked="Checked" fmlaLink="$A$9" lockText="1" noThreeD="1"/>
</file>

<file path=xl/ctrlProps/ctrlProp102.xml><?xml version="1.0" encoding="utf-8"?>
<formControlPr xmlns="http://schemas.microsoft.com/office/spreadsheetml/2009/9/main" objectType="CheckBox" checked="Checked" fmlaLink="$A$9" lockText="1" noThreeD="1"/>
</file>

<file path=xl/ctrlProps/ctrlProp103.xml><?xml version="1.0" encoding="utf-8"?>
<formControlPr xmlns="http://schemas.microsoft.com/office/spreadsheetml/2009/9/main" objectType="CheckBox" checked="Checked" fmlaLink="$A$9" lockText="1" noThreeD="1"/>
</file>

<file path=xl/ctrlProps/ctrlProp104.xml><?xml version="1.0" encoding="utf-8"?>
<formControlPr xmlns="http://schemas.microsoft.com/office/spreadsheetml/2009/9/main" objectType="CheckBox" checked="Checked" fmlaLink="$A$9" lockText="1" noThreeD="1"/>
</file>

<file path=xl/ctrlProps/ctrlProp105.xml><?xml version="1.0" encoding="utf-8"?>
<formControlPr xmlns="http://schemas.microsoft.com/office/spreadsheetml/2009/9/main" objectType="CheckBox" checked="Checked" fmlaLink="$A$9" lockText="1" noThreeD="1"/>
</file>

<file path=xl/ctrlProps/ctrlProp106.xml><?xml version="1.0" encoding="utf-8"?>
<formControlPr xmlns="http://schemas.microsoft.com/office/spreadsheetml/2009/9/main" objectType="CheckBox" checked="Checked" fmlaLink="$A$9" lockText="1" noThreeD="1"/>
</file>

<file path=xl/ctrlProps/ctrlProp107.xml><?xml version="1.0" encoding="utf-8"?>
<formControlPr xmlns="http://schemas.microsoft.com/office/spreadsheetml/2009/9/main" objectType="CheckBox" checked="Checked" fmlaLink="$A$9" lockText="1" noThreeD="1"/>
</file>

<file path=xl/ctrlProps/ctrlProp108.xml><?xml version="1.0" encoding="utf-8"?>
<formControlPr xmlns="http://schemas.microsoft.com/office/spreadsheetml/2009/9/main" objectType="CheckBox" checked="Checked" fmlaLink="$A$9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fmlaLink="$A$9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fmlaLink="$L$2" lockText="1" noThreeD="1"/>
</file>

<file path=xl/ctrlProps/ctrlProp112.xml><?xml version="1.0" encoding="utf-8"?>
<formControlPr xmlns="http://schemas.microsoft.com/office/spreadsheetml/2009/9/main" objectType="CheckBox" checked="Checked" fmlaLink="$L$2" lockText="1" noThreeD="1"/>
</file>

<file path=xl/ctrlProps/ctrlProp113.xml><?xml version="1.0" encoding="utf-8"?>
<formControlPr xmlns="http://schemas.microsoft.com/office/spreadsheetml/2009/9/main" objectType="CheckBox" checked="Checked" fmlaLink="$L$2" lockText="1" noThreeD="1"/>
</file>

<file path=xl/ctrlProps/ctrlProp114.xml><?xml version="1.0" encoding="utf-8"?>
<formControlPr xmlns="http://schemas.microsoft.com/office/spreadsheetml/2009/9/main" objectType="CheckBox" checked="Checked" fmlaLink="$L$2" lockText="1" noThreeD="1"/>
</file>

<file path=xl/ctrlProps/ctrlProp115.xml><?xml version="1.0" encoding="utf-8"?>
<formControlPr xmlns="http://schemas.microsoft.com/office/spreadsheetml/2009/9/main" objectType="CheckBox" checked="Checked" fmlaLink="$L$2" lockText="1" noThreeD="1"/>
</file>

<file path=xl/ctrlProps/ctrlProp116.xml><?xml version="1.0" encoding="utf-8"?>
<formControlPr xmlns="http://schemas.microsoft.com/office/spreadsheetml/2009/9/main" objectType="CheckBox" checked="Checked" fmlaLink="$L$2" lockText="1" noThreeD="1"/>
</file>

<file path=xl/ctrlProps/ctrlProp117.xml><?xml version="1.0" encoding="utf-8"?>
<formControlPr xmlns="http://schemas.microsoft.com/office/spreadsheetml/2009/9/main" objectType="CheckBox" checked="Checked" fmlaLink="$L$2" lockText="1" noThreeD="1"/>
</file>

<file path=xl/ctrlProps/ctrlProp118.xml><?xml version="1.0" encoding="utf-8"?>
<formControlPr xmlns="http://schemas.microsoft.com/office/spreadsheetml/2009/9/main" objectType="CheckBox" checked="Checked" fmlaLink="$L$2" lockText="1" noThreeD="1"/>
</file>

<file path=xl/ctrlProps/ctrlProp119.xml><?xml version="1.0" encoding="utf-8"?>
<formControlPr xmlns="http://schemas.microsoft.com/office/spreadsheetml/2009/9/main" objectType="CheckBox" checked="Checked" fmlaLink="$L$2" lockText="1" noThreeD="1"/>
</file>

<file path=xl/ctrlProps/ctrlProp12.xml><?xml version="1.0" encoding="utf-8"?>
<formControlPr xmlns="http://schemas.microsoft.com/office/spreadsheetml/2009/9/main" objectType="CheckBox" checked="Checked" fmlaLink="$A$9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fmlaLink="$A$9" lockText="1" noThreeD="1"/>
</file>

<file path=xl/ctrlProps/ctrlProp14.xml><?xml version="1.0" encoding="utf-8"?>
<formControlPr xmlns="http://schemas.microsoft.com/office/spreadsheetml/2009/9/main" objectType="CheckBox" checked="Checked" fmlaLink="$A$9" lockText="1" noThreeD="1"/>
</file>

<file path=xl/ctrlProps/ctrlProp15.xml><?xml version="1.0" encoding="utf-8"?>
<formControlPr xmlns="http://schemas.microsoft.com/office/spreadsheetml/2009/9/main" objectType="CheckBox" checked="Checked" fmlaLink="$A$9" lockText="1" noThreeD="1"/>
</file>

<file path=xl/ctrlProps/ctrlProp16.xml><?xml version="1.0" encoding="utf-8"?>
<formControlPr xmlns="http://schemas.microsoft.com/office/spreadsheetml/2009/9/main" objectType="CheckBox" checked="Checked" fmlaLink="$A$9" lockText="1" noThreeD="1"/>
</file>

<file path=xl/ctrlProps/ctrlProp17.xml><?xml version="1.0" encoding="utf-8"?>
<formControlPr xmlns="http://schemas.microsoft.com/office/spreadsheetml/2009/9/main" objectType="CheckBox" checked="Checked" fmlaLink="$A$9" lockText="1" noThreeD="1"/>
</file>

<file path=xl/ctrlProps/ctrlProp18.xml><?xml version="1.0" encoding="utf-8"?>
<formControlPr xmlns="http://schemas.microsoft.com/office/spreadsheetml/2009/9/main" objectType="CheckBox" checked="Checked" fmlaLink="$A$9" lockText="1" noThreeD="1"/>
</file>

<file path=xl/ctrlProps/ctrlProp19.xml><?xml version="1.0" encoding="utf-8"?>
<formControlPr xmlns="http://schemas.microsoft.com/office/spreadsheetml/2009/9/main" objectType="CheckBox" checked="Checked" fmlaLink="$A$9" lockText="1" noThreeD="1"/>
</file>

<file path=xl/ctrlProps/ctrlProp2.xml><?xml version="1.0" encoding="utf-8"?>
<formControlPr xmlns="http://schemas.microsoft.com/office/spreadsheetml/2009/9/main" objectType="CheckBox" checked="Checked" fmlaLink="$A$6" lockText="1" noThreeD="1"/>
</file>

<file path=xl/ctrlProps/ctrlProp20.xml><?xml version="1.0" encoding="utf-8"?>
<formControlPr xmlns="http://schemas.microsoft.com/office/spreadsheetml/2009/9/main" objectType="CheckBox" checked="Checked" fmlaLink="$A$9" lockText="1" noThreeD="1"/>
</file>

<file path=xl/ctrlProps/ctrlProp21.xml><?xml version="1.0" encoding="utf-8"?>
<formControlPr xmlns="http://schemas.microsoft.com/office/spreadsheetml/2009/9/main" objectType="CheckBox" checked="Checked" fmlaLink="$A$9" lockText="1" noThreeD="1"/>
</file>

<file path=xl/ctrlProps/ctrlProp22.xml><?xml version="1.0" encoding="utf-8"?>
<formControlPr xmlns="http://schemas.microsoft.com/office/spreadsheetml/2009/9/main" objectType="CheckBox" checked="Checked" fmlaLink="$A$9" lockText="1" noThreeD="1"/>
</file>

<file path=xl/ctrlProps/ctrlProp23.xml><?xml version="1.0" encoding="utf-8"?>
<formControlPr xmlns="http://schemas.microsoft.com/office/spreadsheetml/2009/9/main" objectType="CheckBox" checked="Checked" fmlaLink="$A$9" lockText="1" noThreeD="1"/>
</file>

<file path=xl/ctrlProps/ctrlProp24.xml><?xml version="1.0" encoding="utf-8"?>
<formControlPr xmlns="http://schemas.microsoft.com/office/spreadsheetml/2009/9/main" objectType="CheckBox" checked="Checked" fmlaLink="$A$9" lockText="1" noThreeD="1"/>
</file>

<file path=xl/ctrlProps/ctrlProp25.xml><?xml version="1.0" encoding="utf-8"?>
<formControlPr xmlns="http://schemas.microsoft.com/office/spreadsheetml/2009/9/main" objectType="CheckBox" checked="Checked" fmlaLink="$A$9" lockText="1" noThreeD="1"/>
</file>

<file path=xl/ctrlProps/ctrlProp26.xml><?xml version="1.0" encoding="utf-8"?>
<formControlPr xmlns="http://schemas.microsoft.com/office/spreadsheetml/2009/9/main" objectType="CheckBox" checked="Checked" fmlaLink="$A$9" lockText="1" noThreeD="1"/>
</file>

<file path=xl/ctrlProps/ctrlProp27.xml><?xml version="1.0" encoding="utf-8"?>
<formControlPr xmlns="http://schemas.microsoft.com/office/spreadsheetml/2009/9/main" objectType="CheckBox" checked="Checked" fmlaLink="$A$9" lockText="1" noThreeD="1"/>
</file>

<file path=xl/ctrlProps/ctrlProp28.xml><?xml version="1.0" encoding="utf-8"?>
<formControlPr xmlns="http://schemas.microsoft.com/office/spreadsheetml/2009/9/main" objectType="CheckBox" checked="Checked" fmlaLink="$A$9" lockText="1" noThreeD="1"/>
</file>

<file path=xl/ctrlProps/ctrlProp29.xml><?xml version="1.0" encoding="utf-8"?>
<formControlPr xmlns="http://schemas.microsoft.com/office/spreadsheetml/2009/9/main" objectType="CheckBox" checked="Checked" fmlaLink="$A$9" lockText="1" noThreeD="1"/>
</file>

<file path=xl/ctrlProps/ctrlProp3.xml><?xml version="1.0" encoding="utf-8"?>
<formControlPr xmlns="http://schemas.microsoft.com/office/spreadsheetml/2009/9/main" objectType="CheckBox" checked="Checked" fmlaLink="$A$7" lockText="1" noThreeD="1"/>
</file>

<file path=xl/ctrlProps/ctrlProp30.xml><?xml version="1.0" encoding="utf-8"?>
<formControlPr xmlns="http://schemas.microsoft.com/office/spreadsheetml/2009/9/main" objectType="CheckBox" checked="Checked" fmlaLink="$A$9" lockText="1" noThreeD="1"/>
</file>

<file path=xl/ctrlProps/ctrlProp31.xml><?xml version="1.0" encoding="utf-8"?>
<formControlPr xmlns="http://schemas.microsoft.com/office/spreadsheetml/2009/9/main" objectType="CheckBox" checked="Checked" fmlaLink="$A$9" lockText="1" noThreeD="1"/>
</file>

<file path=xl/ctrlProps/ctrlProp32.xml><?xml version="1.0" encoding="utf-8"?>
<formControlPr xmlns="http://schemas.microsoft.com/office/spreadsheetml/2009/9/main" objectType="CheckBox" checked="Checked" fmlaLink="$A$9" lockText="1" noThreeD="1"/>
</file>

<file path=xl/ctrlProps/ctrlProp33.xml><?xml version="1.0" encoding="utf-8"?>
<formControlPr xmlns="http://schemas.microsoft.com/office/spreadsheetml/2009/9/main" objectType="CheckBox" checked="Checked" fmlaLink="$A$9" lockText="1" noThreeD="1"/>
</file>

<file path=xl/ctrlProps/ctrlProp34.xml><?xml version="1.0" encoding="utf-8"?>
<formControlPr xmlns="http://schemas.microsoft.com/office/spreadsheetml/2009/9/main" objectType="CheckBox" checked="Checked" fmlaLink="$A$9" lockText="1" noThreeD="1"/>
</file>

<file path=xl/ctrlProps/ctrlProp35.xml><?xml version="1.0" encoding="utf-8"?>
<formControlPr xmlns="http://schemas.microsoft.com/office/spreadsheetml/2009/9/main" objectType="CheckBox" checked="Checked" fmlaLink="$A$9" lockText="1" noThreeD="1"/>
</file>

<file path=xl/ctrlProps/ctrlProp36.xml><?xml version="1.0" encoding="utf-8"?>
<formControlPr xmlns="http://schemas.microsoft.com/office/spreadsheetml/2009/9/main" objectType="CheckBox" checked="Checked" fmlaLink="$A$9" lockText="1" noThreeD="1"/>
</file>

<file path=xl/ctrlProps/ctrlProp37.xml><?xml version="1.0" encoding="utf-8"?>
<formControlPr xmlns="http://schemas.microsoft.com/office/spreadsheetml/2009/9/main" objectType="CheckBox" checked="Checked" fmlaLink="$A$9" lockText="1" noThreeD="1"/>
</file>

<file path=xl/ctrlProps/ctrlProp38.xml><?xml version="1.0" encoding="utf-8"?>
<formControlPr xmlns="http://schemas.microsoft.com/office/spreadsheetml/2009/9/main" objectType="CheckBox" checked="Checked" fmlaLink="$A$9" lockText="1" noThreeD="1"/>
</file>

<file path=xl/ctrlProps/ctrlProp39.xml><?xml version="1.0" encoding="utf-8"?>
<formControlPr xmlns="http://schemas.microsoft.com/office/spreadsheetml/2009/9/main" objectType="CheckBox" checked="Checked" fmlaLink="$A$9" lockText="1" noThreeD="1"/>
</file>

<file path=xl/ctrlProps/ctrlProp4.xml><?xml version="1.0" encoding="utf-8"?>
<formControlPr xmlns="http://schemas.microsoft.com/office/spreadsheetml/2009/9/main" objectType="CheckBox" fmlaLink="$A$8" lockText="1" noThreeD="1"/>
</file>

<file path=xl/ctrlProps/ctrlProp40.xml><?xml version="1.0" encoding="utf-8"?>
<formControlPr xmlns="http://schemas.microsoft.com/office/spreadsheetml/2009/9/main" objectType="CheckBox" checked="Checked" fmlaLink="$A$9" lockText="1" noThreeD="1"/>
</file>

<file path=xl/ctrlProps/ctrlProp41.xml><?xml version="1.0" encoding="utf-8"?>
<formControlPr xmlns="http://schemas.microsoft.com/office/spreadsheetml/2009/9/main" objectType="CheckBox" checked="Checked" fmlaLink="$A$9" lockText="1" noThreeD="1"/>
</file>

<file path=xl/ctrlProps/ctrlProp42.xml><?xml version="1.0" encoding="utf-8"?>
<formControlPr xmlns="http://schemas.microsoft.com/office/spreadsheetml/2009/9/main" objectType="CheckBox" checked="Checked" fmlaLink="$A$9" lockText="1" noThreeD="1"/>
</file>

<file path=xl/ctrlProps/ctrlProp43.xml><?xml version="1.0" encoding="utf-8"?>
<formControlPr xmlns="http://schemas.microsoft.com/office/spreadsheetml/2009/9/main" objectType="CheckBox" checked="Checked" fmlaLink="$A$9" lockText="1" noThreeD="1"/>
</file>

<file path=xl/ctrlProps/ctrlProp44.xml><?xml version="1.0" encoding="utf-8"?>
<formControlPr xmlns="http://schemas.microsoft.com/office/spreadsheetml/2009/9/main" objectType="CheckBox" checked="Checked" fmlaLink="$A$9" lockText="1" noThreeD="1"/>
</file>

<file path=xl/ctrlProps/ctrlProp45.xml><?xml version="1.0" encoding="utf-8"?>
<formControlPr xmlns="http://schemas.microsoft.com/office/spreadsheetml/2009/9/main" objectType="CheckBox" checked="Checked" fmlaLink="$A$9" lockText="1" noThreeD="1"/>
</file>

<file path=xl/ctrlProps/ctrlProp46.xml><?xml version="1.0" encoding="utf-8"?>
<formControlPr xmlns="http://schemas.microsoft.com/office/spreadsheetml/2009/9/main" objectType="CheckBox" checked="Checked" fmlaLink="$A$9" lockText="1" noThreeD="1"/>
</file>

<file path=xl/ctrlProps/ctrlProp47.xml><?xml version="1.0" encoding="utf-8"?>
<formControlPr xmlns="http://schemas.microsoft.com/office/spreadsheetml/2009/9/main" objectType="CheckBox" checked="Checked" fmlaLink="$A$9" lockText="1" noThreeD="1"/>
</file>

<file path=xl/ctrlProps/ctrlProp48.xml><?xml version="1.0" encoding="utf-8"?>
<formControlPr xmlns="http://schemas.microsoft.com/office/spreadsheetml/2009/9/main" objectType="CheckBox" checked="Checked" fmlaLink="$A$9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fmlaLink="$A$9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fmlaLink="$L$2" lockText="1" noThreeD="1"/>
</file>

<file path=xl/ctrlProps/ctrlProp52.xml><?xml version="1.0" encoding="utf-8"?>
<formControlPr xmlns="http://schemas.microsoft.com/office/spreadsheetml/2009/9/main" objectType="CheckBox" checked="Checked" fmlaLink="$L$2" lockText="1" noThreeD="1"/>
</file>

<file path=xl/ctrlProps/ctrlProp53.xml><?xml version="1.0" encoding="utf-8"?>
<formControlPr xmlns="http://schemas.microsoft.com/office/spreadsheetml/2009/9/main" objectType="CheckBox" checked="Checked" fmlaLink="$L$2" lockText="1" noThreeD="1"/>
</file>

<file path=xl/ctrlProps/ctrlProp54.xml><?xml version="1.0" encoding="utf-8"?>
<formControlPr xmlns="http://schemas.microsoft.com/office/spreadsheetml/2009/9/main" objectType="CheckBox" checked="Checked" fmlaLink="$L$2" lockText="1" noThreeD="1"/>
</file>

<file path=xl/ctrlProps/ctrlProp55.xml><?xml version="1.0" encoding="utf-8"?>
<formControlPr xmlns="http://schemas.microsoft.com/office/spreadsheetml/2009/9/main" objectType="CheckBox" checked="Checked" fmlaLink="$L$2" lockText="1" noThreeD="1"/>
</file>

<file path=xl/ctrlProps/ctrlProp56.xml><?xml version="1.0" encoding="utf-8"?>
<formControlPr xmlns="http://schemas.microsoft.com/office/spreadsheetml/2009/9/main" objectType="CheckBox" checked="Checked" fmlaLink="$L$2" lockText="1" noThreeD="1"/>
</file>

<file path=xl/ctrlProps/ctrlProp57.xml><?xml version="1.0" encoding="utf-8"?>
<formControlPr xmlns="http://schemas.microsoft.com/office/spreadsheetml/2009/9/main" objectType="CheckBox" checked="Checked" fmlaLink="$L$2" lockText="1" noThreeD="1"/>
</file>

<file path=xl/ctrlProps/ctrlProp58.xml><?xml version="1.0" encoding="utf-8"?>
<formControlPr xmlns="http://schemas.microsoft.com/office/spreadsheetml/2009/9/main" objectType="CheckBox" checked="Checked" fmlaLink="$L$2" lockText="1" noThreeD="1"/>
</file>

<file path=xl/ctrlProps/ctrlProp59.xml><?xml version="1.0" encoding="utf-8"?>
<formControlPr xmlns="http://schemas.microsoft.com/office/spreadsheetml/2009/9/main" objectType="CheckBox" checked="Checked" fmlaLink="$L$2" lockText="1" noThreeD="1"/>
</file>

<file path=xl/ctrlProps/ctrlProp6.xml><?xml version="1.0" encoding="utf-8"?>
<formControlPr xmlns="http://schemas.microsoft.com/office/spreadsheetml/2009/9/main" objectType="CheckBox" checked="Checked" fmlaLink="$L$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fmlaLink="$A$5" lockText="1" noThreeD="1"/>
</file>

<file path=xl/ctrlProps/ctrlProp62.xml><?xml version="1.0" encoding="utf-8"?>
<formControlPr xmlns="http://schemas.microsoft.com/office/spreadsheetml/2009/9/main" objectType="CheckBox" checked="Checked" fmlaLink="$A$6" lockText="1" noThreeD="1"/>
</file>

<file path=xl/ctrlProps/ctrlProp63.xml><?xml version="1.0" encoding="utf-8"?>
<formControlPr xmlns="http://schemas.microsoft.com/office/spreadsheetml/2009/9/main" objectType="CheckBox" checked="Checked" fmlaLink="$A$7" lockText="1" noThreeD="1"/>
</file>

<file path=xl/ctrlProps/ctrlProp64.xml><?xml version="1.0" encoding="utf-8"?>
<formControlPr xmlns="http://schemas.microsoft.com/office/spreadsheetml/2009/9/main" objectType="CheckBox" fmlaLink="$A$8" lockText="1" noThreeD="1"/>
</file>

<file path=xl/ctrlProps/ctrlProp65.xml><?xml version="1.0" encoding="utf-8"?>
<formControlPr xmlns="http://schemas.microsoft.com/office/spreadsheetml/2009/9/main" objectType="CheckBox" checked="Checked" fmlaLink="$A$9" lockText="1" noThreeD="1"/>
</file>

<file path=xl/ctrlProps/ctrlProp66.xml><?xml version="1.0" encoding="utf-8"?>
<formControlPr xmlns="http://schemas.microsoft.com/office/spreadsheetml/2009/9/main" objectType="CheckBox" checked="Checked" fmlaLink="$L$2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fmlaLink="$A$9" lockText="1" noThreeD="1"/>
</file>

<file path=xl/ctrlProps/ctrlProp72.xml><?xml version="1.0" encoding="utf-8"?>
<formControlPr xmlns="http://schemas.microsoft.com/office/spreadsheetml/2009/9/main" objectType="CheckBox" checked="Checked" fmlaLink="$A$9" lockText="1" noThreeD="1"/>
</file>

<file path=xl/ctrlProps/ctrlProp73.xml><?xml version="1.0" encoding="utf-8"?>
<formControlPr xmlns="http://schemas.microsoft.com/office/spreadsheetml/2009/9/main" objectType="CheckBox" checked="Checked" fmlaLink="$A$9" lockText="1" noThreeD="1"/>
</file>

<file path=xl/ctrlProps/ctrlProp74.xml><?xml version="1.0" encoding="utf-8"?>
<formControlPr xmlns="http://schemas.microsoft.com/office/spreadsheetml/2009/9/main" objectType="CheckBox" checked="Checked" fmlaLink="$A$9" lockText="1" noThreeD="1"/>
</file>

<file path=xl/ctrlProps/ctrlProp75.xml><?xml version="1.0" encoding="utf-8"?>
<formControlPr xmlns="http://schemas.microsoft.com/office/spreadsheetml/2009/9/main" objectType="CheckBox" checked="Checked" fmlaLink="$A$9" lockText="1" noThreeD="1"/>
</file>

<file path=xl/ctrlProps/ctrlProp76.xml><?xml version="1.0" encoding="utf-8"?>
<formControlPr xmlns="http://schemas.microsoft.com/office/spreadsheetml/2009/9/main" objectType="CheckBox" checked="Checked" fmlaLink="$A$9" lockText="1" noThreeD="1"/>
</file>

<file path=xl/ctrlProps/ctrlProp77.xml><?xml version="1.0" encoding="utf-8"?>
<formControlPr xmlns="http://schemas.microsoft.com/office/spreadsheetml/2009/9/main" objectType="CheckBox" checked="Checked" fmlaLink="$A$9" lockText="1" noThreeD="1"/>
</file>

<file path=xl/ctrlProps/ctrlProp78.xml><?xml version="1.0" encoding="utf-8"?>
<formControlPr xmlns="http://schemas.microsoft.com/office/spreadsheetml/2009/9/main" objectType="CheckBox" checked="Checked" fmlaLink="$A$9" lockText="1" noThreeD="1"/>
</file>

<file path=xl/ctrlProps/ctrlProp79.xml><?xml version="1.0" encoding="utf-8"?>
<formControlPr xmlns="http://schemas.microsoft.com/office/spreadsheetml/2009/9/main" objectType="CheckBox" checked="Checked" fmlaLink="$A$9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fmlaLink="$A$9" lockText="1" noThreeD="1"/>
</file>

<file path=xl/ctrlProps/ctrlProp81.xml><?xml version="1.0" encoding="utf-8"?>
<formControlPr xmlns="http://schemas.microsoft.com/office/spreadsheetml/2009/9/main" objectType="CheckBox" checked="Checked" fmlaLink="$A$9" lockText="1" noThreeD="1"/>
</file>

<file path=xl/ctrlProps/ctrlProp82.xml><?xml version="1.0" encoding="utf-8"?>
<formControlPr xmlns="http://schemas.microsoft.com/office/spreadsheetml/2009/9/main" objectType="CheckBox" checked="Checked" fmlaLink="$A$9" lockText="1" noThreeD="1"/>
</file>

<file path=xl/ctrlProps/ctrlProp83.xml><?xml version="1.0" encoding="utf-8"?>
<formControlPr xmlns="http://schemas.microsoft.com/office/spreadsheetml/2009/9/main" objectType="CheckBox" checked="Checked" fmlaLink="$A$9" lockText="1" noThreeD="1"/>
</file>

<file path=xl/ctrlProps/ctrlProp84.xml><?xml version="1.0" encoding="utf-8"?>
<formControlPr xmlns="http://schemas.microsoft.com/office/spreadsheetml/2009/9/main" objectType="CheckBox" checked="Checked" fmlaLink="$A$9" lockText="1" noThreeD="1"/>
</file>

<file path=xl/ctrlProps/ctrlProp85.xml><?xml version="1.0" encoding="utf-8"?>
<formControlPr xmlns="http://schemas.microsoft.com/office/spreadsheetml/2009/9/main" objectType="CheckBox" checked="Checked" fmlaLink="$A$9" lockText="1" noThreeD="1"/>
</file>

<file path=xl/ctrlProps/ctrlProp86.xml><?xml version="1.0" encoding="utf-8"?>
<formControlPr xmlns="http://schemas.microsoft.com/office/spreadsheetml/2009/9/main" objectType="CheckBox" checked="Checked" fmlaLink="$A$9" lockText="1" noThreeD="1"/>
</file>

<file path=xl/ctrlProps/ctrlProp87.xml><?xml version="1.0" encoding="utf-8"?>
<formControlPr xmlns="http://schemas.microsoft.com/office/spreadsheetml/2009/9/main" objectType="CheckBox" checked="Checked" fmlaLink="$A$9" lockText="1" noThreeD="1"/>
</file>

<file path=xl/ctrlProps/ctrlProp88.xml><?xml version="1.0" encoding="utf-8"?>
<formControlPr xmlns="http://schemas.microsoft.com/office/spreadsheetml/2009/9/main" objectType="CheckBox" checked="Checked" fmlaLink="$A$9" lockText="1" noThreeD="1"/>
</file>

<file path=xl/ctrlProps/ctrlProp89.xml><?xml version="1.0" encoding="utf-8"?>
<formControlPr xmlns="http://schemas.microsoft.com/office/spreadsheetml/2009/9/main" objectType="CheckBox" checked="Checked" fmlaLink="$A$9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fmlaLink="$A$9" lockText="1" noThreeD="1"/>
</file>

<file path=xl/ctrlProps/ctrlProp91.xml><?xml version="1.0" encoding="utf-8"?>
<formControlPr xmlns="http://schemas.microsoft.com/office/spreadsheetml/2009/9/main" objectType="CheckBox" checked="Checked" fmlaLink="$A$9" lockText="1" noThreeD="1"/>
</file>

<file path=xl/ctrlProps/ctrlProp92.xml><?xml version="1.0" encoding="utf-8"?>
<formControlPr xmlns="http://schemas.microsoft.com/office/spreadsheetml/2009/9/main" objectType="CheckBox" checked="Checked" fmlaLink="$A$9" lockText="1" noThreeD="1"/>
</file>

<file path=xl/ctrlProps/ctrlProp93.xml><?xml version="1.0" encoding="utf-8"?>
<formControlPr xmlns="http://schemas.microsoft.com/office/spreadsheetml/2009/9/main" objectType="CheckBox" checked="Checked" fmlaLink="$A$9" lockText="1" noThreeD="1"/>
</file>

<file path=xl/ctrlProps/ctrlProp94.xml><?xml version="1.0" encoding="utf-8"?>
<formControlPr xmlns="http://schemas.microsoft.com/office/spreadsheetml/2009/9/main" objectType="CheckBox" checked="Checked" fmlaLink="$A$9" lockText="1" noThreeD="1"/>
</file>

<file path=xl/ctrlProps/ctrlProp95.xml><?xml version="1.0" encoding="utf-8"?>
<formControlPr xmlns="http://schemas.microsoft.com/office/spreadsheetml/2009/9/main" objectType="CheckBox" checked="Checked" fmlaLink="$A$9" lockText="1" noThreeD="1"/>
</file>

<file path=xl/ctrlProps/ctrlProp96.xml><?xml version="1.0" encoding="utf-8"?>
<formControlPr xmlns="http://schemas.microsoft.com/office/spreadsheetml/2009/9/main" objectType="CheckBox" checked="Checked" fmlaLink="$A$9" lockText="1" noThreeD="1"/>
</file>

<file path=xl/ctrlProps/ctrlProp97.xml><?xml version="1.0" encoding="utf-8"?>
<formControlPr xmlns="http://schemas.microsoft.com/office/spreadsheetml/2009/9/main" objectType="CheckBox" checked="Checked" fmlaLink="$A$9" lockText="1" noThreeD="1"/>
</file>

<file path=xl/ctrlProps/ctrlProp98.xml><?xml version="1.0" encoding="utf-8"?>
<formControlPr xmlns="http://schemas.microsoft.com/office/spreadsheetml/2009/9/main" objectType="CheckBox" checked="Checked" fmlaLink="$A$9" lockText="1" noThreeD="1"/>
</file>

<file path=xl/ctrlProps/ctrlProp99.xml><?xml version="1.0" encoding="utf-8"?>
<formControlPr xmlns="http://schemas.microsoft.com/office/spreadsheetml/2009/9/main" objectType="CheckBox" checked="Checked" fmlaLink="$A$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4</xdr:row>
          <xdr:rowOff>9525</xdr:rowOff>
        </xdr:from>
        <xdr:to>
          <xdr:col>4</xdr:col>
          <xdr:colOff>704850</xdr:colOff>
          <xdr:row>4</xdr:row>
          <xdr:rowOff>180975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4</xdr:row>
          <xdr:rowOff>180975</xdr:rowOff>
        </xdr:from>
        <xdr:to>
          <xdr:col>4</xdr:col>
          <xdr:colOff>762000</xdr:colOff>
          <xdr:row>6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466725</xdr:colOff>
          <xdr:row>5</xdr:row>
          <xdr:rowOff>161925</xdr:rowOff>
        </xdr:from>
        <xdr:to>
          <xdr:col>4</xdr:col>
          <xdr:colOff>771525</xdr:colOff>
          <xdr:row>7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6</xdr:row>
          <xdr:rowOff>171450</xdr:rowOff>
        </xdr:from>
        <xdr:to>
          <xdr:col>4</xdr:col>
          <xdr:colOff>762000</xdr:colOff>
          <xdr:row>8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8</xdr:row>
          <xdr:rowOff>0</xdr:rowOff>
        </xdr:from>
        <xdr:to>
          <xdr:col>4</xdr:col>
          <xdr:colOff>762000</xdr:colOff>
          <xdr:row>9</xdr:row>
          <xdr:rowOff>28575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</xdr:row>
          <xdr:rowOff>180975</xdr:rowOff>
        </xdr:from>
        <xdr:to>
          <xdr:col>5</xdr:col>
          <xdr:colOff>733425</xdr:colOff>
          <xdr:row>5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4</xdr:row>
          <xdr:rowOff>180975</xdr:rowOff>
        </xdr:from>
        <xdr:to>
          <xdr:col>5</xdr:col>
          <xdr:colOff>733425</xdr:colOff>
          <xdr:row>6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5</xdr:row>
          <xdr:rowOff>180975</xdr:rowOff>
        </xdr:from>
        <xdr:to>
          <xdr:col>5</xdr:col>
          <xdr:colOff>742950</xdr:colOff>
          <xdr:row>7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6</xdr:row>
          <xdr:rowOff>171450</xdr:rowOff>
        </xdr:from>
        <xdr:to>
          <xdr:col>5</xdr:col>
          <xdr:colOff>733425</xdr:colOff>
          <xdr:row>8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7</xdr:row>
          <xdr:rowOff>171450</xdr:rowOff>
        </xdr:from>
        <xdr:to>
          <xdr:col>5</xdr:col>
          <xdr:colOff>733425</xdr:colOff>
          <xdr:row>9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8</xdr:row>
          <xdr:rowOff>180975</xdr:rowOff>
        </xdr:from>
        <xdr:to>
          <xdr:col>4</xdr:col>
          <xdr:colOff>752475</xdr:colOff>
          <xdr:row>10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9</xdr:row>
          <xdr:rowOff>180975</xdr:rowOff>
        </xdr:from>
        <xdr:to>
          <xdr:col>4</xdr:col>
          <xdr:colOff>742950</xdr:colOff>
          <xdr:row>11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10</xdr:row>
          <xdr:rowOff>180975</xdr:rowOff>
        </xdr:from>
        <xdr:to>
          <xdr:col>4</xdr:col>
          <xdr:colOff>752475</xdr:colOff>
          <xdr:row>12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11</xdr:row>
          <xdr:rowOff>171450</xdr:rowOff>
        </xdr:from>
        <xdr:to>
          <xdr:col>4</xdr:col>
          <xdr:colOff>752475</xdr:colOff>
          <xdr:row>13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12</xdr:row>
          <xdr:rowOff>180975</xdr:rowOff>
        </xdr:from>
        <xdr:to>
          <xdr:col>4</xdr:col>
          <xdr:colOff>762000</xdr:colOff>
          <xdr:row>14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14</xdr:row>
          <xdr:rowOff>0</xdr:rowOff>
        </xdr:from>
        <xdr:to>
          <xdr:col>4</xdr:col>
          <xdr:colOff>752475</xdr:colOff>
          <xdr:row>15</xdr:row>
          <xdr:rowOff>28575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14</xdr:row>
          <xdr:rowOff>161925</xdr:rowOff>
        </xdr:from>
        <xdr:to>
          <xdr:col>4</xdr:col>
          <xdr:colOff>752475</xdr:colOff>
          <xdr:row>16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15</xdr:row>
          <xdr:rowOff>180975</xdr:rowOff>
        </xdr:from>
        <xdr:to>
          <xdr:col>4</xdr:col>
          <xdr:colOff>742950</xdr:colOff>
          <xdr:row>17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16</xdr:row>
          <xdr:rowOff>180975</xdr:rowOff>
        </xdr:from>
        <xdr:to>
          <xdr:col>4</xdr:col>
          <xdr:colOff>752475</xdr:colOff>
          <xdr:row>18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17</xdr:row>
          <xdr:rowOff>171450</xdr:rowOff>
        </xdr:from>
        <xdr:to>
          <xdr:col>4</xdr:col>
          <xdr:colOff>742950</xdr:colOff>
          <xdr:row>19</xdr:row>
          <xdr:rowOff>9525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18</xdr:row>
          <xdr:rowOff>180975</xdr:rowOff>
        </xdr:from>
        <xdr:to>
          <xdr:col>4</xdr:col>
          <xdr:colOff>762000</xdr:colOff>
          <xdr:row>20</xdr:row>
          <xdr:rowOff>19050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19</xdr:row>
          <xdr:rowOff>180975</xdr:rowOff>
        </xdr:from>
        <xdr:to>
          <xdr:col>4</xdr:col>
          <xdr:colOff>752475</xdr:colOff>
          <xdr:row>21</xdr:row>
          <xdr:rowOff>19050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20</xdr:row>
          <xdr:rowOff>180975</xdr:rowOff>
        </xdr:from>
        <xdr:to>
          <xdr:col>4</xdr:col>
          <xdr:colOff>752475</xdr:colOff>
          <xdr:row>22</xdr:row>
          <xdr:rowOff>19050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21</xdr:row>
          <xdr:rowOff>171450</xdr:rowOff>
        </xdr:from>
        <xdr:to>
          <xdr:col>4</xdr:col>
          <xdr:colOff>742950</xdr:colOff>
          <xdr:row>23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22</xdr:row>
          <xdr:rowOff>180975</xdr:rowOff>
        </xdr:from>
        <xdr:to>
          <xdr:col>4</xdr:col>
          <xdr:colOff>762000</xdr:colOff>
          <xdr:row>24</xdr:row>
          <xdr:rowOff>19050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23</xdr:row>
          <xdr:rowOff>171450</xdr:rowOff>
        </xdr:from>
        <xdr:to>
          <xdr:col>4</xdr:col>
          <xdr:colOff>752475</xdr:colOff>
          <xdr:row>25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24</xdr:row>
          <xdr:rowOff>180975</xdr:rowOff>
        </xdr:from>
        <xdr:to>
          <xdr:col>4</xdr:col>
          <xdr:colOff>752475</xdr:colOff>
          <xdr:row>26</xdr:row>
          <xdr:rowOff>19050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25</xdr:row>
          <xdr:rowOff>171450</xdr:rowOff>
        </xdr:from>
        <xdr:to>
          <xdr:col>4</xdr:col>
          <xdr:colOff>742950</xdr:colOff>
          <xdr:row>27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26</xdr:row>
          <xdr:rowOff>171450</xdr:rowOff>
        </xdr:from>
        <xdr:to>
          <xdr:col>4</xdr:col>
          <xdr:colOff>752475</xdr:colOff>
          <xdr:row>28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27</xdr:row>
          <xdr:rowOff>180975</xdr:rowOff>
        </xdr:from>
        <xdr:to>
          <xdr:col>4</xdr:col>
          <xdr:colOff>742950</xdr:colOff>
          <xdr:row>29</xdr:row>
          <xdr:rowOff>19050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8</xdr:row>
          <xdr:rowOff>180975</xdr:rowOff>
        </xdr:from>
        <xdr:to>
          <xdr:col>5</xdr:col>
          <xdr:colOff>742950</xdr:colOff>
          <xdr:row>10</xdr:row>
          <xdr:rowOff>19050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9</xdr:row>
          <xdr:rowOff>180975</xdr:rowOff>
        </xdr:from>
        <xdr:to>
          <xdr:col>5</xdr:col>
          <xdr:colOff>742950</xdr:colOff>
          <xdr:row>11</xdr:row>
          <xdr:rowOff>19050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11</xdr:row>
          <xdr:rowOff>0</xdr:rowOff>
        </xdr:from>
        <xdr:to>
          <xdr:col>5</xdr:col>
          <xdr:colOff>733425</xdr:colOff>
          <xdr:row>12</xdr:row>
          <xdr:rowOff>28575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13</xdr:row>
          <xdr:rowOff>180975</xdr:rowOff>
        </xdr:from>
        <xdr:to>
          <xdr:col>5</xdr:col>
          <xdr:colOff>752475</xdr:colOff>
          <xdr:row>15</xdr:row>
          <xdr:rowOff>19050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14</xdr:row>
          <xdr:rowOff>171450</xdr:rowOff>
        </xdr:from>
        <xdr:to>
          <xdr:col>5</xdr:col>
          <xdr:colOff>762000</xdr:colOff>
          <xdr:row>16</xdr:row>
          <xdr:rowOff>9525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16</xdr:row>
          <xdr:rowOff>0</xdr:rowOff>
        </xdr:from>
        <xdr:to>
          <xdr:col>5</xdr:col>
          <xdr:colOff>762000</xdr:colOff>
          <xdr:row>17</xdr:row>
          <xdr:rowOff>28575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17</xdr:row>
          <xdr:rowOff>0</xdr:rowOff>
        </xdr:from>
        <xdr:to>
          <xdr:col>5</xdr:col>
          <xdr:colOff>752475</xdr:colOff>
          <xdr:row>18</xdr:row>
          <xdr:rowOff>28575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18</xdr:row>
          <xdr:rowOff>0</xdr:rowOff>
        </xdr:from>
        <xdr:to>
          <xdr:col>5</xdr:col>
          <xdr:colOff>762000</xdr:colOff>
          <xdr:row>19</xdr:row>
          <xdr:rowOff>28575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18</xdr:row>
          <xdr:rowOff>180975</xdr:rowOff>
        </xdr:from>
        <xdr:to>
          <xdr:col>5</xdr:col>
          <xdr:colOff>762000</xdr:colOff>
          <xdr:row>20</xdr:row>
          <xdr:rowOff>19050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19</xdr:row>
          <xdr:rowOff>171450</xdr:rowOff>
        </xdr:from>
        <xdr:to>
          <xdr:col>5</xdr:col>
          <xdr:colOff>762000</xdr:colOff>
          <xdr:row>21</xdr:row>
          <xdr:rowOff>9525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21</xdr:row>
          <xdr:rowOff>0</xdr:rowOff>
        </xdr:from>
        <xdr:to>
          <xdr:col>5</xdr:col>
          <xdr:colOff>762000</xdr:colOff>
          <xdr:row>22</xdr:row>
          <xdr:rowOff>28575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22</xdr:row>
          <xdr:rowOff>0</xdr:rowOff>
        </xdr:from>
        <xdr:to>
          <xdr:col>5</xdr:col>
          <xdr:colOff>771525</xdr:colOff>
          <xdr:row>23</xdr:row>
          <xdr:rowOff>28575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22</xdr:row>
          <xdr:rowOff>180975</xdr:rowOff>
        </xdr:from>
        <xdr:to>
          <xdr:col>5</xdr:col>
          <xdr:colOff>762000</xdr:colOff>
          <xdr:row>24</xdr:row>
          <xdr:rowOff>19050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23</xdr:row>
          <xdr:rowOff>180975</xdr:rowOff>
        </xdr:from>
        <xdr:to>
          <xdr:col>5</xdr:col>
          <xdr:colOff>762000</xdr:colOff>
          <xdr:row>25</xdr:row>
          <xdr:rowOff>19050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24</xdr:row>
          <xdr:rowOff>171450</xdr:rowOff>
        </xdr:from>
        <xdr:to>
          <xdr:col>5</xdr:col>
          <xdr:colOff>752475</xdr:colOff>
          <xdr:row>26</xdr:row>
          <xdr:rowOff>9525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25</xdr:row>
          <xdr:rowOff>180975</xdr:rowOff>
        </xdr:from>
        <xdr:to>
          <xdr:col>5</xdr:col>
          <xdr:colOff>752475</xdr:colOff>
          <xdr:row>27</xdr:row>
          <xdr:rowOff>19050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26</xdr:row>
          <xdr:rowOff>171450</xdr:rowOff>
        </xdr:from>
        <xdr:to>
          <xdr:col>5</xdr:col>
          <xdr:colOff>752475</xdr:colOff>
          <xdr:row>28</xdr:row>
          <xdr:rowOff>9525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27</xdr:row>
          <xdr:rowOff>180975</xdr:rowOff>
        </xdr:from>
        <xdr:to>
          <xdr:col>5</xdr:col>
          <xdr:colOff>762000</xdr:colOff>
          <xdr:row>29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12</xdr:row>
          <xdr:rowOff>0</xdr:rowOff>
        </xdr:from>
        <xdr:to>
          <xdr:col>5</xdr:col>
          <xdr:colOff>733425</xdr:colOff>
          <xdr:row>13</xdr:row>
          <xdr:rowOff>28575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12</xdr:row>
          <xdr:rowOff>171450</xdr:rowOff>
        </xdr:from>
        <xdr:to>
          <xdr:col>5</xdr:col>
          <xdr:colOff>742950</xdr:colOff>
          <xdr:row>14</xdr:row>
          <xdr:rowOff>9525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285750</xdr:colOff>
          <xdr:row>3</xdr:row>
          <xdr:rowOff>171450</xdr:rowOff>
        </xdr:from>
        <xdr:to>
          <xdr:col>18</xdr:col>
          <xdr:colOff>590550</xdr:colOff>
          <xdr:row>5</xdr:row>
          <xdr:rowOff>9525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295275</xdr:colOff>
          <xdr:row>3</xdr:row>
          <xdr:rowOff>180975</xdr:rowOff>
        </xdr:from>
        <xdr:to>
          <xdr:col>17</xdr:col>
          <xdr:colOff>600075</xdr:colOff>
          <xdr:row>5</xdr:row>
          <xdr:rowOff>19050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295275</xdr:colOff>
          <xdr:row>5</xdr:row>
          <xdr:rowOff>0</xdr:rowOff>
        </xdr:from>
        <xdr:to>
          <xdr:col>17</xdr:col>
          <xdr:colOff>600075</xdr:colOff>
          <xdr:row>6</xdr:row>
          <xdr:rowOff>28575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295275</xdr:colOff>
          <xdr:row>5</xdr:row>
          <xdr:rowOff>180975</xdr:rowOff>
        </xdr:from>
        <xdr:to>
          <xdr:col>17</xdr:col>
          <xdr:colOff>600075</xdr:colOff>
          <xdr:row>7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295275</xdr:colOff>
          <xdr:row>5</xdr:row>
          <xdr:rowOff>180975</xdr:rowOff>
        </xdr:from>
        <xdr:to>
          <xdr:col>18</xdr:col>
          <xdr:colOff>600075</xdr:colOff>
          <xdr:row>7</xdr:row>
          <xdr:rowOff>19050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304800</xdr:colOff>
          <xdr:row>6</xdr:row>
          <xdr:rowOff>180975</xdr:rowOff>
        </xdr:from>
        <xdr:to>
          <xdr:col>17</xdr:col>
          <xdr:colOff>609600</xdr:colOff>
          <xdr:row>8</xdr:row>
          <xdr:rowOff>19050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304800</xdr:colOff>
          <xdr:row>6</xdr:row>
          <xdr:rowOff>171450</xdr:rowOff>
        </xdr:from>
        <xdr:to>
          <xdr:col>18</xdr:col>
          <xdr:colOff>609600</xdr:colOff>
          <xdr:row>8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304800</xdr:colOff>
          <xdr:row>7</xdr:row>
          <xdr:rowOff>171450</xdr:rowOff>
        </xdr:from>
        <xdr:to>
          <xdr:col>17</xdr:col>
          <xdr:colOff>609600</xdr:colOff>
          <xdr:row>9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314325</xdr:colOff>
          <xdr:row>7</xdr:row>
          <xdr:rowOff>161925</xdr:rowOff>
        </xdr:from>
        <xdr:to>
          <xdr:col>18</xdr:col>
          <xdr:colOff>619125</xdr:colOff>
          <xdr:row>9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304800</xdr:colOff>
          <xdr:row>4</xdr:row>
          <xdr:rowOff>180975</xdr:rowOff>
        </xdr:from>
        <xdr:to>
          <xdr:col>18</xdr:col>
          <xdr:colOff>609600</xdr:colOff>
          <xdr:row>6</xdr:row>
          <xdr:rowOff>19050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33</xdr:row>
          <xdr:rowOff>9525</xdr:rowOff>
        </xdr:from>
        <xdr:to>
          <xdr:col>4</xdr:col>
          <xdr:colOff>704850</xdr:colOff>
          <xdr:row>33</xdr:row>
          <xdr:rowOff>180975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33</xdr:row>
          <xdr:rowOff>180975</xdr:rowOff>
        </xdr:from>
        <xdr:to>
          <xdr:col>4</xdr:col>
          <xdr:colOff>762000</xdr:colOff>
          <xdr:row>35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466725</xdr:colOff>
          <xdr:row>34</xdr:row>
          <xdr:rowOff>161925</xdr:rowOff>
        </xdr:from>
        <xdr:to>
          <xdr:col>4</xdr:col>
          <xdr:colOff>771525</xdr:colOff>
          <xdr:row>36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35</xdr:row>
          <xdr:rowOff>171450</xdr:rowOff>
        </xdr:from>
        <xdr:to>
          <xdr:col>4</xdr:col>
          <xdr:colOff>762000</xdr:colOff>
          <xdr:row>37</xdr:row>
          <xdr:rowOff>9525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37</xdr:row>
          <xdr:rowOff>0</xdr:rowOff>
        </xdr:from>
        <xdr:to>
          <xdr:col>4</xdr:col>
          <xdr:colOff>762000</xdr:colOff>
          <xdr:row>38</xdr:row>
          <xdr:rowOff>28575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32</xdr:row>
          <xdr:rowOff>180975</xdr:rowOff>
        </xdr:from>
        <xdr:to>
          <xdr:col>5</xdr:col>
          <xdr:colOff>733425</xdr:colOff>
          <xdr:row>34</xdr:row>
          <xdr:rowOff>19050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33</xdr:row>
          <xdr:rowOff>180975</xdr:rowOff>
        </xdr:from>
        <xdr:to>
          <xdr:col>5</xdr:col>
          <xdr:colOff>733425</xdr:colOff>
          <xdr:row>35</xdr:row>
          <xdr:rowOff>19050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34</xdr:row>
          <xdr:rowOff>180975</xdr:rowOff>
        </xdr:from>
        <xdr:to>
          <xdr:col>5</xdr:col>
          <xdr:colOff>742950</xdr:colOff>
          <xdr:row>36</xdr:row>
          <xdr:rowOff>19050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35</xdr:row>
          <xdr:rowOff>171450</xdr:rowOff>
        </xdr:from>
        <xdr:to>
          <xdr:col>5</xdr:col>
          <xdr:colOff>733425</xdr:colOff>
          <xdr:row>37</xdr:row>
          <xdr:rowOff>9525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171450</xdr:rowOff>
        </xdr:from>
        <xdr:to>
          <xdr:col>5</xdr:col>
          <xdr:colOff>733425</xdr:colOff>
          <xdr:row>38</xdr:row>
          <xdr:rowOff>9525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37</xdr:row>
          <xdr:rowOff>180975</xdr:rowOff>
        </xdr:from>
        <xdr:to>
          <xdr:col>4</xdr:col>
          <xdr:colOff>752475</xdr:colOff>
          <xdr:row>39</xdr:row>
          <xdr:rowOff>19050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38</xdr:row>
          <xdr:rowOff>180975</xdr:rowOff>
        </xdr:from>
        <xdr:to>
          <xdr:col>4</xdr:col>
          <xdr:colOff>742950</xdr:colOff>
          <xdr:row>40</xdr:row>
          <xdr:rowOff>19050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39</xdr:row>
          <xdr:rowOff>180975</xdr:rowOff>
        </xdr:from>
        <xdr:to>
          <xdr:col>4</xdr:col>
          <xdr:colOff>752475</xdr:colOff>
          <xdr:row>41</xdr:row>
          <xdr:rowOff>19050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40</xdr:row>
          <xdr:rowOff>171450</xdr:rowOff>
        </xdr:from>
        <xdr:to>
          <xdr:col>4</xdr:col>
          <xdr:colOff>752475</xdr:colOff>
          <xdr:row>42</xdr:row>
          <xdr:rowOff>9525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41</xdr:row>
          <xdr:rowOff>180975</xdr:rowOff>
        </xdr:from>
        <xdr:to>
          <xdr:col>4</xdr:col>
          <xdr:colOff>762000</xdr:colOff>
          <xdr:row>43</xdr:row>
          <xdr:rowOff>19050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43</xdr:row>
          <xdr:rowOff>0</xdr:rowOff>
        </xdr:from>
        <xdr:to>
          <xdr:col>4</xdr:col>
          <xdr:colOff>752475</xdr:colOff>
          <xdr:row>44</xdr:row>
          <xdr:rowOff>28575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43</xdr:row>
          <xdr:rowOff>161925</xdr:rowOff>
        </xdr:from>
        <xdr:to>
          <xdr:col>4</xdr:col>
          <xdr:colOff>752475</xdr:colOff>
          <xdr:row>45</xdr:row>
          <xdr:rowOff>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44</xdr:row>
          <xdr:rowOff>180975</xdr:rowOff>
        </xdr:from>
        <xdr:to>
          <xdr:col>4</xdr:col>
          <xdr:colOff>742950</xdr:colOff>
          <xdr:row>46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45</xdr:row>
          <xdr:rowOff>180975</xdr:rowOff>
        </xdr:from>
        <xdr:to>
          <xdr:col>4</xdr:col>
          <xdr:colOff>752475</xdr:colOff>
          <xdr:row>47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46</xdr:row>
          <xdr:rowOff>171450</xdr:rowOff>
        </xdr:from>
        <xdr:to>
          <xdr:col>4</xdr:col>
          <xdr:colOff>742950</xdr:colOff>
          <xdr:row>48</xdr:row>
          <xdr:rowOff>9525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47</xdr:row>
          <xdr:rowOff>180975</xdr:rowOff>
        </xdr:from>
        <xdr:to>
          <xdr:col>4</xdr:col>
          <xdr:colOff>762000</xdr:colOff>
          <xdr:row>49</xdr:row>
          <xdr:rowOff>19050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48</xdr:row>
          <xdr:rowOff>180975</xdr:rowOff>
        </xdr:from>
        <xdr:to>
          <xdr:col>4</xdr:col>
          <xdr:colOff>752475</xdr:colOff>
          <xdr:row>50</xdr:row>
          <xdr:rowOff>19050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49</xdr:row>
          <xdr:rowOff>180975</xdr:rowOff>
        </xdr:from>
        <xdr:to>
          <xdr:col>4</xdr:col>
          <xdr:colOff>752475</xdr:colOff>
          <xdr:row>51</xdr:row>
          <xdr:rowOff>19050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50</xdr:row>
          <xdr:rowOff>171450</xdr:rowOff>
        </xdr:from>
        <xdr:to>
          <xdr:col>4</xdr:col>
          <xdr:colOff>742950</xdr:colOff>
          <xdr:row>52</xdr:row>
          <xdr:rowOff>9525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51</xdr:row>
          <xdr:rowOff>180975</xdr:rowOff>
        </xdr:from>
        <xdr:to>
          <xdr:col>4</xdr:col>
          <xdr:colOff>762000</xdr:colOff>
          <xdr:row>53</xdr:row>
          <xdr:rowOff>19050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52</xdr:row>
          <xdr:rowOff>171450</xdr:rowOff>
        </xdr:from>
        <xdr:to>
          <xdr:col>4</xdr:col>
          <xdr:colOff>752475</xdr:colOff>
          <xdr:row>54</xdr:row>
          <xdr:rowOff>9525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53</xdr:row>
          <xdr:rowOff>180975</xdr:rowOff>
        </xdr:from>
        <xdr:to>
          <xdr:col>4</xdr:col>
          <xdr:colOff>752475</xdr:colOff>
          <xdr:row>55</xdr:row>
          <xdr:rowOff>19050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54</xdr:row>
          <xdr:rowOff>171450</xdr:rowOff>
        </xdr:from>
        <xdr:to>
          <xdr:col>4</xdr:col>
          <xdr:colOff>742950</xdr:colOff>
          <xdr:row>56</xdr:row>
          <xdr:rowOff>9525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55</xdr:row>
          <xdr:rowOff>171450</xdr:rowOff>
        </xdr:from>
        <xdr:to>
          <xdr:col>4</xdr:col>
          <xdr:colOff>752475</xdr:colOff>
          <xdr:row>57</xdr:row>
          <xdr:rowOff>9525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56</xdr:row>
          <xdr:rowOff>180975</xdr:rowOff>
        </xdr:from>
        <xdr:to>
          <xdr:col>4</xdr:col>
          <xdr:colOff>742950</xdr:colOff>
          <xdr:row>58</xdr:row>
          <xdr:rowOff>19050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37</xdr:row>
          <xdr:rowOff>180975</xdr:rowOff>
        </xdr:from>
        <xdr:to>
          <xdr:col>5</xdr:col>
          <xdr:colOff>742950</xdr:colOff>
          <xdr:row>39</xdr:row>
          <xdr:rowOff>19050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38</xdr:row>
          <xdr:rowOff>180975</xdr:rowOff>
        </xdr:from>
        <xdr:to>
          <xdr:col>5</xdr:col>
          <xdr:colOff>742950</xdr:colOff>
          <xdr:row>40</xdr:row>
          <xdr:rowOff>19050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40</xdr:row>
          <xdr:rowOff>0</xdr:rowOff>
        </xdr:from>
        <xdr:to>
          <xdr:col>5</xdr:col>
          <xdr:colOff>733425</xdr:colOff>
          <xdr:row>41</xdr:row>
          <xdr:rowOff>28575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42</xdr:row>
          <xdr:rowOff>180975</xdr:rowOff>
        </xdr:from>
        <xdr:to>
          <xdr:col>5</xdr:col>
          <xdr:colOff>752475</xdr:colOff>
          <xdr:row>44</xdr:row>
          <xdr:rowOff>19050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43</xdr:row>
          <xdr:rowOff>171450</xdr:rowOff>
        </xdr:from>
        <xdr:to>
          <xdr:col>5</xdr:col>
          <xdr:colOff>762000</xdr:colOff>
          <xdr:row>45</xdr:row>
          <xdr:rowOff>9525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45</xdr:row>
          <xdr:rowOff>0</xdr:rowOff>
        </xdr:from>
        <xdr:to>
          <xdr:col>5</xdr:col>
          <xdr:colOff>762000</xdr:colOff>
          <xdr:row>46</xdr:row>
          <xdr:rowOff>28575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46</xdr:row>
          <xdr:rowOff>0</xdr:rowOff>
        </xdr:from>
        <xdr:to>
          <xdr:col>5</xdr:col>
          <xdr:colOff>752475</xdr:colOff>
          <xdr:row>47</xdr:row>
          <xdr:rowOff>28575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47</xdr:row>
          <xdr:rowOff>0</xdr:rowOff>
        </xdr:from>
        <xdr:to>
          <xdr:col>5</xdr:col>
          <xdr:colOff>762000</xdr:colOff>
          <xdr:row>48</xdr:row>
          <xdr:rowOff>28575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47</xdr:row>
          <xdr:rowOff>180975</xdr:rowOff>
        </xdr:from>
        <xdr:to>
          <xdr:col>5</xdr:col>
          <xdr:colOff>762000</xdr:colOff>
          <xdr:row>49</xdr:row>
          <xdr:rowOff>19050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48</xdr:row>
          <xdr:rowOff>171450</xdr:rowOff>
        </xdr:from>
        <xdr:to>
          <xdr:col>5</xdr:col>
          <xdr:colOff>762000</xdr:colOff>
          <xdr:row>50</xdr:row>
          <xdr:rowOff>9525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50</xdr:row>
          <xdr:rowOff>0</xdr:rowOff>
        </xdr:from>
        <xdr:to>
          <xdr:col>5</xdr:col>
          <xdr:colOff>762000</xdr:colOff>
          <xdr:row>51</xdr:row>
          <xdr:rowOff>28575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51</xdr:row>
          <xdr:rowOff>0</xdr:rowOff>
        </xdr:from>
        <xdr:to>
          <xdr:col>5</xdr:col>
          <xdr:colOff>771525</xdr:colOff>
          <xdr:row>52</xdr:row>
          <xdr:rowOff>28575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51</xdr:row>
          <xdr:rowOff>180975</xdr:rowOff>
        </xdr:from>
        <xdr:to>
          <xdr:col>5</xdr:col>
          <xdr:colOff>762000</xdr:colOff>
          <xdr:row>53</xdr:row>
          <xdr:rowOff>19050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52</xdr:row>
          <xdr:rowOff>180975</xdr:rowOff>
        </xdr:from>
        <xdr:to>
          <xdr:col>5</xdr:col>
          <xdr:colOff>762000</xdr:colOff>
          <xdr:row>54</xdr:row>
          <xdr:rowOff>19050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53</xdr:row>
          <xdr:rowOff>171450</xdr:rowOff>
        </xdr:from>
        <xdr:to>
          <xdr:col>5</xdr:col>
          <xdr:colOff>752475</xdr:colOff>
          <xdr:row>55</xdr:row>
          <xdr:rowOff>9525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54</xdr:row>
          <xdr:rowOff>180975</xdr:rowOff>
        </xdr:from>
        <xdr:to>
          <xdr:col>5</xdr:col>
          <xdr:colOff>752475</xdr:colOff>
          <xdr:row>56</xdr:row>
          <xdr:rowOff>19050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55</xdr:row>
          <xdr:rowOff>171450</xdr:rowOff>
        </xdr:from>
        <xdr:to>
          <xdr:col>5</xdr:col>
          <xdr:colOff>752475</xdr:colOff>
          <xdr:row>57</xdr:row>
          <xdr:rowOff>9525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56</xdr:row>
          <xdr:rowOff>180975</xdr:rowOff>
        </xdr:from>
        <xdr:to>
          <xdr:col>5</xdr:col>
          <xdr:colOff>762000</xdr:colOff>
          <xdr:row>58</xdr:row>
          <xdr:rowOff>19050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41</xdr:row>
          <xdr:rowOff>0</xdr:rowOff>
        </xdr:from>
        <xdr:to>
          <xdr:col>5</xdr:col>
          <xdr:colOff>733425</xdr:colOff>
          <xdr:row>42</xdr:row>
          <xdr:rowOff>28575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41</xdr:row>
          <xdr:rowOff>171450</xdr:rowOff>
        </xdr:from>
        <xdr:to>
          <xdr:col>5</xdr:col>
          <xdr:colOff>742950</xdr:colOff>
          <xdr:row>43</xdr:row>
          <xdr:rowOff>9525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285750</xdr:colOff>
          <xdr:row>11</xdr:row>
          <xdr:rowOff>171450</xdr:rowOff>
        </xdr:from>
        <xdr:to>
          <xdr:col>18</xdr:col>
          <xdr:colOff>590550</xdr:colOff>
          <xdr:row>13</xdr:row>
          <xdr:rowOff>9525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295275</xdr:colOff>
          <xdr:row>11</xdr:row>
          <xdr:rowOff>180975</xdr:rowOff>
        </xdr:from>
        <xdr:to>
          <xdr:col>17</xdr:col>
          <xdr:colOff>600075</xdr:colOff>
          <xdr:row>13</xdr:row>
          <xdr:rowOff>19050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295275</xdr:colOff>
          <xdr:row>13</xdr:row>
          <xdr:rowOff>0</xdr:rowOff>
        </xdr:from>
        <xdr:to>
          <xdr:col>17</xdr:col>
          <xdr:colOff>600075</xdr:colOff>
          <xdr:row>14</xdr:row>
          <xdr:rowOff>28575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295275</xdr:colOff>
          <xdr:row>13</xdr:row>
          <xdr:rowOff>180975</xdr:rowOff>
        </xdr:from>
        <xdr:to>
          <xdr:col>17</xdr:col>
          <xdr:colOff>600075</xdr:colOff>
          <xdr:row>15</xdr:row>
          <xdr:rowOff>19050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295275</xdr:colOff>
          <xdr:row>13</xdr:row>
          <xdr:rowOff>180975</xdr:rowOff>
        </xdr:from>
        <xdr:to>
          <xdr:col>18</xdr:col>
          <xdr:colOff>600075</xdr:colOff>
          <xdr:row>15</xdr:row>
          <xdr:rowOff>19050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304800</xdr:colOff>
          <xdr:row>14</xdr:row>
          <xdr:rowOff>180975</xdr:rowOff>
        </xdr:from>
        <xdr:to>
          <xdr:col>17</xdr:col>
          <xdr:colOff>609600</xdr:colOff>
          <xdr:row>16</xdr:row>
          <xdr:rowOff>19050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304800</xdr:colOff>
          <xdr:row>14</xdr:row>
          <xdr:rowOff>171450</xdr:rowOff>
        </xdr:from>
        <xdr:to>
          <xdr:col>18</xdr:col>
          <xdr:colOff>609600</xdr:colOff>
          <xdr:row>16</xdr:row>
          <xdr:rowOff>9525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304800</xdr:colOff>
          <xdr:row>15</xdr:row>
          <xdr:rowOff>171450</xdr:rowOff>
        </xdr:from>
        <xdr:to>
          <xdr:col>17</xdr:col>
          <xdr:colOff>609600</xdr:colOff>
          <xdr:row>17</xdr:row>
          <xdr:rowOff>9525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314325</xdr:colOff>
          <xdr:row>15</xdr:row>
          <xdr:rowOff>161925</xdr:rowOff>
        </xdr:from>
        <xdr:to>
          <xdr:col>18</xdr:col>
          <xdr:colOff>619125</xdr:colOff>
          <xdr:row>17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304800</xdr:colOff>
          <xdr:row>12</xdr:row>
          <xdr:rowOff>180975</xdr:rowOff>
        </xdr:from>
        <xdr:to>
          <xdr:col>18</xdr:col>
          <xdr:colOff>609600</xdr:colOff>
          <xdr:row>14</xdr:row>
          <xdr:rowOff>19050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114300</xdr:rowOff>
    </xdr:from>
    <xdr:to>
      <xdr:col>27</xdr:col>
      <xdr:colOff>133350</xdr:colOff>
      <xdr:row>43</xdr:row>
      <xdr:rowOff>152400</xdr:rowOff>
    </xdr:to>
    <xdr:sp macro="" textlink="">
      <xdr:nvSpPr>
        <xdr:cNvPr id="436" name="Retângulo: Cantos Arredondados 9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SpPr/>
      </xdr:nvSpPr>
      <xdr:spPr>
        <a:xfrm>
          <a:off x="2355056" y="114300"/>
          <a:ext cx="14173200" cy="8229600"/>
        </a:xfrm>
        <a:prstGeom prst="roundRect">
          <a:avLst/>
        </a:prstGeom>
        <a:solidFill>
          <a:schemeClr val="tx2">
            <a:lumMod val="75000"/>
            <a:shade val="30000"/>
            <a:satMod val="115000"/>
          </a:schemeClr>
        </a:solidFill>
        <a:effectLst>
          <a:innerShdw blurRad="5842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42333</xdr:colOff>
      <xdr:row>6</xdr:row>
      <xdr:rowOff>21167</xdr:rowOff>
    </xdr:from>
    <xdr:to>
      <xdr:col>10</xdr:col>
      <xdr:colOff>592667</xdr:colOff>
      <xdr:row>13</xdr:row>
      <xdr:rowOff>31750</xdr:rowOff>
    </xdr:to>
    <xdr:sp macro="" textlink="">
      <xdr:nvSpPr>
        <xdr:cNvPr id="433" name="Retângulo: Cantos Arredondados 7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SpPr/>
      </xdr:nvSpPr>
      <xdr:spPr>
        <a:xfrm>
          <a:off x="3111500" y="1164167"/>
          <a:ext cx="3619500" cy="1344083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207167</xdr:colOff>
      <xdr:row>2</xdr:row>
      <xdr:rowOff>90488</xdr:rowOff>
    </xdr:from>
    <xdr:to>
      <xdr:col>10</xdr:col>
      <xdr:colOff>35718</xdr:colOff>
      <xdr:row>5</xdr:row>
      <xdr:rowOff>130969</xdr:rowOff>
    </xdr:to>
    <xdr:sp macro="" textlink="">
      <xdr:nvSpPr>
        <xdr:cNvPr id="419" name="CaixaDeTexto 12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SpPr txBox="1"/>
      </xdr:nvSpPr>
      <xdr:spPr>
        <a:xfrm>
          <a:off x="3243261" y="471488"/>
          <a:ext cx="2864645" cy="611981"/>
        </a:xfrm>
        <a:prstGeom prst="round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400">
              <a:latin typeface="Amasis MT Pro Medium" panose="02040604050005020304" pitchFamily="18" charset="0"/>
            </a:rPr>
            <a:t>BRUNA</a:t>
          </a:r>
        </a:p>
        <a:p>
          <a:pPr algn="ctr"/>
          <a:endParaRPr lang="pt-BR" sz="4400">
            <a:latin typeface="Amasis MT Pro Medium" panose="02040604050005020304" pitchFamily="18" charset="0"/>
          </a:endParaRPr>
        </a:p>
      </xdr:txBody>
    </xdr:sp>
    <xdr:clientData/>
  </xdr:twoCellAnchor>
  <xdr:twoCellAnchor>
    <xdr:from>
      <xdr:col>5</xdr:col>
      <xdr:colOff>247649</xdr:colOff>
      <xdr:row>6</xdr:row>
      <xdr:rowOff>152400</xdr:rowOff>
    </xdr:from>
    <xdr:to>
      <xdr:col>6</xdr:col>
      <xdr:colOff>104775</xdr:colOff>
      <xdr:row>8</xdr:row>
      <xdr:rowOff>66675</xdr:rowOff>
    </xdr:to>
    <xdr:sp macro="" textlink="Calculo!C3">
      <xdr:nvSpPr>
        <xdr:cNvPr id="385" name="CaixaDeTexto 13">
          <a:extLst>
            <a:ext uri="{FF2B5EF4-FFF2-40B4-BE49-F238E27FC236}">
              <a16:creationId xmlns:a16="http://schemas.microsoft.com/office/drawing/2014/main" id="{00000000-0008-0000-0300-000081010000}"/>
            </a:ext>
          </a:extLst>
        </xdr:cNvPr>
        <xdr:cNvSpPr txBox="1"/>
      </xdr:nvSpPr>
      <xdr:spPr>
        <a:xfrm>
          <a:off x="3295649" y="1295400"/>
          <a:ext cx="466726" cy="2952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E4A2760-D37C-42D2-9A7A-3F65BF8F7783}" type="TxLink"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Calibri"/>
            </a:rPr>
            <a:pPr algn="ctr"/>
            <a:t>25</a:t>
          </a:fld>
          <a:endParaRPr lang="pt-BR" sz="1600">
            <a:latin typeface="Amasis MT Pro Medium" panose="02040604050005020304" pitchFamily="18" charset="0"/>
          </a:endParaRPr>
        </a:p>
      </xdr:txBody>
    </xdr:sp>
    <xdr:clientData/>
  </xdr:twoCellAnchor>
  <xdr:twoCellAnchor>
    <xdr:from>
      <xdr:col>5</xdr:col>
      <xdr:colOff>590549</xdr:colOff>
      <xdr:row>6</xdr:row>
      <xdr:rowOff>152400</xdr:rowOff>
    </xdr:from>
    <xdr:to>
      <xdr:col>7</xdr:col>
      <xdr:colOff>542925</xdr:colOff>
      <xdr:row>8</xdr:row>
      <xdr:rowOff>66675</xdr:rowOff>
    </xdr:to>
    <xdr:sp macro="" textlink="">
      <xdr:nvSpPr>
        <xdr:cNvPr id="384" name="CaixaDeTexto 16">
          <a:extLst>
            <a:ext uri="{FF2B5EF4-FFF2-40B4-BE49-F238E27FC236}">
              <a16:creationId xmlns:a16="http://schemas.microsoft.com/office/drawing/2014/main" id="{00000000-0008-0000-0300-000080010000}"/>
            </a:ext>
          </a:extLst>
        </xdr:cNvPr>
        <xdr:cNvSpPr txBox="1"/>
      </xdr:nvSpPr>
      <xdr:spPr>
        <a:xfrm>
          <a:off x="3638549" y="1295400"/>
          <a:ext cx="1171576" cy="2952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Aldhabi" panose="020B0604020202020204" pitchFamily="2" charset="-78"/>
            </a:rPr>
            <a:t>Planejadas</a:t>
          </a:r>
        </a:p>
      </xdr:txBody>
    </xdr:sp>
    <xdr:clientData/>
  </xdr:twoCellAnchor>
  <xdr:twoCellAnchor>
    <xdr:from>
      <xdr:col>8</xdr:col>
      <xdr:colOff>104774</xdr:colOff>
      <xdr:row>6</xdr:row>
      <xdr:rowOff>152400</xdr:rowOff>
    </xdr:from>
    <xdr:to>
      <xdr:col>8</xdr:col>
      <xdr:colOff>571500</xdr:colOff>
      <xdr:row>8</xdr:row>
      <xdr:rowOff>66675</xdr:rowOff>
    </xdr:to>
    <xdr:sp macro="" textlink="Calculo!C11">
      <xdr:nvSpPr>
        <xdr:cNvPr id="179" name="CaixaDeTexto 17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4981574" y="1295400"/>
          <a:ext cx="466726" cy="29527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0159A25-1A02-4014-9D22-5C2BB37A8120}" type="TxLink"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Calibri"/>
            </a:rPr>
            <a:pPr algn="ctr"/>
            <a:t>5</a:t>
          </a:fld>
          <a:endParaRPr lang="pt-BR" sz="1600">
            <a:latin typeface="Amasis MT Pro Medium" panose="02040604050005020304" pitchFamily="18" charset="0"/>
          </a:endParaRPr>
        </a:p>
      </xdr:txBody>
    </xdr:sp>
    <xdr:clientData/>
  </xdr:twoCellAnchor>
  <xdr:twoCellAnchor>
    <xdr:from>
      <xdr:col>8</xdr:col>
      <xdr:colOff>447674</xdr:colOff>
      <xdr:row>6</xdr:row>
      <xdr:rowOff>152400</xdr:rowOff>
    </xdr:from>
    <xdr:to>
      <xdr:col>10</xdr:col>
      <xdr:colOff>423334</xdr:colOff>
      <xdr:row>8</xdr:row>
      <xdr:rowOff>66675</xdr:rowOff>
    </xdr:to>
    <xdr:sp macro="" textlink="">
      <xdr:nvSpPr>
        <xdr:cNvPr id="58" name="CaixaDeTexto 1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5358341" y="1295400"/>
          <a:ext cx="1203326" cy="29527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Aldhabi" panose="020B0604020202020204" pitchFamily="2" charset="-78"/>
            </a:rPr>
            <a:t>NãoPlanejadas</a:t>
          </a:r>
        </a:p>
      </xdr:txBody>
    </xdr:sp>
    <xdr:clientData/>
  </xdr:twoCellAnchor>
  <xdr:twoCellAnchor>
    <xdr:from>
      <xdr:col>5</xdr:col>
      <xdr:colOff>247648</xdr:colOff>
      <xdr:row>8</xdr:row>
      <xdr:rowOff>164306</xdr:rowOff>
    </xdr:from>
    <xdr:to>
      <xdr:col>6</xdr:col>
      <xdr:colOff>104774</xdr:colOff>
      <xdr:row>10</xdr:row>
      <xdr:rowOff>78581</xdr:rowOff>
    </xdr:to>
    <xdr:sp macro="" textlink="Calculo!C4">
      <xdr:nvSpPr>
        <xdr:cNvPr id="403" name="CaixaDeTexto 22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SpPr txBox="1"/>
      </xdr:nvSpPr>
      <xdr:spPr>
        <a:xfrm>
          <a:off x="3283742" y="1688306"/>
          <a:ext cx="464345" cy="295275"/>
        </a:xfrm>
        <a:prstGeom prst="round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72EB5B7-A246-4EE4-BD77-6ECFE71CC5B4}" type="TxLink"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Calibri"/>
            </a:rPr>
            <a:pPr algn="ctr"/>
            <a:t>21</a:t>
          </a:fld>
          <a:endParaRPr lang="pt-BR" sz="1600">
            <a:latin typeface="Amasis MT Pro Medium" panose="02040604050005020304" pitchFamily="18" charset="0"/>
          </a:endParaRPr>
        </a:p>
      </xdr:txBody>
    </xdr:sp>
    <xdr:clientData/>
  </xdr:twoCellAnchor>
  <xdr:twoCellAnchor>
    <xdr:from>
      <xdr:col>5</xdr:col>
      <xdr:colOff>590548</xdr:colOff>
      <xdr:row>8</xdr:row>
      <xdr:rowOff>164306</xdr:rowOff>
    </xdr:from>
    <xdr:to>
      <xdr:col>7</xdr:col>
      <xdr:colOff>542924</xdr:colOff>
      <xdr:row>10</xdr:row>
      <xdr:rowOff>78581</xdr:rowOff>
    </xdr:to>
    <xdr:sp macro="" textlink="">
      <xdr:nvSpPr>
        <xdr:cNvPr id="402" name="CaixaDeTexto 23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SpPr txBox="1"/>
      </xdr:nvSpPr>
      <xdr:spPr>
        <a:xfrm>
          <a:off x="3626642" y="1688306"/>
          <a:ext cx="1166813" cy="295275"/>
        </a:xfrm>
        <a:prstGeom prst="round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Aldhabi" panose="020B0604020202020204" pitchFamily="2" charset="-78"/>
            </a:rPr>
            <a:t>Finalizada</a:t>
          </a:r>
        </a:p>
      </xdr:txBody>
    </xdr:sp>
    <xdr:clientData/>
  </xdr:twoCellAnchor>
  <xdr:twoCellAnchor>
    <xdr:from>
      <xdr:col>5</xdr:col>
      <xdr:colOff>257173</xdr:colOff>
      <xdr:row>10</xdr:row>
      <xdr:rowOff>173831</xdr:rowOff>
    </xdr:from>
    <xdr:to>
      <xdr:col>6</xdr:col>
      <xdr:colOff>114299</xdr:colOff>
      <xdr:row>12</xdr:row>
      <xdr:rowOff>88106</xdr:rowOff>
    </xdr:to>
    <xdr:sp macro="" textlink="Calculo!C5">
      <xdr:nvSpPr>
        <xdr:cNvPr id="392" name="CaixaDeTexto 24">
          <a:extLst>
            <a:ext uri="{FF2B5EF4-FFF2-40B4-BE49-F238E27FC236}">
              <a16:creationId xmlns:a16="http://schemas.microsoft.com/office/drawing/2014/main" id="{00000000-0008-0000-0300-000088010000}"/>
            </a:ext>
          </a:extLst>
        </xdr:cNvPr>
        <xdr:cNvSpPr txBox="1"/>
      </xdr:nvSpPr>
      <xdr:spPr>
        <a:xfrm>
          <a:off x="3293267" y="2078831"/>
          <a:ext cx="464345" cy="295275"/>
        </a:xfrm>
        <a:prstGeom prst="roundRect">
          <a:avLst/>
        </a:prstGeom>
        <a:solidFill>
          <a:srgbClr val="FAB8F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E2519BF-9BF7-4380-938F-3365A5A640B9}" type="TxLink"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Calibri"/>
            </a:rPr>
            <a:pPr algn="ctr"/>
            <a:t>3</a:t>
          </a:fld>
          <a:endParaRPr lang="pt-BR" sz="1600">
            <a:latin typeface="Amasis MT Pro Medium" panose="02040604050005020304" pitchFamily="18" charset="0"/>
          </a:endParaRPr>
        </a:p>
      </xdr:txBody>
    </xdr:sp>
    <xdr:clientData/>
  </xdr:twoCellAnchor>
  <xdr:twoCellAnchor>
    <xdr:from>
      <xdr:col>5</xdr:col>
      <xdr:colOff>600073</xdr:colOff>
      <xdr:row>10</xdr:row>
      <xdr:rowOff>173831</xdr:rowOff>
    </xdr:from>
    <xdr:to>
      <xdr:col>7</xdr:col>
      <xdr:colOff>552449</xdr:colOff>
      <xdr:row>12</xdr:row>
      <xdr:rowOff>88106</xdr:rowOff>
    </xdr:to>
    <xdr:sp macro="" textlink="">
      <xdr:nvSpPr>
        <xdr:cNvPr id="393" name="CaixaDeTexto 25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SpPr txBox="1"/>
      </xdr:nvSpPr>
      <xdr:spPr>
        <a:xfrm>
          <a:off x="3636167" y="2078831"/>
          <a:ext cx="1166813" cy="295275"/>
        </a:xfrm>
        <a:prstGeom prst="roundRect">
          <a:avLst/>
        </a:prstGeom>
        <a:solidFill>
          <a:srgbClr val="FAB8F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Aldhabi" panose="020B0604020202020204" pitchFamily="2" charset="-78"/>
            </a:rPr>
            <a:t>Iniciadas</a:t>
          </a:r>
        </a:p>
      </xdr:txBody>
    </xdr:sp>
    <xdr:clientData/>
  </xdr:twoCellAnchor>
  <xdr:twoCellAnchor>
    <xdr:from>
      <xdr:col>8</xdr:col>
      <xdr:colOff>114298</xdr:colOff>
      <xdr:row>8</xdr:row>
      <xdr:rowOff>138112</xdr:rowOff>
    </xdr:from>
    <xdr:to>
      <xdr:col>8</xdr:col>
      <xdr:colOff>578643</xdr:colOff>
      <xdr:row>10</xdr:row>
      <xdr:rowOff>52387</xdr:rowOff>
    </xdr:to>
    <xdr:sp macro="" textlink="Calculo!C11">
      <xdr:nvSpPr>
        <xdr:cNvPr id="56" name="CaixaDeTexto 2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4972048" y="1662112"/>
          <a:ext cx="464345" cy="295275"/>
        </a:xfrm>
        <a:prstGeom prst="round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0EEFB97-4721-4DCD-BAE8-8A2D8A737654}" type="TxLink"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Aldhabi" panose="01000000000000000000" pitchFamily="2" charset="-78"/>
            </a:rPr>
            <a:pPr algn="ctr"/>
            <a:t>5</a:t>
          </a:fld>
          <a:endParaRPr lang="pt-BR" sz="1600">
            <a:latin typeface="Amasis MT Pro Medium" panose="02040604050005020304" pitchFamily="18" charset="0"/>
            <a:cs typeface="Aldhabi" panose="01000000000000000000" pitchFamily="2" charset="-78"/>
          </a:endParaRPr>
        </a:p>
      </xdr:txBody>
    </xdr:sp>
    <xdr:clientData/>
  </xdr:twoCellAnchor>
  <xdr:twoCellAnchor>
    <xdr:from>
      <xdr:col>8</xdr:col>
      <xdr:colOff>457198</xdr:colOff>
      <xdr:row>8</xdr:row>
      <xdr:rowOff>138112</xdr:rowOff>
    </xdr:from>
    <xdr:to>
      <xdr:col>10</xdr:col>
      <xdr:colOff>409573</xdr:colOff>
      <xdr:row>10</xdr:row>
      <xdr:rowOff>52387</xdr:rowOff>
    </xdr:to>
    <xdr:sp macro="" textlink="">
      <xdr:nvSpPr>
        <xdr:cNvPr id="55" name="CaixaDeTexto 27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5314948" y="1662112"/>
          <a:ext cx="1166813" cy="295275"/>
        </a:xfrm>
        <a:prstGeom prst="round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Aldhabi" panose="020B0604020202020204" pitchFamily="2" charset="-78"/>
            </a:rPr>
            <a:t>Finalizada</a:t>
          </a:r>
        </a:p>
      </xdr:txBody>
    </xdr:sp>
    <xdr:clientData/>
  </xdr:twoCellAnchor>
  <xdr:twoCellAnchor>
    <xdr:from>
      <xdr:col>8</xdr:col>
      <xdr:colOff>123823</xdr:colOff>
      <xdr:row>10</xdr:row>
      <xdr:rowOff>135731</xdr:rowOff>
    </xdr:from>
    <xdr:to>
      <xdr:col>8</xdr:col>
      <xdr:colOff>588168</xdr:colOff>
      <xdr:row>12</xdr:row>
      <xdr:rowOff>50006</xdr:rowOff>
    </xdr:to>
    <xdr:sp macro="" textlink="Calculo!C12">
      <xdr:nvSpPr>
        <xdr:cNvPr id="54" name="CaixaDeTexto 28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4981573" y="2040731"/>
          <a:ext cx="464345" cy="295275"/>
        </a:xfrm>
        <a:prstGeom prst="roundRect">
          <a:avLst/>
        </a:prstGeom>
        <a:solidFill>
          <a:srgbClr val="FAB8F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A144FB6-203B-425B-84AB-4C72C6C02BC0}" type="TxLink"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Calibri"/>
            </a:rPr>
            <a:pPr algn="ctr"/>
            <a:t>4</a:t>
          </a:fld>
          <a:endParaRPr lang="pt-BR" sz="1600">
            <a:latin typeface="Amasis MT Pro Medium" panose="02040604050005020304" pitchFamily="18" charset="0"/>
          </a:endParaRPr>
        </a:p>
      </xdr:txBody>
    </xdr:sp>
    <xdr:clientData/>
  </xdr:twoCellAnchor>
  <xdr:twoCellAnchor>
    <xdr:from>
      <xdr:col>8</xdr:col>
      <xdr:colOff>466723</xdr:colOff>
      <xdr:row>10</xdr:row>
      <xdr:rowOff>135731</xdr:rowOff>
    </xdr:from>
    <xdr:to>
      <xdr:col>10</xdr:col>
      <xdr:colOff>419098</xdr:colOff>
      <xdr:row>12</xdr:row>
      <xdr:rowOff>50006</xdr:rowOff>
    </xdr:to>
    <xdr:sp macro="" textlink="">
      <xdr:nvSpPr>
        <xdr:cNvPr id="53" name="CaixaDeTexto 29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5324473" y="2040731"/>
          <a:ext cx="1166813" cy="295275"/>
        </a:xfrm>
        <a:prstGeom prst="roundRect">
          <a:avLst/>
        </a:prstGeom>
        <a:solidFill>
          <a:srgbClr val="FAB8F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Aldhabi" panose="020B0604020202020204" pitchFamily="2" charset="-78"/>
            </a:rPr>
            <a:t>Iniciadas</a:t>
          </a:r>
        </a:p>
      </xdr:txBody>
    </xdr:sp>
    <xdr:clientData/>
  </xdr:twoCellAnchor>
  <xdr:twoCellAnchor>
    <xdr:from>
      <xdr:col>8</xdr:col>
      <xdr:colOff>114298</xdr:colOff>
      <xdr:row>8</xdr:row>
      <xdr:rowOff>138112</xdr:rowOff>
    </xdr:from>
    <xdr:to>
      <xdr:col>8</xdr:col>
      <xdr:colOff>578643</xdr:colOff>
      <xdr:row>10</xdr:row>
      <xdr:rowOff>52387</xdr:rowOff>
    </xdr:to>
    <xdr:sp macro="" textlink="Calculo!C11">
      <xdr:nvSpPr>
        <xdr:cNvPr id="2" name="CaixaDeTexto 2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972048" y="1662112"/>
          <a:ext cx="464345" cy="295275"/>
        </a:xfrm>
        <a:prstGeom prst="round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0EEFB97-4721-4DCD-BAE8-8A2D8A737654}" type="TxLink"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Calibri"/>
            </a:rPr>
            <a:pPr algn="ctr"/>
            <a:t>5</a:t>
          </a:fld>
          <a:endParaRPr lang="pt-BR" sz="1600">
            <a:latin typeface="Amasis MT Pro Medium" panose="02040604050005020304" pitchFamily="18" charset="0"/>
          </a:endParaRPr>
        </a:p>
      </xdr:txBody>
    </xdr:sp>
    <xdr:clientData/>
  </xdr:twoCellAnchor>
  <xdr:twoCellAnchor>
    <xdr:from>
      <xdr:col>8</xdr:col>
      <xdr:colOff>123823</xdr:colOff>
      <xdr:row>10</xdr:row>
      <xdr:rowOff>135731</xdr:rowOff>
    </xdr:from>
    <xdr:to>
      <xdr:col>8</xdr:col>
      <xdr:colOff>588168</xdr:colOff>
      <xdr:row>12</xdr:row>
      <xdr:rowOff>50006</xdr:rowOff>
    </xdr:to>
    <xdr:sp macro="" textlink="Calculo!C12">
      <xdr:nvSpPr>
        <xdr:cNvPr id="6" name="CaixaDeTexto 2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981573" y="2040731"/>
          <a:ext cx="464345" cy="295275"/>
        </a:xfrm>
        <a:prstGeom prst="roundRect">
          <a:avLst/>
        </a:prstGeom>
        <a:solidFill>
          <a:srgbClr val="FAB8F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A144FB6-203B-425B-84AB-4C72C6C02BC0}" type="TxLink">
            <a:rPr lang="en-US" sz="1600" b="0" i="0" u="none" strike="noStrike">
              <a:solidFill>
                <a:srgbClr val="000000"/>
              </a:solidFill>
              <a:latin typeface="Amasis MT Pro Medium" panose="02040604050005020304" pitchFamily="18" charset="0"/>
              <a:cs typeface="Calibri"/>
            </a:rPr>
            <a:pPr algn="ctr"/>
            <a:t>4</a:t>
          </a:fld>
          <a:endParaRPr lang="pt-BR" sz="1600">
            <a:latin typeface="Amasis MT Pro Medium" panose="02040604050005020304" pitchFamily="18" charset="0"/>
          </a:endParaRPr>
        </a:p>
      </xdr:txBody>
    </xdr:sp>
    <xdr:clientData/>
  </xdr:twoCellAnchor>
  <xdr:twoCellAnchor>
    <xdr:from>
      <xdr:col>10</xdr:col>
      <xdr:colOff>180973</xdr:colOff>
      <xdr:row>2</xdr:row>
      <xdr:rowOff>88107</xdr:rowOff>
    </xdr:from>
    <xdr:to>
      <xdr:col>15</xdr:col>
      <xdr:colOff>9525</xdr:colOff>
      <xdr:row>5</xdr:row>
      <xdr:rowOff>128588</xdr:rowOff>
    </xdr:to>
    <xdr:sp macro="" textlink="">
      <xdr:nvSpPr>
        <xdr:cNvPr id="437" name="CaixaDeTexto 32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SpPr txBox="1"/>
      </xdr:nvSpPr>
      <xdr:spPr>
        <a:xfrm>
          <a:off x="6253161" y="469107"/>
          <a:ext cx="2864645" cy="611981"/>
        </a:xfrm>
        <a:prstGeom prst="round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400">
              <a:latin typeface="Amasis MT Pro Medium" panose="02040604050005020304" pitchFamily="18" charset="0"/>
            </a:rPr>
            <a:t>Janeiro</a:t>
          </a:r>
        </a:p>
        <a:p>
          <a:pPr algn="ctr"/>
          <a:endParaRPr lang="pt-BR" sz="4400">
            <a:latin typeface="Amasis MT Pro Medium" panose="02040604050005020304" pitchFamily="18" charset="0"/>
          </a:endParaRPr>
        </a:p>
      </xdr:txBody>
    </xdr:sp>
    <xdr:clientData/>
  </xdr:twoCellAnchor>
  <xdr:twoCellAnchor>
    <xdr:from>
      <xdr:col>18</xdr:col>
      <xdr:colOff>57151</xdr:colOff>
      <xdr:row>2</xdr:row>
      <xdr:rowOff>109538</xdr:rowOff>
    </xdr:from>
    <xdr:to>
      <xdr:col>23</xdr:col>
      <xdr:colOff>266701</xdr:colOff>
      <xdr:row>5</xdr:row>
      <xdr:rowOff>150019</xdr:rowOff>
    </xdr:to>
    <xdr:sp macro="" textlink="">
      <xdr:nvSpPr>
        <xdr:cNvPr id="4" name="CaixaDeTexto 1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1029951" y="490538"/>
          <a:ext cx="3257550" cy="611981"/>
        </a:xfrm>
        <a:prstGeom prst="round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600">
              <a:latin typeface="Amasis MT Pro Medium" panose="02040604050005020304" pitchFamily="18" charset="0"/>
            </a:rPr>
            <a:t>Produtividade</a:t>
          </a:r>
        </a:p>
        <a:p>
          <a:pPr algn="ctr"/>
          <a:endParaRPr lang="pt-BR" sz="4400">
            <a:latin typeface="Amasis MT Pro Medium" panose="02040604050005020304" pitchFamily="18" charset="0"/>
          </a:endParaRPr>
        </a:p>
      </xdr:txBody>
    </xdr:sp>
    <xdr:clientData/>
  </xdr:twoCellAnchor>
  <xdr:twoCellAnchor>
    <xdr:from>
      <xdr:col>23</xdr:col>
      <xdr:colOff>85726</xdr:colOff>
      <xdr:row>2</xdr:row>
      <xdr:rowOff>109538</xdr:rowOff>
    </xdr:from>
    <xdr:to>
      <xdr:col>24</xdr:col>
      <xdr:colOff>600075</xdr:colOff>
      <xdr:row>5</xdr:row>
      <xdr:rowOff>150019</xdr:rowOff>
    </xdr:to>
    <xdr:sp macro="" textlink="">
      <xdr:nvSpPr>
        <xdr:cNvPr id="5" name="CaixaDeTexto 1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4106526" y="490538"/>
          <a:ext cx="1123949" cy="611981"/>
        </a:xfrm>
        <a:prstGeom prst="round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600">
              <a:latin typeface="Amasis MT Pro Medium" panose="02040604050005020304" pitchFamily="18" charset="0"/>
            </a:rPr>
            <a:t>Alta</a:t>
          </a:r>
        </a:p>
        <a:p>
          <a:pPr algn="ctr"/>
          <a:endParaRPr lang="pt-BR" sz="4400">
            <a:latin typeface="Amasis MT Pro Medium" panose="02040604050005020304" pitchFamily="18" charset="0"/>
          </a:endParaRPr>
        </a:p>
      </xdr:txBody>
    </xdr:sp>
    <xdr:clientData/>
  </xdr:twoCellAnchor>
  <xdr:twoCellAnchor>
    <xdr:from>
      <xdr:col>15</xdr:col>
      <xdr:colOff>349251</xdr:colOff>
      <xdr:row>3</xdr:row>
      <xdr:rowOff>0</xdr:rowOff>
    </xdr:from>
    <xdr:to>
      <xdr:col>17</xdr:col>
      <xdr:colOff>444500</xdr:colOff>
      <xdr:row>5</xdr:row>
      <xdr:rowOff>21167</xdr:rowOff>
    </xdr:to>
    <xdr:sp macro="" textlink="">
      <xdr:nvSpPr>
        <xdr:cNvPr id="425" name="Seta: para a Direita 6">
          <a:extLst>
            <a:ext uri="{FF2B5EF4-FFF2-40B4-BE49-F238E27FC236}">
              <a16:creationId xmlns:a16="http://schemas.microsoft.com/office/drawing/2014/main" id="{00000000-0008-0000-0300-0000A9010000}"/>
            </a:ext>
          </a:extLst>
        </xdr:cNvPr>
        <xdr:cNvSpPr/>
      </xdr:nvSpPr>
      <xdr:spPr>
        <a:xfrm>
          <a:off x="9556751" y="571500"/>
          <a:ext cx="1322916" cy="402167"/>
        </a:xfrm>
        <a:prstGeom prst="rightArrow">
          <a:avLst/>
        </a:prstGeom>
        <a:solidFill>
          <a:schemeClr val="accent3"/>
        </a:solidFill>
        <a:ln>
          <a:noFill/>
        </a:ln>
        <a:effectLst>
          <a:outerShdw blurRad="50800" dist="63500" dir="8100000" algn="tr" rotWithShape="0">
            <a:prstClr val="black">
              <a:alpha val="39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A2D329C-5116-4B41-8C38-E37820BB8E66}" name="ECHO" displayName="ECHO" ref="H28:H33" totalsRowShown="0" headerRowDxfId="245" headerRowBorderDxfId="244" tableBorderDxfId="243" totalsRowBorderDxfId="242">
  <autoFilter ref="H28:H33" xr:uid="{CA2D329C-5116-4B41-8C38-E37820BB8E66}"/>
  <tableColumns count="1">
    <tableColumn id="1" xr3:uid="{3540C63B-1427-414C-AD7A-413BA68492BB}" name="ECH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02396D-9FC7-4B97-8B95-80547BFD9448}" name="Tarefas12" displayName="Tarefas12" ref="R24:Y29" totalsRowShown="0" headerRowDxfId="178" headerRowBorderDxfId="177" tableBorderDxfId="176" totalsRowBorderDxfId="175">
  <autoFilter ref="R24:Y29" xr:uid="{A702396D-9FC7-4B97-8B95-80547BFD9448}"/>
  <tableColumns count="8">
    <tableColumn id="1" xr3:uid="{72CB1A75-C0E5-41BC-9E76-A59ABD2ED0B1}" name="Mês" dataDxfId="174"/>
    <tableColumn id="2" xr3:uid="{5FA70EC7-BA2C-40A1-9C70-FB276043B090}" name="Projeto" dataDxfId="173"/>
    <tableColumn id="3" xr3:uid="{0F25FDF4-AFE8-4ECE-92CB-75BA410EF34D}" name="Tarefas" dataDxfId="172"/>
    <tableColumn id="4" xr3:uid="{991B764A-36B9-4D2E-A324-823824C8BD0F}" name="EQUIPE" dataDxfId="171"/>
    <tableColumn id="5" xr3:uid="{1AB6B94B-AB0E-47FB-B78C-B4267263E51A}" name="COLABORADOR" dataDxfId="170"/>
    <tableColumn id="6" xr3:uid="{012A1D47-38CA-4705-BC9A-4622BA62B6FC}" name="TEMPO ESTIMADO" dataDxfId="169"/>
    <tableColumn id="7" xr3:uid="{2B65A719-D2B7-42A5-A3A8-42C784929E11}" name="DEAD LINE" dataDxfId="168"/>
    <tableColumn id="8" xr3:uid="{0F4975D8-3EC4-4C04-83A5-96481A7C768B}" name="APROVAÇÃO" dataDxfId="16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3E624-AA2D-4ACA-9C86-C54C3FDEC099}" name="Tarefas124" displayName="Tarefas124" ref="R32:Y37" totalsRowShown="0" headerRowDxfId="166" headerRowBorderDxfId="165" tableBorderDxfId="164" totalsRowBorderDxfId="163">
  <autoFilter ref="R32:Y37" xr:uid="{A963E624-AA2D-4ACA-9C86-C54C3FDEC099}"/>
  <tableColumns count="8">
    <tableColumn id="1" xr3:uid="{F5CCCCCA-86E3-4ECE-9485-0C229E652C56}" name="Mês" dataDxfId="162"/>
    <tableColumn id="2" xr3:uid="{7E3BF806-1AC6-4430-AC17-6D0A1A20A555}" name="Projeto" dataDxfId="161"/>
    <tableColumn id="3" xr3:uid="{C7DD8901-A289-4983-80BB-359829D10E35}" name="Tarefas" dataDxfId="160"/>
    <tableColumn id="4" xr3:uid="{9FACDE34-E85A-4ED5-A806-B3BFBABBC546}" name="EQUIPE" dataDxfId="159"/>
    <tableColumn id="5" xr3:uid="{0FAED716-31A0-4705-BDC3-2A278527D7DE}" name="COLABORADOR" dataDxfId="158"/>
    <tableColumn id="6" xr3:uid="{DA8E39B5-82DB-4098-9A29-D3A7A54C0A12}" name="TEMPO ESTIMADO" dataDxfId="157"/>
    <tableColumn id="7" xr3:uid="{F18181B9-5C7B-43F0-9254-C95BD52BB59D}" name="DEAD LINE" dataDxfId="156"/>
    <tableColumn id="8" xr3:uid="{0FDF0968-F1B3-493F-86FC-D11AFF2DA8E2}" name="APROVAÇÃO" dataDxfId="155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B60934B-687A-46FC-BC98-89D5FC73F553}" name="Tarefas13" displayName="Tarefas13" ref="AC3:AJ8" totalsRowShown="0" headerRowDxfId="154" headerRowBorderDxfId="153" tableBorderDxfId="152" totalsRowBorderDxfId="151">
  <autoFilter ref="AC3:AJ8" xr:uid="{1B60934B-687A-46FC-BC98-89D5FC73F553}"/>
  <tableColumns count="8">
    <tableColumn id="1" xr3:uid="{2F1D28AE-09E1-4E25-AB5F-AF75C46417AA}" name="Mês" dataDxfId="150"/>
    <tableColumn id="2" xr3:uid="{426C0E65-9CC6-413A-84DE-3831D649717C}" name="Projeto" dataDxfId="149"/>
    <tableColumn id="3" xr3:uid="{7F811103-0525-4943-BCF0-9618080AE8B4}" name="Tarefas" dataDxfId="148"/>
    <tableColumn id="4" xr3:uid="{2CF13804-0950-4304-B763-8BAFCDA37C9A}" name="EQUIPE" dataDxfId="147"/>
    <tableColumn id="5" xr3:uid="{6C788E24-D152-4332-A3DF-94D8922BB395}" name="COLABORADOR" dataDxfId="146"/>
    <tableColumn id="6" xr3:uid="{4D048372-4537-4637-9414-45CC485CD6BA}" name="TEMPO ESTIMADO" dataDxfId="145"/>
    <tableColumn id="7" xr3:uid="{A6ECEEAF-C2FF-428F-A7D5-C2143DC1E9D1}" name="DEAD LINE" dataDxfId="144"/>
    <tableColumn id="8" xr3:uid="{594840CF-92F5-495D-B40C-DF5BF1483190}" name="APROVAÇÃO" dataDxfId="143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F0099D5-A445-456D-A95A-1159DCB35519}" name="Tarefas715" displayName="Tarefas715" ref="AC10:AJ15" totalsRowShown="0" headerRowDxfId="142" headerRowBorderDxfId="141" tableBorderDxfId="140" totalsRowBorderDxfId="139">
  <autoFilter ref="AC10:AJ15" xr:uid="{DF0099D5-A445-456D-A95A-1159DCB35519}"/>
  <tableColumns count="8">
    <tableColumn id="1" xr3:uid="{83D38933-731B-4765-995A-8B5E3746073F}" name="Mês" dataDxfId="138"/>
    <tableColumn id="2" xr3:uid="{7FD9537C-F21D-457E-94BB-B86130AA740C}" name="Projeto" dataDxfId="137"/>
    <tableColumn id="3" xr3:uid="{BBD2B582-8042-41D4-B8F5-2E5B46759A70}" name="Tarefas" dataDxfId="136"/>
    <tableColumn id="4" xr3:uid="{F2C2781F-B857-4F43-8DC8-53C35B0BB481}" name="EQUIPE" dataDxfId="135"/>
    <tableColumn id="5" xr3:uid="{89D0B16E-81D3-45A1-8480-FD675F0D424E}" name="COLABORADOR" dataDxfId="134"/>
    <tableColumn id="6" xr3:uid="{3B0EF757-5ED3-4986-A2CB-F4D4B35573F6}" name="TEMPO ESTIMADO" dataDxfId="133"/>
    <tableColumn id="7" xr3:uid="{CF150C71-FB98-4C6B-B822-4C7E8C322F2C}" name="DEAD LINE" dataDxfId="132"/>
    <tableColumn id="8" xr3:uid="{FD6A14F3-CD9B-4C47-9494-0CC5517E1AC0}" name="APROVAÇÃO" dataDxfId="13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2AADB73-BB9C-4EED-A5E0-8AA557D944E9}" name="Tarefas1116" displayName="Tarefas1116" ref="AC17:AJ22" totalsRowShown="0" headerRowDxfId="130" headerRowBorderDxfId="129" tableBorderDxfId="128" totalsRowBorderDxfId="127">
  <autoFilter ref="AC17:AJ22" xr:uid="{52AADB73-BB9C-4EED-A5E0-8AA557D944E9}"/>
  <tableColumns count="8">
    <tableColumn id="1" xr3:uid="{04BA3A5B-4FFE-40FE-B447-B474E782DEE2}" name="Mês" dataDxfId="126"/>
    <tableColumn id="2" xr3:uid="{2922A245-E88B-4284-8ACF-12A191E31101}" name="Projeto" dataDxfId="125"/>
    <tableColumn id="3" xr3:uid="{D2537FBB-B8F5-47BF-B831-93B3F95967C1}" name="Tarefas" dataDxfId="124"/>
    <tableColumn id="4" xr3:uid="{EF89CF89-02BE-4F39-AD83-5563F5F9999C}" name="EQUIPE" dataDxfId="123"/>
    <tableColumn id="5" xr3:uid="{17E96DAA-0878-416D-861D-99627B55284B}" name="COLABORADOR" dataDxfId="122"/>
    <tableColumn id="6" xr3:uid="{0BC51834-B6F0-4576-83CD-015F8A2A6A9F}" name="TEMPO ESTIMADO" dataDxfId="121"/>
    <tableColumn id="7" xr3:uid="{4AFA480E-F7EE-432E-8751-529A3F48080C}" name="DEAD LINE" dataDxfId="120"/>
    <tableColumn id="8" xr3:uid="{004E6B63-BE21-4318-BB89-167513EA8642}" name="APROVAÇÃO" dataDxfId="1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C359FF-6A4A-4CE7-8527-A6FDF3F5A4EA}" name="Tarefas1217" displayName="Tarefas1217" ref="AC24:AJ29" totalsRowShown="0" headerRowDxfId="118" headerRowBorderDxfId="117" tableBorderDxfId="116" totalsRowBorderDxfId="115">
  <autoFilter ref="AC24:AJ29" xr:uid="{F5C359FF-6A4A-4CE7-8527-A6FDF3F5A4EA}"/>
  <tableColumns count="8">
    <tableColumn id="1" xr3:uid="{CDB5B647-B679-4C78-A6C7-9467F4BB953C}" name="Mês" dataDxfId="114"/>
    <tableColumn id="2" xr3:uid="{BEBCCD41-E391-4636-A149-D7930C01DEF6}" name="Projeto" dataDxfId="113"/>
    <tableColumn id="3" xr3:uid="{238C4959-145B-49D0-8487-44EF55DAFA30}" name="Tarefas" dataDxfId="112"/>
    <tableColumn id="4" xr3:uid="{D865E218-8318-4536-9B9F-DFEF8FC559BA}" name="EQUIPE" dataDxfId="111"/>
    <tableColumn id="5" xr3:uid="{20CB705E-6E04-44C2-90AE-9EC57BCF54BB}" name="COLABORADOR" dataDxfId="110"/>
    <tableColumn id="6" xr3:uid="{804A49FF-30D2-4A43-B2DC-4F55445B36F6}" name="TEMPO ESTIMADO" dataDxfId="109"/>
    <tableColumn id="7" xr3:uid="{5E927447-8741-49F1-80AF-D439463A60DC}" name="DEAD LINE" dataDxfId="108"/>
    <tableColumn id="8" xr3:uid="{231F62B8-2214-49F9-989B-2649B135E7D6}" name="APROVAÇÃO" dataDxfId="107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DEF55C2-29AC-4371-AA97-E2E4D051F6E9}" name="Tarefas12419" displayName="Tarefas12419" ref="AC32:AJ37" totalsRowShown="0" headerRowDxfId="106" headerRowBorderDxfId="105" tableBorderDxfId="104" totalsRowBorderDxfId="103">
  <autoFilter ref="AC32:AJ37" xr:uid="{1DEF55C2-29AC-4371-AA97-E2E4D051F6E9}"/>
  <tableColumns count="8">
    <tableColumn id="1" xr3:uid="{60A5347E-F0E9-4E99-BEAD-5B2209079CAD}" name="Mês" dataDxfId="102"/>
    <tableColumn id="2" xr3:uid="{CF1251DD-FF65-4C21-B057-6537E78D2478}" name="Projeto" dataDxfId="101"/>
    <tableColumn id="3" xr3:uid="{E61C8600-B2C7-4EB6-B800-B1AF41399345}" name="Tarefas" dataDxfId="100"/>
    <tableColumn id="4" xr3:uid="{CCD12A25-FA0B-449C-8B72-7E1182CB4680}" name="EQUIPE" dataDxfId="99"/>
    <tableColumn id="5" xr3:uid="{C313C5C4-F9ED-4198-BFA4-382E7952089B}" name="COLABORADOR" dataDxfId="98"/>
    <tableColumn id="6" xr3:uid="{1608CDAC-B7D1-48F3-82ED-DCF2C203A1F7}" name="TEMPO ESTIMADO" dataDxfId="97"/>
    <tableColumn id="7" xr3:uid="{EFAB6EDC-65AA-4BCD-98D8-9E00C199B428}" name="DEAD LINE" dataDxfId="96"/>
    <tableColumn id="8" xr3:uid="{351D17FB-2B78-4A48-AB88-1BE8406B9F06}" name="APROVAÇÃO" dataDxfId="9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8369FE-7171-44E9-A546-2C384390806C}" name="COLAB_TP" displayName="COLAB_TP" ref="B4:K29" totalsRowShown="0" headerRowDxfId="94" headerRowBorderDxfId="93" tableBorderDxfId="92" totalsRowBorderDxfId="91">
  <autoFilter ref="B4:K29" xr:uid="{5B8369FE-7171-44E9-A546-2C384390806C}"/>
  <tableColumns count="10">
    <tableColumn id="1" xr3:uid="{89E8772E-A48D-4794-922D-43A4C7C7E15D}" name="Mês" dataDxfId="90"/>
    <tableColumn id="2" xr3:uid="{6B9E85EB-26F0-4507-9FBB-2378E1A76C89}" name="Nome" dataDxfId="89"/>
    <tableColumn id="3" xr3:uid="{68FE5BF0-BDFE-4B8B-8404-668931C1ABB3}" name="Tarefas" dataDxfId="88"/>
    <tableColumn id="4" xr3:uid="{AD4F5882-11AD-48F8-B6C6-8F78F28D966E}" name="inicio" dataDxfId="87"/>
    <tableColumn id="5" xr3:uid="{56C0EE25-2871-4458-A703-CE50D34E8178}" name="fim" dataDxfId="86"/>
    <tableColumn id="6" xr3:uid="{650DEBA5-1863-4574-99F3-66D9EFF92DB6}" name="DEAD LINE" dataDxfId="85"/>
    <tableColumn id="7" xr3:uid="{6357DDDC-AA65-4F3A-BB9D-667F5A72C035}" name="Tempo estimado" dataDxfId="84"/>
    <tableColumn id="8" xr3:uid="{65B25F5E-5179-4CB5-A10C-A0A77C67C784}" name="Estado" dataDxfId="83">
      <calculatedColumnFormula>IF(A5=FALSE,"","INICIADO")</calculatedColumnFormula>
    </tableColumn>
    <tableColumn id="9" xr3:uid="{CAFF2C6D-A345-42C8-AE58-75A4033EDA2A}" name="Tempo total" dataDxfId="82"/>
    <tableColumn id="10" xr3:uid="{45D3F8E7-068F-43D3-9874-7D45E282F3BC}" name="Tempo de atraso" dataDxfId="81" dataCellStyle="Bom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5B5C2F-1D0F-4BAC-94C7-B5050ADF88C7}" name="Tabela46" displayName="Tabela46" ref="O4:U9" totalsRowShown="0" headerRowDxfId="80" headerRowBorderDxfId="79" tableBorderDxfId="78" totalsRowBorderDxfId="77">
  <autoFilter ref="O4:U9" xr:uid="{A05B5C2F-1D0F-4BAC-94C7-B5050ADF88C7}"/>
  <tableColumns count="7">
    <tableColumn id="1" xr3:uid="{ECB763B7-1B73-4CAD-8B34-4CA7E7BC3B91}" name="Mês" dataDxfId="76"/>
    <tableColumn id="2" xr3:uid="{985A9FE0-9FF4-4B65-AA4E-B3C621A4A8E8}" name="Nome" dataDxfId="75"/>
    <tableColumn id="3" xr3:uid="{FE085427-4CEE-43DD-8091-5EA250D6BD6B}" name="Tarefas EXTRAS" dataDxfId="74"/>
    <tableColumn id="4" xr3:uid="{56AD9AC2-7D01-4130-AFBA-412CA8CC5017}" name="inicio" dataDxfId="73"/>
    <tableColumn id="5" xr3:uid="{259CD2CC-5B82-4C91-AE93-000BDC4B156B}" name="fim" dataDxfId="72"/>
    <tableColumn id="8" xr3:uid="{9CFC5FCE-04F0-46E3-ACE0-95A3DB4A23C8}" name="Estado" dataDxfId="71"/>
    <tableColumn id="9" xr3:uid="{9E3F02CF-07A8-4EB1-9CEA-C663AAE6D1B8}" name="Tempo total" dataDxfId="70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7D6618-336D-4BB6-831F-D6B69456D57D}" name="Tabela7" displayName="Tabela7" ref="B2:N8" totalsRowShown="0" headerRowDxfId="69" dataDxfId="67" headerRowBorderDxfId="68" tableBorderDxfId="66" totalsRowBorderDxfId="65">
  <autoFilter ref="B2:N8" xr:uid="{6A7D6618-336D-4BB6-831F-D6B69456D57D}"/>
  <tableColumns count="13">
    <tableColumn id="1" xr3:uid="{EA0DDB55-C985-4452-B67E-7A7F3BD13309}" name="TAREFAS" dataDxfId="64"/>
    <tableColumn id="2" xr3:uid="{CEB937BB-9FA4-4CDF-8F1C-5CDAE34E26E3}" name="Janeiro" dataDxfId="63">
      <calculatedColumnFormula>COUNTA(COLAB_TP[Tarefas])</calculatedColumnFormula>
    </tableColumn>
    <tableColumn id="3" xr3:uid="{B6CCD40F-0200-4FDE-B103-CC5653BCD8FD}" name="Fevereiro" dataDxfId="62"/>
    <tableColumn id="4" xr3:uid="{134E8545-382E-46A6-B17F-84FC8A392E69}" name="Março" dataDxfId="61"/>
    <tableColumn id="5" xr3:uid="{FE5DC54A-8ED3-4FE7-A038-7CE78561D747}" name="Abril" dataDxfId="60"/>
    <tableColumn id="6" xr3:uid="{F4618D48-33D3-45CE-A2D4-C5FC7435D431}" name="Maio" dataDxfId="59"/>
    <tableColumn id="7" xr3:uid="{0199280E-8957-49AC-9EAD-358A282847D8}" name="Junho" dataDxfId="58"/>
    <tableColumn id="8" xr3:uid="{974098E7-C46D-4839-B5B8-73BB6DDB5A6C}" name="Julho" dataDxfId="57"/>
    <tableColumn id="9" xr3:uid="{3755CD6C-529B-45EE-8EF3-A405A3679D68}" name="Agosto" dataDxfId="56"/>
    <tableColumn id="10" xr3:uid="{BC92B6FB-812D-44B0-A8B0-D9B174B34DAB}" name="Setembro" dataDxfId="55"/>
    <tableColumn id="11" xr3:uid="{C805DDEE-02C4-48AC-A5FA-0EB3A01205E3}" name="Outubro" dataDxfId="54"/>
    <tableColumn id="12" xr3:uid="{6D4A0983-92D2-47E7-A25C-C518BFF217D3}" name="Novembro" dataDxfId="53"/>
    <tableColumn id="13" xr3:uid="{9291F840-6CCD-4FB8-98F5-B9EF72772EA6}" name="Dezembro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520A4E-B97B-4B62-863D-CC14D3CE9BC6}" name="BRAVO" displayName="BRAVO" ref="I28:I33" totalsRowShown="0" headerRowDxfId="241" headerRowBorderDxfId="240" tableBorderDxfId="239" totalsRowBorderDxfId="238">
  <autoFilter ref="I28:I33" xr:uid="{87520A4E-B97B-4B62-863D-CC14D3CE9BC6}"/>
  <tableColumns count="1">
    <tableColumn id="1" xr3:uid="{C9F72C1A-0460-4951-9E68-5FC2D85DF18B}" name="BRAVO" dataDxfId="23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9421F9-A872-4BCD-9C43-2D17336A7271}" name="Tabela79" displayName="Tabela79" ref="B10:N16" totalsRowShown="0" headerRowDxfId="51" dataDxfId="49" headerRowBorderDxfId="50" tableBorderDxfId="48" totalsRowBorderDxfId="47">
  <autoFilter ref="B10:N16" xr:uid="{2E9421F9-A872-4BCD-9C43-2D17336A7271}"/>
  <tableColumns count="13">
    <tableColumn id="1" xr3:uid="{77773499-9C11-45C9-819B-0129FB8BE9D1}" name="TAREFAS" dataDxfId="46"/>
    <tableColumn id="2" xr3:uid="{10DEC504-27E0-408F-9E4A-EE466A790AE0}" name="Janeiro" dataDxfId="45">
      <calculatedColumnFormula>COUNTA(Tabela46[Tarefas EXTRAS])</calculatedColumnFormula>
    </tableColumn>
    <tableColumn id="3" xr3:uid="{0CB68451-88F4-4DB4-BCF3-35CF01E8C835}" name="Fevereiro" dataDxfId="44"/>
    <tableColumn id="4" xr3:uid="{E7C2B5D3-82AF-4BDA-B201-FA521C6D270B}" name="Março" dataDxfId="43"/>
    <tableColumn id="5" xr3:uid="{A10D9799-4FFE-4D50-A3A1-8795943601CE}" name="Abril" dataDxfId="42"/>
    <tableColumn id="6" xr3:uid="{EFE2382F-BCB4-471D-80E5-F72DB36D31FD}" name="Maio" dataDxfId="41"/>
    <tableColumn id="7" xr3:uid="{74BC039D-6F36-40DB-9F76-166278849FDD}" name="Junho" dataDxfId="40"/>
    <tableColumn id="8" xr3:uid="{AA4370B4-C303-4745-A082-B7556ABDEEAD}" name="Julho" dataDxfId="39"/>
    <tableColumn id="9" xr3:uid="{D70A0434-A09C-4D33-9D42-45650A4C1754}" name="Agosto" dataDxfId="38"/>
    <tableColumn id="10" xr3:uid="{50FF9162-B1F4-410D-8644-FDEC3BC953DC}" name="Setembro" dataDxfId="37"/>
    <tableColumn id="11" xr3:uid="{39239742-755D-4042-8004-FFA634F1FCF9}" name="Outubro" dataDxfId="36"/>
    <tableColumn id="12" xr3:uid="{6066DEF6-CB64-40A3-9844-33C52F5BF35C}" name="Novembro" dataDxfId="35"/>
    <tableColumn id="13" xr3:uid="{A2771421-014C-4341-BFD9-F857710D5D95}" name="Dezembro" dataDxfId="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9CB7BF-780F-4086-B90C-22448C0B8B64}" name="Tabela9" displayName="Tabela9" ref="B26:N35" totalsRowShown="0" headerRowDxfId="33" headerRowBorderDxfId="32" tableBorderDxfId="31" totalsRowBorderDxfId="30">
  <autoFilter ref="B26:N35" xr:uid="{8A9CB7BF-780F-4086-B90C-22448C0B8B64}"/>
  <tableColumns count="13">
    <tableColumn id="1" xr3:uid="{C7037E86-C72E-4C76-BD03-B15C7524DD56}" name="Coluna1" dataDxfId="29"/>
    <tableColumn id="2" xr3:uid="{8AEB3357-676A-474B-9756-505AA26DF96A}" name="Janeiro" dataDxfId="28">
      <calculatedColumnFormula>C4/C3</calculatedColumnFormula>
    </tableColumn>
    <tableColumn id="3" xr3:uid="{6C7A129F-67D7-4AD0-A495-98CFB254A72E}" name="Fevereiro" dataDxfId="27"/>
    <tableColumn id="4" xr3:uid="{C19D3856-8AF1-45AA-81D0-2D4E6512F07A}" name="Março" dataDxfId="26"/>
    <tableColumn id="5" xr3:uid="{333FBAC3-1232-458B-AB0F-0AC6E3B7DBFE}" name="Abril" dataDxfId="25"/>
    <tableColumn id="6" xr3:uid="{625D81C6-0706-46C9-BA47-A0908643CC96}" name="Maio" dataDxfId="24"/>
    <tableColumn id="7" xr3:uid="{F5B51AB0-7F46-4E95-921D-5ADA7691749D}" name="Junho" dataDxfId="23"/>
    <tableColumn id="8" xr3:uid="{604037CD-E36A-4902-9DA5-4D8DDAFBF41B}" name="Julho" dataDxfId="22"/>
    <tableColumn id="9" xr3:uid="{DE3DDC39-D70C-453A-9C65-21A26353EDF7}" name="Agosto" dataDxfId="21"/>
    <tableColumn id="10" xr3:uid="{E7255422-1D53-4E15-B841-0CEDCF0C70A9}" name="Setembro" dataDxfId="20"/>
    <tableColumn id="11" xr3:uid="{335BB11C-1D2C-4A4A-A3D5-F7B66C52DF17}" name="Outubro" dataDxfId="19"/>
    <tableColumn id="12" xr3:uid="{13B096E6-DCA2-4FC8-9A76-87F1CF3C0D2E}" name="Novembro" dataDxfId="18"/>
    <tableColumn id="13" xr3:uid="{BADAD1CE-0C68-44F3-BC51-A3BB5572AA7B}" name="Dezembro" dataDxfId="17"/>
  </tableColumns>
  <tableStyleInfo name="TableStyleMedium1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B06FBE-C2DB-4F5A-A964-9D4693754D31}" name="Tabela13" displayName="Tabela13" ref="B18:N22" totalsRowShown="0" headerRowDxfId="16" headerRowBorderDxfId="15" tableBorderDxfId="14" totalsRowBorderDxfId="13">
  <autoFilter ref="B18:N22" xr:uid="{7AB06FBE-C2DB-4F5A-A964-9D4693754D31}"/>
  <tableColumns count="13">
    <tableColumn id="1" xr3:uid="{593E1D0D-F8C3-4B0E-BDE0-86C662369A9A}" name="tempo gasto em tarefas não planeadas" dataDxfId="12"/>
    <tableColumn id="2" xr3:uid="{F35E5861-2059-4A30-BB47-B8A002A57D4D}" name="Janeiro" dataDxfId="11">
      <calculatedColumnFormula>SUM(COLAB_TP[Tempo total])</calculatedColumnFormula>
    </tableColumn>
    <tableColumn id="3" xr3:uid="{4C34004F-826E-44D1-969C-5E7C0EF502D8}" name="Fevereiro" dataDxfId="10"/>
    <tableColumn id="4" xr3:uid="{D80D5130-5964-4F1C-884A-17ACF26638F3}" name="Março" dataDxfId="9"/>
    <tableColumn id="5" xr3:uid="{9A3EABF4-D7F4-4B91-8291-0566B8F5749E}" name="Abril" dataDxfId="8"/>
    <tableColumn id="6" xr3:uid="{D7EC1A9B-6098-4C3D-B831-C5223141C4F6}" name="Maio" dataDxfId="7"/>
    <tableColumn id="7" xr3:uid="{F3E2F1CF-8037-49BB-99A4-567D2570345B}" name="Junho" dataDxfId="6"/>
    <tableColumn id="8" xr3:uid="{200EB8E7-8862-4EF3-8D67-500BE15A03F0}" name="Julho" dataDxfId="5"/>
    <tableColumn id="9" xr3:uid="{9A4B46D4-7597-4120-9DEA-11013BEAB3E2}" name="Agosto" dataDxfId="4"/>
    <tableColumn id="10" xr3:uid="{B9AB0C2B-8996-46A3-8D27-EC1FB31DC10E}" name="Setembro" dataDxfId="3"/>
    <tableColumn id="11" xr3:uid="{526CCE63-3D30-4CA3-915D-85FCB4A341D6}" name="Outubro" dataDxfId="2"/>
    <tableColumn id="12" xr3:uid="{F2BD1E02-9B95-44F3-AC02-0B466A34CBB7}" name="Novembro" dataDxfId="1"/>
    <tableColumn id="13" xr3:uid="{6A8FF03A-8F8E-49BB-B094-CC439B217D04}" name="Dezembro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0F1060-1E48-42D7-AFFA-28D32EC1BCA7}" name="ALFA" displayName="ALFA" ref="J28:J33" totalsRowShown="0" headerRowDxfId="236" headerRowBorderDxfId="235" tableBorderDxfId="234" totalsRowBorderDxfId="233">
  <autoFilter ref="J28:J33" xr:uid="{DE0F1060-1E48-42D7-AFFA-28D32EC1BCA7}"/>
  <tableColumns count="1">
    <tableColumn id="1" xr3:uid="{26AF76C9-2A16-4F9A-85CC-9B57DEF89BBD}" name="ALFA" dataDxfId="2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2A19250-9F4A-4818-9EBE-2535AEC9FA23}" name="OMEGA" displayName="OMEGA" ref="G28:G33" totalsRowShown="0" tableBorderDxfId="231">
  <autoFilter ref="G28:G33" xr:uid="{42A19250-9F4A-4818-9EBE-2535AEC9FA23}"/>
  <tableColumns count="1">
    <tableColumn id="1" xr3:uid="{555CB441-CD87-4CA5-A23A-563613CC0EAC}" name="OMEG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7A7CB1-F93C-4C49-B4DF-C321B6D3D176}" name="TabelaProjetos" displayName="TabelaProjetos" ref="B3:M12" totalsRowShown="0" headerRowDxfId="230" tableBorderDxfId="229">
  <autoFilter ref="B3:M12" xr:uid="{0D7A7CB1-F93C-4C49-B4DF-C321B6D3D176}"/>
  <tableColumns count="12">
    <tableColumn id="1" xr3:uid="{F2BCDE0F-E355-4A07-83FE-B87F2E8ABA96}" name="Janeiro" dataDxfId="228"/>
    <tableColumn id="2" xr3:uid="{6A18AF3B-558D-4CB6-8CD6-C1EBE59DBA14}" name="Fevereiro" dataDxfId="227"/>
    <tableColumn id="3" xr3:uid="{6EE68ADD-8541-444B-B1FE-E0852E8517F9}" name="Março" dataDxfId="226"/>
    <tableColumn id="4" xr3:uid="{006EE8DF-FE4E-4D9D-9F49-72C67AE6FB2E}" name="Abril" dataDxfId="225"/>
    <tableColumn id="5" xr3:uid="{2DB48C91-5469-456E-A383-06B5DE0F88C2}" name="Maio" dataDxfId="224"/>
    <tableColumn id="6" xr3:uid="{E9225185-E15C-4DD6-9508-0C4BB7A86047}" name="Junho" dataDxfId="223"/>
    <tableColumn id="7" xr3:uid="{DD670614-4F01-476F-8FE7-F06B7DD20AC2}" name="Julho" dataDxfId="222"/>
    <tableColumn id="8" xr3:uid="{853276CC-871C-4F2C-A2A2-CCFD901B2528}" name="Agosto" dataDxfId="221"/>
    <tableColumn id="9" xr3:uid="{35C42306-3A29-40F3-8FEA-C8AE03F92663}" name="Setembro" dataDxfId="220"/>
    <tableColumn id="10" xr3:uid="{4AD8CF98-6D10-4D11-9AD6-0C6EF726A454}" name="Outubro" dataDxfId="219"/>
    <tableColumn id="11" xr3:uid="{EDC50C47-A673-4CA0-829F-B155C01DBBB6}" name="Novembro" dataDxfId="218"/>
    <tableColumn id="12" xr3:uid="{24D5CDCF-01CF-4251-9EF8-4FCFFF6FC7F5}" name="Dezembro" dataDxfId="21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56763-AA43-47CF-8D5E-691A6F193D5C}" name="Tarefas" displayName="Tarefas" ref="R3:Y8" totalsRowShown="0" headerRowDxfId="216" headerRowBorderDxfId="215" tableBorderDxfId="214" totalsRowBorderDxfId="213">
  <autoFilter ref="R3:Y8" xr:uid="{34756763-AA43-47CF-8D5E-691A6F193D5C}"/>
  <tableColumns count="8">
    <tableColumn id="1" xr3:uid="{5F9A961B-7028-44D3-8540-A4917D378B6E}" name="Mês" dataDxfId="212"/>
    <tableColumn id="2" xr3:uid="{73C705A1-08B4-473E-ABB7-4E50BF78E370}" name="Projeto" dataDxfId="211"/>
    <tableColumn id="3" xr3:uid="{08A034EA-9AC7-44DF-8845-4188DA712A12}" name="Tarefas" dataDxfId="210"/>
    <tableColumn id="4" xr3:uid="{34185C35-BC09-406B-9E8D-C8D06C0EB820}" name="EQUIPE" dataDxfId="209"/>
    <tableColumn id="5" xr3:uid="{78BB943B-DBEA-4CF0-BCC1-FBE2C2800814}" name="COLABORADOR" dataDxfId="208"/>
    <tableColumn id="6" xr3:uid="{B355745E-ADF1-4BC4-9BAC-FCDD66AB03F3}" name="TEMPO ESTIMADO" dataDxfId="207"/>
    <tableColumn id="7" xr3:uid="{B7DCA917-1B49-488F-B310-C3293571B28E}" name="DEAD LINE" dataDxfId="206"/>
    <tableColumn id="8" xr3:uid="{CB7BDC4D-3C24-4915-93A8-C916388CED18}" name="APROVAÇÃO" dataDxfId="20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1D8F35A-C932-4D40-815B-E167C8484CC1}" name="TabelaEQUIPES" displayName="TabelaEQUIPES" ref="F28:F32" totalsRowShown="0" headerRowDxfId="204">
  <autoFilter ref="F28:F32" xr:uid="{71D8F35A-C932-4D40-815B-E167C8484CC1}"/>
  <tableColumns count="1">
    <tableColumn id="1" xr3:uid="{D1F92FAC-6699-4FD8-AC9E-5A21F2A0070E}" name="EQUIPES" dataDxfId="20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23AEC2-9A4C-4A34-8FA9-FD4E00FCDEF2}" name="Tarefas7" displayName="Tarefas7" ref="R10:Y15" totalsRowShown="0" headerRowDxfId="202" headerRowBorderDxfId="201" tableBorderDxfId="200" totalsRowBorderDxfId="199">
  <autoFilter ref="R10:Y15" xr:uid="{C623AEC2-9A4C-4A34-8FA9-FD4E00FCDEF2}"/>
  <tableColumns count="8">
    <tableColumn id="1" xr3:uid="{001877FA-260D-4B45-A1EE-904076EB7FD4}" name="Mês" dataDxfId="198"/>
    <tableColumn id="2" xr3:uid="{590E0FE0-5121-4C6E-A6C1-76B5BA84335D}" name="Projeto" dataDxfId="197"/>
    <tableColumn id="3" xr3:uid="{C558018F-659C-4DA4-B0B2-364C41BADD76}" name="Tarefas" dataDxfId="196"/>
    <tableColumn id="4" xr3:uid="{D43CD236-3904-4FBB-98C2-8FFDCF4DC681}" name="EQUIPE" dataDxfId="195"/>
    <tableColumn id="5" xr3:uid="{35E99E5E-DF0B-4BB8-BB43-6078EBB24C6F}" name="COLABORADOR" dataDxfId="194"/>
    <tableColumn id="6" xr3:uid="{15F47DDD-C7A2-48B4-A6BE-D18914CAD1F8}" name="TEMPO ESTIMADO" dataDxfId="193"/>
    <tableColumn id="7" xr3:uid="{8A5A8CFA-3F3E-467B-99EE-25EBE25C84A8}" name="DEAD LINE" dataDxfId="192"/>
    <tableColumn id="8" xr3:uid="{7DFA9B8E-FAC6-49AE-A496-87DFC39036D3}" name="APROVAÇÃO" dataDxfId="19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1A4A4A-5AFE-4692-A352-3E6C9E618FB3}" name="Tarefas11" displayName="Tarefas11" ref="R17:Y22" totalsRowShown="0" headerRowDxfId="190" headerRowBorderDxfId="189" tableBorderDxfId="188" totalsRowBorderDxfId="187">
  <autoFilter ref="R17:Y22" xr:uid="{501A4A4A-5AFE-4692-A352-3E6C9E618FB3}"/>
  <tableColumns count="8">
    <tableColumn id="1" xr3:uid="{E5005E76-BB2A-4B56-9C96-A2D4B273D354}" name="Mês" dataDxfId="186"/>
    <tableColumn id="2" xr3:uid="{2D71B82F-8456-48EA-B529-D66C20743E60}" name="Projeto" dataDxfId="185"/>
    <tableColumn id="3" xr3:uid="{509E2B37-C562-47AD-9CD9-8DDAEBEA1E7B}" name="Tarefas" dataDxfId="184"/>
    <tableColumn id="4" xr3:uid="{0B1B9655-992F-4841-BBE4-54AF1545E845}" name="EQUIPE" dataDxfId="183"/>
    <tableColumn id="5" xr3:uid="{451CA3F1-BDF0-48DD-A71C-44BE9449165A}" name="COLABORADOR" dataDxfId="182"/>
    <tableColumn id="6" xr3:uid="{20E7B5D4-D567-487F-B590-3D43C71B6ACA}" name="TEMPO ESTIMADO" dataDxfId="181"/>
    <tableColumn id="7" xr3:uid="{F00E6673-EAE3-477A-B1FA-BD05F2572531}" name="DEAD LINE" dataDxfId="180"/>
    <tableColumn id="8" xr3:uid="{5FF9EC73-8B36-420D-BAF8-21CBD427C146}" name="APROVAÇÃO" dataDxfId="17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table" Target="../tables/table17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24" Type="http://schemas.openxmlformats.org/officeDocument/2006/relationships/table" Target="../tables/table18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4" Type="http://schemas.openxmlformats.org/officeDocument/2006/relationships/table" Target="../tables/table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4D44-49E1-4D96-8B50-0BB15CD8E270}">
  <dimension ref="A1:AJ61"/>
  <sheetViews>
    <sheetView tabSelected="1" zoomScaleNormal="100" workbookViewId="0">
      <selection activeCell="B17" sqref="B17"/>
    </sheetView>
  </sheetViews>
  <sheetFormatPr defaultRowHeight="15" x14ac:dyDescent="0.25"/>
  <cols>
    <col min="1" max="1" width="9.140625" customWidth="1"/>
    <col min="2" max="2" width="35.85546875" customWidth="1"/>
    <col min="3" max="3" width="35.140625" customWidth="1"/>
    <col min="4" max="4" width="18.85546875" customWidth="1"/>
    <col min="5" max="5" width="19.140625" customWidth="1"/>
    <col min="6" max="6" width="17.28515625" customWidth="1"/>
    <col min="7" max="7" width="19" customWidth="1"/>
    <col min="8" max="8" width="15" customWidth="1"/>
    <col min="9" max="9" width="16" customWidth="1"/>
    <col min="10" max="10" width="17.7109375" customWidth="1"/>
    <col min="11" max="11" width="15.28515625" customWidth="1"/>
    <col min="12" max="12" width="17.42578125" customWidth="1"/>
    <col min="13" max="13" width="16" customWidth="1"/>
    <col min="14" max="14" width="9.7109375" bestFit="1" customWidth="1"/>
    <col min="15" max="15" width="9.5703125" customWidth="1"/>
    <col min="16" max="16" width="5.7109375" style="19" customWidth="1"/>
    <col min="17" max="17" width="15.28515625" customWidth="1"/>
    <col min="18" max="18" width="15.7109375" customWidth="1"/>
    <col min="19" max="19" width="33.85546875" customWidth="1"/>
    <col min="20" max="20" width="29.85546875" customWidth="1"/>
    <col min="21" max="21" width="22.140625" customWidth="1"/>
    <col min="22" max="22" width="24.5703125" customWidth="1"/>
    <col min="23" max="23" width="22.42578125" customWidth="1"/>
    <col min="24" max="24" width="20.85546875" style="57" customWidth="1"/>
    <col min="25" max="25" width="17.42578125" customWidth="1"/>
    <col min="27" max="27" width="5.28515625" style="22" customWidth="1"/>
    <col min="29" max="29" width="13" customWidth="1"/>
    <col min="30" max="30" width="38.42578125" customWidth="1"/>
    <col min="31" max="32" width="29.7109375" customWidth="1"/>
    <col min="33" max="33" width="23.28515625" customWidth="1"/>
    <col min="34" max="34" width="21.85546875" customWidth="1"/>
    <col min="35" max="35" width="19" customWidth="1"/>
    <col min="36" max="36" width="20.42578125" customWidth="1"/>
  </cols>
  <sheetData>
    <row r="1" spans="1:36" x14ac:dyDescent="0.25">
      <c r="B1" s="125" t="s">
        <v>0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P1" s="18"/>
      <c r="AA1" s="21"/>
    </row>
    <row r="2" spans="1:36" x14ac:dyDescent="0.25"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AJ2" s="57"/>
    </row>
    <row r="3" spans="1:36" x14ac:dyDescent="0.25">
      <c r="B3" s="7" t="s">
        <v>1</v>
      </c>
      <c r="C3" s="7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R3" s="12" t="s">
        <v>13</v>
      </c>
      <c r="S3" s="13" t="s">
        <v>14</v>
      </c>
      <c r="T3" s="13" t="s">
        <v>15</v>
      </c>
      <c r="U3" s="13" t="s">
        <v>16</v>
      </c>
      <c r="V3" s="13" t="s">
        <v>17</v>
      </c>
      <c r="W3" s="13" t="s">
        <v>18</v>
      </c>
      <c r="X3" s="58" t="s">
        <v>19</v>
      </c>
      <c r="Y3" s="14" t="s">
        <v>20</v>
      </c>
      <c r="AC3" s="12" t="s">
        <v>13</v>
      </c>
      <c r="AD3" s="13" t="s">
        <v>14</v>
      </c>
      <c r="AE3" s="13" t="s">
        <v>15</v>
      </c>
      <c r="AF3" s="13" t="s">
        <v>16</v>
      </c>
      <c r="AG3" s="13" t="s">
        <v>17</v>
      </c>
      <c r="AH3" s="13" t="s">
        <v>18</v>
      </c>
      <c r="AI3" s="58" t="s">
        <v>19</v>
      </c>
      <c r="AJ3" s="14" t="s">
        <v>20</v>
      </c>
    </row>
    <row r="4" spans="1:36" x14ac:dyDescent="0.25">
      <c r="A4" s="1"/>
      <c r="B4" s="8" t="s">
        <v>21</v>
      </c>
      <c r="C4" s="8" t="s">
        <v>22</v>
      </c>
      <c r="D4" s="4"/>
      <c r="E4" s="4"/>
      <c r="F4" s="4"/>
      <c r="G4" s="4"/>
      <c r="H4" s="4"/>
      <c r="I4" s="4"/>
      <c r="J4" s="4"/>
      <c r="K4" s="4"/>
      <c r="L4" s="4"/>
      <c r="M4" s="4"/>
      <c r="R4" s="10" t="s">
        <v>1</v>
      </c>
      <c r="S4" s="4" t="s">
        <v>21</v>
      </c>
      <c r="T4" s="46" t="s">
        <v>23</v>
      </c>
      <c r="U4" s="46" t="s">
        <v>24</v>
      </c>
      <c r="V4" s="46" t="s">
        <v>25</v>
      </c>
      <c r="W4" s="54">
        <v>0.16666666666666666</v>
      </c>
      <c r="X4" s="59">
        <v>44890</v>
      </c>
      <c r="Y4" s="55"/>
      <c r="AC4" s="10" t="s">
        <v>2</v>
      </c>
      <c r="AD4" s="4" t="s">
        <v>22</v>
      </c>
      <c r="AE4" s="46" t="s">
        <v>26</v>
      </c>
      <c r="AF4" s="46" t="s">
        <v>24</v>
      </c>
      <c r="AG4" s="46" t="s">
        <v>25</v>
      </c>
      <c r="AH4" s="103">
        <v>4.1666666666666664E-2</v>
      </c>
      <c r="AI4" s="59">
        <v>44890</v>
      </c>
      <c r="AJ4" s="55"/>
    </row>
    <row r="5" spans="1:36" x14ac:dyDescent="0.25">
      <c r="A5" s="1"/>
      <c r="B5" s="8" t="s">
        <v>27</v>
      </c>
      <c r="C5" s="8" t="s">
        <v>28</v>
      </c>
      <c r="D5" s="4"/>
      <c r="E5" s="4"/>
      <c r="F5" s="4"/>
      <c r="G5" s="4"/>
      <c r="H5" s="4"/>
      <c r="I5" s="4"/>
      <c r="J5" s="4"/>
      <c r="K5" s="4"/>
      <c r="L5" s="4"/>
      <c r="M5" s="4"/>
      <c r="R5" s="17"/>
      <c r="S5" s="15"/>
      <c r="T5" s="46" t="s">
        <v>29</v>
      </c>
      <c r="U5" s="46" t="s">
        <v>24</v>
      </c>
      <c r="V5" s="46" t="s">
        <v>25</v>
      </c>
      <c r="W5" s="54">
        <v>8.3333333333333329E-2</v>
      </c>
      <c r="X5" s="59">
        <v>44891</v>
      </c>
      <c r="Y5" s="55"/>
      <c r="AC5" s="17"/>
      <c r="AD5" s="15"/>
      <c r="AE5" s="46" t="s">
        <v>30</v>
      </c>
      <c r="AF5" s="46" t="s">
        <v>24</v>
      </c>
      <c r="AG5" s="46" t="s">
        <v>25</v>
      </c>
      <c r="AH5" s="54">
        <v>0.1423611111111111</v>
      </c>
      <c r="AI5" s="59">
        <v>44891</v>
      </c>
      <c r="AJ5" s="55"/>
    </row>
    <row r="6" spans="1:36" x14ac:dyDescent="0.25">
      <c r="A6" s="1"/>
      <c r="B6" s="8" t="s">
        <v>31</v>
      </c>
      <c r="C6" s="8" t="s">
        <v>32</v>
      </c>
      <c r="D6" s="4"/>
      <c r="E6" s="4"/>
      <c r="F6" s="4"/>
      <c r="G6" s="4"/>
      <c r="H6" s="4"/>
      <c r="I6" s="4"/>
      <c r="J6" s="4"/>
      <c r="K6" s="4"/>
      <c r="L6" s="4"/>
      <c r="M6" s="4"/>
      <c r="R6" s="17"/>
      <c r="S6" s="15"/>
      <c r="T6" s="46" t="s">
        <v>33</v>
      </c>
      <c r="U6" s="46" t="s">
        <v>24</v>
      </c>
      <c r="V6" s="46" t="s">
        <v>25</v>
      </c>
      <c r="W6" s="54">
        <v>6.25E-2</v>
      </c>
      <c r="X6" s="59">
        <v>44892</v>
      </c>
      <c r="Y6" s="55"/>
      <c r="AC6" s="17"/>
      <c r="AD6" s="15"/>
      <c r="AE6" s="46" t="s">
        <v>34</v>
      </c>
      <c r="AF6" s="46" t="s">
        <v>24</v>
      </c>
      <c r="AG6" s="46" t="s">
        <v>25</v>
      </c>
      <c r="AH6" s="54">
        <v>9.375E-2</v>
      </c>
      <c r="AI6" s="59">
        <v>44892</v>
      </c>
      <c r="AJ6" s="55"/>
    </row>
    <row r="7" spans="1:36" x14ac:dyDescent="0.25">
      <c r="A7" s="1"/>
      <c r="B7" s="8" t="s">
        <v>35</v>
      </c>
      <c r="C7" s="8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R7" s="17"/>
      <c r="S7" s="15"/>
      <c r="T7" s="46" t="s">
        <v>37</v>
      </c>
      <c r="U7" s="46" t="s">
        <v>24</v>
      </c>
      <c r="V7" s="46" t="s">
        <v>25</v>
      </c>
      <c r="W7" s="54">
        <v>9.7222222222222224E-2</v>
      </c>
      <c r="X7" s="59">
        <v>44893</v>
      </c>
      <c r="Y7" s="55"/>
      <c r="AC7" s="17"/>
      <c r="AD7" s="15"/>
      <c r="AE7" s="46" t="s">
        <v>38</v>
      </c>
      <c r="AF7" s="46" t="s">
        <v>24</v>
      </c>
      <c r="AG7" s="46" t="s">
        <v>25</v>
      </c>
      <c r="AH7" s="54">
        <v>3.125E-2</v>
      </c>
      <c r="AI7" s="59">
        <v>44893</v>
      </c>
      <c r="AJ7" s="55"/>
    </row>
    <row r="8" spans="1:36" x14ac:dyDescent="0.25">
      <c r="A8" s="1"/>
      <c r="B8" s="8" t="s">
        <v>39</v>
      </c>
      <c r="C8" s="8" t="s">
        <v>40</v>
      </c>
      <c r="D8" s="4"/>
      <c r="E8" s="4"/>
      <c r="F8" s="4"/>
      <c r="G8" s="4"/>
      <c r="H8" s="4"/>
      <c r="I8" s="4"/>
      <c r="J8" s="4"/>
      <c r="K8" s="4"/>
      <c r="L8" s="4"/>
      <c r="M8" s="4"/>
      <c r="R8" s="17"/>
      <c r="S8" s="16"/>
      <c r="T8" s="47" t="s">
        <v>41</v>
      </c>
      <c r="U8" s="47" t="s">
        <v>24</v>
      </c>
      <c r="V8" s="47" t="s">
        <v>25</v>
      </c>
      <c r="W8" s="54">
        <v>2.0833333333333332E-2</v>
      </c>
      <c r="X8" s="59">
        <v>44894</v>
      </c>
      <c r="Y8" s="56"/>
      <c r="AC8" s="17"/>
      <c r="AD8" s="16"/>
      <c r="AE8" s="47" t="s">
        <v>42</v>
      </c>
      <c r="AF8" s="47" t="s">
        <v>24</v>
      </c>
      <c r="AG8" s="47" t="s">
        <v>25</v>
      </c>
      <c r="AH8" s="54">
        <v>5.2083333333333336E-2</v>
      </c>
      <c r="AI8" s="59">
        <v>44894</v>
      </c>
      <c r="AJ8" s="56"/>
    </row>
    <row r="9" spans="1:36" x14ac:dyDescent="0.25">
      <c r="A9" s="1"/>
      <c r="B9" s="8"/>
      <c r="C9" s="8"/>
      <c r="D9" s="4"/>
      <c r="E9" s="4"/>
      <c r="F9" s="4"/>
      <c r="G9" s="4"/>
      <c r="H9" s="4"/>
      <c r="I9" s="4"/>
      <c r="J9" s="4"/>
      <c r="K9" s="4"/>
      <c r="L9" s="4"/>
      <c r="M9" s="4"/>
      <c r="AI9" s="57"/>
    </row>
    <row r="10" spans="1:36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1"/>
      <c r="R10" s="12" t="s">
        <v>13</v>
      </c>
      <c r="S10" s="13" t="s">
        <v>14</v>
      </c>
      <c r="T10" s="13" t="s">
        <v>15</v>
      </c>
      <c r="U10" s="13" t="s">
        <v>16</v>
      </c>
      <c r="V10" s="13" t="s">
        <v>17</v>
      </c>
      <c r="W10" s="13" t="s">
        <v>18</v>
      </c>
      <c r="X10" s="58" t="s">
        <v>19</v>
      </c>
      <c r="Y10" s="14" t="s">
        <v>20</v>
      </c>
      <c r="AC10" s="12" t="s">
        <v>13</v>
      </c>
      <c r="AD10" s="13" t="s">
        <v>14</v>
      </c>
      <c r="AE10" s="13" t="s">
        <v>15</v>
      </c>
      <c r="AF10" s="13" t="s">
        <v>16</v>
      </c>
      <c r="AG10" s="13" t="s">
        <v>17</v>
      </c>
      <c r="AH10" s="13" t="s">
        <v>18</v>
      </c>
      <c r="AI10" s="58" t="s">
        <v>19</v>
      </c>
      <c r="AJ10" s="14" t="s">
        <v>20</v>
      </c>
    </row>
    <row r="11" spans="1:36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1"/>
      <c r="R11" s="10" t="s">
        <v>1</v>
      </c>
      <c r="S11" s="4" t="s">
        <v>27</v>
      </c>
      <c r="T11" s="46" t="s">
        <v>43</v>
      </c>
      <c r="U11" s="46" t="s">
        <v>24</v>
      </c>
      <c r="V11" s="46" t="s">
        <v>25</v>
      </c>
      <c r="W11" s="54">
        <v>0.16666666666666666</v>
      </c>
      <c r="X11" s="59">
        <v>44890</v>
      </c>
      <c r="Y11" s="55"/>
      <c r="AC11" s="10" t="s">
        <v>2</v>
      </c>
      <c r="AD11" s="4" t="s">
        <v>28</v>
      </c>
      <c r="AE11" s="46" t="s">
        <v>44</v>
      </c>
      <c r="AF11" s="46" t="s">
        <v>24</v>
      </c>
      <c r="AG11" s="46" t="s">
        <v>25</v>
      </c>
      <c r="AH11" s="54">
        <v>0.10416666666666667</v>
      </c>
      <c r="AI11" s="59">
        <v>44890</v>
      </c>
      <c r="AJ11" s="55"/>
    </row>
    <row r="12" spans="1:36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1"/>
      <c r="R12" s="17"/>
      <c r="S12" s="15"/>
      <c r="T12" s="46" t="s">
        <v>45</v>
      </c>
      <c r="U12" s="46" t="s">
        <v>24</v>
      </c>
      <c r="V12" s="46" t="s">
        <v>25</v>
      </c>
      <c r="W12" s="54">
        <v>8.3333333333333329E-2</v>
      </c>
      <c r="X12" s="59">
        <v>44891</v>
      </c>
      <c r="Y12" s="55"/>
      <c r="AC12" s="17"/>
      <c r="AD12" s="15"/>
      <c r="AE12" s="46" t="s">
        <v>46</v>
      </c>
      <c r="AF12" s="46" t="s">
        <v>24</v>
      </c>
      <c r="AG12" s="46" t="s">
        <v>25</v>
      </c>
      <c r="AH12" s="54">
        <v>8.3333333333333329E-2</v>
      </c>
      <c r="AI12" s="59">
        <v>44891</v>
      </c>
      <c r="AJ12" s="55"/>
    </row>
    <row r="13" spans="1:36" x14ac:dyDescent="0.25">
      <c r="R13" s="17"/>
      <c r="S13" s="15"/>
      <c r="T13" s="46" t="s">
        <v>47</v>
      </c>
      <c r="U13" s="46" t="s">
        <v>24</v>
      </c>
      <c r="V13" s="46" t="s">
        <v>25</v>
      </c>
      <c r="W13" s="54">
        <v>0.125</v>
      </c>
      <c r="X13" s="59">
        <v>44892</v>
      </c>
      <c r="Y13" s="55"/>
      <c r="AC13" s="17"/>
      <c r="AD13" s="15"/>
      <c r="AE13" s="46" t="s">
        <v>48</v>
      </c>
      <c r="AF13" s="46" t="s">
        <v>24</v>
      </c>
      <c r="AG13" s="46" t="s">
        <v>25</v>
      </c>
      <c r="AH13" s="54">
        <v>5.5555555555555552E-2</v>
      </c>
      <c r="AI13" s="59">
        <v>44892</v>
      </c>
      <c r="AJ13" s="55"/>
    </row>
    <row r="14" spans="1:36" x14ac:dyDescent="0.25">
      <c r="R14" s="17"/>
      <c r="S14" s="15"/>
      <c r="T14" s="46" t="s">
        <v>49</v>
      </c>
      <c r="U14" s="46" t="s">
        <v>24</v>
      </c>
      <c r="V14" s="46" t="s">
        <v>25</v>
      </c>
      <c r="W14" s="54">
        <v>0.1388888888888889</v>
      </c>
      <c r="X14" s="59">
        <v>44893</v>
      </c>
      <c r="Y14" s="55"/>
      <c r="AC14" s="17"/>
      <c r="AD14" s="15"/>
      <c r="AE14" s="46" t="s">
        <v>50</v>
      </c>
      <c r="AF14" s="46" t="s">
        <v>24</v>
      </c>
      <c r="AG14" s="46" t="s">
        <v>25</v>
      </c>
      <c r="AH14" s="54">
        <v>5.5555555555555552E-2</v>
      </c>
      <c r="AI14" s="59">
        <v>44893</v>
      </c>
      <c r="AJ14" s="55"/>
    </row>
    <row r="15" spans="1:36" x14ac:dyDescent="0.25">
      <c r="R15" s="17"/>
      <c r="S15" s="16"/>
      <c r="T15" s="47" t="s">
        <v>51</v>
      </c>
      <c r="U15" s="47" t="s">
        <v>24</v>
      </c>
      <c r="V15" s="47" t="s">
        <v>25</v>
      </c>
      <c r="W15" s="54">
        <v>6.25E-2</v>
      </c>
      <c r="X15" s="59">
        <v>44894</v>
      </c>
      <c r="Y15" s="56"/>
      <c r="AC15" s="17"/>
      <c r="AD15" s="16"/>
      <c r="AE15" s="47" t="s">
        <v>52</v>
      </c>
      <c r="AF15" s="47" t="s">
        <v>24</v>
      </c>
      <c r="AG15" s="47" t="s">
        <v>25</v>
      </c>
      <c r="AH15" s="54">
        <v>3.4722222222222224E-2</v>
      </c>
      <c r="AI15" s="59">
        <v>44894</v>
      </c>
      <c r="AJ15" s="56"/>
    </row>
    <row r="16" spans="1:36" x14ac:dyDescent="0.25">
      <c r="AI16" s="57"/>
    </row>
    <row r="17" spans="2:36" x14ac:dyDescent="0.25">
      <c r="R17" s="12" t="s">
        <v>13</v>
      </c>
      <c r="S17" s="13" t="s">
        <v>14</v>
      </c>
      <c r="T17" s="13" t="s">
        <v>15</v>
      </c>
      <c r="U17" s="13" t="s">
        <v>16</v>
      </c>
      <c r="V17" s="13" t="s">
        <v>17</v>
      </c>
      <c r="W17" s="13" t="s">
        <v>18</v>
      </c>
      <c r="X17" s="58" t="s">
        <v>19</v>
      </c>
      <c r="Y17" s="14" t="s">
        <v>20</v>
      </c>
      <c r="AC17" s="12" t="s">
        <v>13</v>
      </c>
      <c r="AD17" s="13" t="s">
        <v>14</v>
      </c>
      <c r="AE17" s="13" t="s">
        <v>15</v>
      </c>
      <c r="AF17" s="13" t="s">
        <v>16</v>
      </c>
      <c r="AG17" s="13" t="s">
        <v>17</v>
      </c>
      <c r="AH17" s="13" t="s">
        <v>18</v>
      </c>
      <c r="AI17" s="58" t="s">
        <v>19</v>
      </c>
      <c r="AJ17" s="14" t="s">
        <v>20</v>
      </c>
    </row>
    <row r="18" spans="2:36" x14ac:dyDescent="0.25">
      <c r="R18" s="10" t="s">
        <v>1</v>
      </c>
      <c r="S18" s="4" t="s">
        <v>31</v>
      </c>
      <c r="T18" s="46" t="s">
        <v>53</v>
      </c>
      <c r="U18" s="46" t="s">
        <v>24</v>
      </c>
      <c r="V18" s="46" t="s">
        <v>25</v>
      </c>
      <c r="W18" s="54">
        <v>4.1666666666666664E-2</v>
      </c>
      <c r="X18" s="59">
        <v>44890</v>
      </c>
      <c r="Y18" s="55"/>
      <c r="AC18" s="10" t="s">
        <v>2</v>
      </c>
      <c r="AD18" s="4" t="s">
        <v>32</v>
      </c>
      <c r="AE18" s="46" t="s">
        <v>54</v>
      </c>
      <c r="AF18" s="46" t="s">
        <v>24</v>
      </c>
      <c r="AG18" s="46" t="s">
        <v>25</v>
      </c>
      <c r="AH18" s="103">
        <v>0.20833333333333334</v>
      </c>
      <c r="AI18" s="59">
        <v>44890</v>
      </c>
      <c r="AJ18" s="55"/>
    </row>
    <row r="19" spans="2:36" x14ac:dyDescent="0.25">
      <c r="R19" s="17"/>
      <c r="S19" s="15"/>
      <c r="T19" s="46" t="s">
        <v>55</v>
      </c>
      <c r="U19" s="46" t="s">
        <v>24</v>
      </c>
      <c r="V19" s="46" t="s">
        <v>25</v>
      </c>
      <c r="W19" s="54">
        <v>4.1666666666666664E-2</v>
      </c>
      <c r="X19" s="59">
        <v>44891</v>
      </c>
      <c r="Y19" s="55"/>
      <c r="AC19" s="17"/>
      <c r="AD19" s="15"/>
      <c r="AE19" s="46" t="s">
        <v>56</v>
      </c>
      <c r="AF19" s="46" t="s">
        <v>24</v>
      </c>
      <c r="AG19" s="46" t="s">
        <v>25</v>
      </c>
      <c r="AH19" s="54">
        <v>0.19097222222222221</v>
      </c>
      <c r="AI19" s="59">
        <v>44891</v>
      </c>
      <c r="AJ19" s="55"/>
    </row>
    <row r="20" spans="2:36" x14ac:dyDescent="0.25">
      <c r="R20" s="17"/>
      <c r="S20" s="15"/>
      <c r="T20" s="46" t="s">
        <v>57</v>
      </c>
      <c r="U20" s="46" t="s">
        <v>24</v>
      </c>
      <c r="V20" s="46" t="s">
        <v>25</v>
      </c>
      <c r="W20" s="54">
        <v>3.125E-2</v>
      </c>
      <c r="X20" s="59">
        <v>44892</v>
      </c>
      <c r="Y20" s="55"/>
      <c r="AC20" s="17"/>
      <c r="AD20" s="15"/>
      <c r="AE20" s="46" t="s">
        <v>58</v>
      </c>
      <c r="AF20" s="46" t="s">
        <v>24</v>
      </c>
      <c r="AG20" s="46" t="s">
        <v>25</v>
      </c>
      <c r="AH20" s="54">
        <v>0.16666666666666666</v>
      </c>
      <c r="AI20" s="59">
        <v>44892</v>
      </c>
      <c r="AJ20" s="55"/>
    </row>
    <row r="21" spans="2:36" x14ac:dyDescent="0.25">
      <c r="R21" s="17"/>
      <c r="S21" s="15"/>
      <c r="T21" s="46" t="s">
        <v>59</v>
      </c>
      <c r="U21" s="46" t="s">
        <v>24</v>
      </c>
      <c r="V21" s="46" t="s">
        <v>25</v>
      </c>
      <c r="W21" s="54">
        <v>8.3333333333333329E-2</v>
      </c>
      <c r="X21" s="59">
        <v>44893</v>
      </c>
      <c r="Y21" s="55"/>
      <c r="AC21" s="17"/>
      <c r="AD21" s="15"/>
      <c r="AE21" s="46" t="s">
        <v>60</v>
      </c>
      <c r="AF21" s="46" t="s">
        <v>24</v>
      </c>
      <c r="AG21" s="46" t="s">
        <v>25</v>
      </c>
      <c r="AH21" s="54">
        <v>0.1423611111111111</v>
      </c>
      <c r="AI21" s="59">
        <v>44893</v>
      </c>
      <c r="AJ21" s="55"/>
    </row>
    <row r="22" spans="2:36" x14ac:dyDescent="0.25">
      <c r="R22" s="17"/>
      <c r="S22" s="16"/>
      <c r="T22" s="47" t="s">
        <v>61</v>
      </c>
      <c r="U22" s="47" t="s">
        <v>24</v>
      </c>
      <c r="V22" s="47" t="s">
        <v>25</v>
      </c>
      <c r="W22" s="54">
        <v>3.4722222222222224E-2</v>
      </c>
      <c r="X22" s="59">
        <v>44894</v>
      </c>
      <c r="Y22" s="56"/>
      <c r="AC22" s="17"/>
      <c r="AD22" s="16"/>
      <c r="AE22" s="47" t="s">
        <v>62</v>
      </c>
      <c r="AF22" s="47" t="s">
        <v>24</v>
      </c>
      <c r="AG22" s="47" t="s">
        <v>25</v>
      </c>
      <c r="AH22" s="54">
        <v>5.9027777777777783E-2</v>
      </c>
      <c r="AI22" s="59">
        <v>44894</v>
      </c>
      <c r="AJ22" s="56"/>
    </row>
    <row r="23" spans="2:36" x14ac:dyDescent="0.25">
      <c r="AI23" s="57"/>
    </row>
    <row r="24" spans="2:36" s="1" customFormat="1" x14ac:dyDescent="0.25">
      <c r="B24"/>
      <c r="P24" s="20"/>
      <c r="R24" s="12" t="s">
        <v>13</v>
      </c>
      <c r="S24" s="13" t="s">
        <v>14</v>
      </c>
      <c r="T24" s="13" t="s">
        <v>15</v>
      </c>
      <c r="U24" s="13" t="s">
        <v>16</v>
      </c>
      <c r="V24" s="13" t="s">
        <v>17</v>
      </c>
      <c r="W24" s="13" t="s">
        <v>18</v>
      </c>
      <c r="X24" s="58" t="s">
        <v>19</v>
      </c>
      <c r="Y24" s="14" t="s">
        <v>20</v>
      </c>
      <c r="AA24" s="23"/>
      <c r="AC24" s="12" t="s">
        <v>13</v>
      </c>
      <c r="AD24" s="13" t="s">
        <v>14</v>
      </c>
      <c r="AE24" s="13" t="s">
        <v>15</v>
      </c>
      <c r="AF24" s="13" t="s">
        <v>16</v>
      </c>
      <c r="AG24" s="13" t="s">
        <v>17</v>
      </c>
      <c r="AH24" s="13" t="s">
        <v>18</v>
      </c>
      <c r="AI24" s="58" t="s">
        <v>19</v>
      </c>
      <c r="AJ24" s="14" t="s">
        <v>20</v>
      </c>
    </row>
    <row r="25" spans="2:36" x14ac:dyDescent="0.25">
      <c r="R25" s="10" t="s">
        <v>1</v>
      </c>
      <c r="S25" s="4" t="s">
        <v>35</v>
      </c>
      <c r="T25" s="46" t="s">
        <v>63</v>
      </c>
      <c r="U25" s="46" t="s">
        <v>24</v>
      </c>
      <c r="V25" s="46" t="s">
        <v>25</v>
      </c>
      <c r="W25" s="54">
        <v>4.1666666666666664E-2</v>
      </c>
      <c r="X25" s="59">
        <v>44890</v>
      </c>
      <c r="Y25" s="55"/>
      <c r="AC25" s="10" t="s">
        <v>2</v>
      </c>
      <c r="AD25" s="4" t="s">
        <v>36</v>
      </c>
      <c r="AE25" s="46" t="s">
        <v>64</v>
      </c>
      <c r="AF25" s="46" t="s">
        <v>24</v>
      </c>
      <c r="AG25" s="46" t="s">
        <v>25</v>
      </c>
      <c r="AH25" s="54">
        <v>0.22916666666666666</v>
      </c>
      <c r="AI25" s="59">
        <v>44890</v>
      </c>
      <c r="AJ25" s="55"/>
    </row>
    <row r="26" spans="2:36" x14ac:dyDescent="0.25">
      <c r="B26" s="1"/>
      <c r="R26" s="17"/>
      <c r="S26" s="15"/>
      <c r="T26" s="46" t="s">
        <v>65</v>
      </c>
      <c r="U26" s="46" t="s">
        <v>24</v>
      </c>
      <c r="V26" s="46" t="s">
        <v>25</v>
      </c>
      <c r="W26" s="54">
        <v>4.1666666666666664E-2</v>
      </c>
      <c r="X26" s="59">
        <v>44891</v>
      </c>
      <c r="Y26" s="55"/>
      <c r="AC26" s="17"/>
      <c r="AD26" s="15"/>
      <c r="AE26" s="46" t="s">
        <v>66</v>
      </c>
      <c r="AF26" s="46" t="s">
        <v>24</v>
      </c>
      <c r="AG26" s="46" t="s">
        <v>25</v>
      </c>
      <c r="AH26" s="54">
        <v>0.1875</v>
      </c>
      <c r="AI26" s="59">
        <v>44891</v>
      </c>
      <c r="AJ26" s="55"/>
    </row>
    <row r="27" spans="2:36" x14ac:dyDescent="0.25">
      <c r="R27" s="17"/>
      <c r="S27" s="15"/>
      <c r="T27" s="46" t="s">
        <v>67</v>
      </c>
      <c r="U27" s="46" t="s">
        <v>24</v>
      </c>
      <c r="V27" s="46" t="s">
        <v>25</v>
      </c>
      <c r="W27" s="54">
        <v>6.25E-2</v>
      </c>
      <c r="X27" s="59">
        <v>44892</v>
      </c>
      <c r="Y27" s="55"/>
      <c r="AC27" s="17"/>
      <c r="AD27" s="15"/>
      <c r="AE27" s="46" t="s">
        <v>68</v>
      </c>
      <c r="AF27" s="46" t="s">
        <v>24</v>
      </c>
      <c r="AG27" s="46" t="s">
        <v>25</v>
      </c>
      <c r="AH27" s="54">
        <v>0.14583333333333334</v>
      </c>
      <c r="AI27" s="59">
        <v>44892</v>
      </c>
      <c r="AJ27" s="55"/>
    </row>
    <row r="28" spans="2:36" x14ac:dyDescent="0.25">
      <c r="F28" s="32" t="s">
        <v>69</v>
      </c>
      <c r="G28" s="4" t="s">
        <v>70</v>
      </c>
      <c r="H28" s="4" t="s">
        <v>71</v>
      </c>
      <c r="I28" s="35" t="s">
        <v>72</v>
      </c>
      <c r="J28" s="9" t="s">
        <v>24</v>
      </c>
      <c r="R28" s="17"/>
      <c r="S28" s="15"/>
      <c r="T28" s="46" t="s">
        <v>73</v>
      </c>
      <c r="U28" s="46" t="s">
        <v>24</v>
      </c>
      <c r="V28" s="46" t="s">
        <v>25</v>
      </c>
      <c r="W28" s="54">
        <v>0.18055555555555555</v>
      </c>
      <c r="X28" s="59">
        <v>44893</v>
      </c>
      <c r="Y28" s="55"/>
      <c r="AC28" s="17"/>
      <c r="AD28" s="15"/>
      <c r="AE28" s="46" t="s">
        <v>74</v>
      </c>
      <c r="AF28" s="46" t="s">
        <v>24</v>
      </c>
      <c r="AG28" s="46" t="s">
        <v>25</v>
      </c>
      <c r="AH28" s="54">
        <v>0.10416666666666667</v>
      </c>
      <c r="AI28" s="59">
        <v>44893</v>
      </c>
      <c r="AJ28" s="55"/>
    </row>
    <row r="29" spans="2:36" x14ac:dyDescent="0.25">
      <c r="F29" s="4" t="s">
        <v>70</v>
      </c>
      <c r="G29" s="33" t="s">
        <v>75</v>
      </c>
      <c r="H29" s="34" t="s">
        <v>76</v>
      </c>
      <c r="I29" s="33" t="s">
        <v>77</v>
      </c>
      <c r="J29" s="33" t="s">
        <v>78</v>
      </c>
      <c r="R29" s="17"/>
      <c r="S29" s="16"/>
      <c r="T29" s="47" t="s">
        <v>79</v>
      </c>
      <c r="U29" s="47" t="s">
        <v>24</v>
      </c>
      <c r="V29" s="47" t="s">
        <v>25</v>
      </c>
      <c r="W29" s="54">
        <v>2.0833333333333332E-2</v>
      </c>
      <c r="X29" s="59">
        <v>44894</v>
      </c>
      <c r="Y29" s="56"/>
      <c r="AC29" s="17"/>
      <c r="AD29" s="16"/>
      <c r="AE29" s="47" t="s">
        <v>80</v>
      </c>
      <c r="AF29" s="47" t="s">
        <v>24</v>
      </c>
      <c r="AG29" s="47" t="s">
        <v>25</v>
      </c>
      <c r="AH29" s="54">
        <v>4.1666666666666664E-2</v>
      </c>
      <c r="AI29" s="59">
        <v>44894</v>
      </c>
      <c r="AJ29" s="56"/>
    </row>
    <row r="30" spans="2:36" x14ac:dyDescent="0.25">
      <c r="F30" s="4" t="s">
        <v>71</v>
      </c>
      <c r="G30" s="4" t="s">
        <v>81</v>
      </c>
      <c r="H30" s="6" t="s">
        <v>82</v>
      </c>
      <c r="I30" s="4" t="s">
        <v>83</v>
      </c>
      <c r="J30" s="4" t="s">
        <v>84</v>
      </c>
      <c r="AI30" s="57"/>
    </row>
    <row r="31" spans="2:36" x14ac:dyDescent="0.25">
      <c r="F31" s="4" t="s">
        <v>72</v>
      </c>
      <c r="G31" s="33" t="s">
        <v>85</v>
      </c>
      <c r="H31" s="34" t="s">
        <v>86</v>
      </c>
      <c r="I31" s="33" t="s">
        <v>87</v>
      </c>
      <c r="J31" s="33" t="s">
        <v>25</v>
      </c>
      <c r="AI31" s="57"/>
    </row>
    <row r="32" spans="2:36" x14ac:dyDescent="0.25">
      <c r="F32" s="4" t="s">
        <v>24</v>
      </c>
      <c r="G32" s="4" t="s">
        <v>88</v>
      </c>
      <c r="H32" s="6" t="s">
        <v>89</v>
      </c>
      <c r="I32" s="4" t="s">
        <v>90</v>
      </c>
      <c r="J32" s="4" t="s">
        <v>91</v>
      </c>
      <c r="R32" s="12" t="s">
        <v>13</v>
      </c>
      <c r="S32" s="13" t="s">
        <v>14</v>
      </c>
      <c r="T32" s="13" t="s">
        <v>15</v>
      </c>
      <c r="U32" s="13" t="s">
        <v>16</v>
      </c>
      <c r="V32" s="13" t="s">
        <v>17</v>
      </c>
      <c r="W32" s="13" t="s">
        <v>18</v>
      </c>
      <c r="X32" s="58" t="s">
        <v>19</v>
      </c>
      <c r="Y32" s="14" t="s">
        <v>20</v>
      </c>
      <c r="AC32" s="12" t="s">
        <v>13</v>
      </c>
      <c r="AD32" s="13" t="s">
        <v>14</v>
      </c>
      <c r="AE32" s="13" t="s">
        <v>15</v>
      </c>
      <c r="AF32" s="13" t="s">
        <v>16</v>
      </c>
      <c r="AG32" s="13" t="s">
        <v>17</v>
      </c>
      <c r="AH32" s="13" t="s">
        <v>18</v>
      </c>
      <c r="AI32" s="58" t="s">
        <v>19</v>
      </c>
      <c r="AJ32" s="14" t="s">
        <v>20</v>
      </c>
    </row>
    <row r="33" spans="6:36" x14ac:dyDescent="0.25">
      <c r="F33" s="4"/>
      <c r="G33" s="4" t="s">
        <v>92</v>
      </c>
      <c r="H33" s="6" t="s">
        <v>92</v>
      </c>
      <c r="I33" s="4" t="s">
        <v>92</v>
      </c>
      <c r="J33" s="4" t="s">
        <v>92</v>
      </c>
      <c r="R33" s="10" t="s">
        <v>1</v>
      </c>
      <c r="S33" s="4" t="s">
        <v>39</v>
      </c>
      <c r="T33" s="46" t="s">
        <v>93</v>
      </c>
      <c r="U33" s="46" t="s">
        <v>24</v>
      </c>
      <c r="V33" s="46" t="s">
        <v>25</v>
      </c>
      <c r="W33" s="54">
        <v>6.9444444444444441E-3</v>
      </c>
      <c r="X33" s="59">
        <v>44890</v>
      </c>
      <c r="Y33" s="55"/>
      <c r="AC33" s="10" t="s">
        <v>2</v>
      </c>
      <c r="AD33" s="4" t="s">
        <v>40</v>
      </c>
      <c r="AE33" s="46" t="s">
        <v>94</v>
      </c>
      <c r="AF33" s="46" t="s">
        <v>24</v>
      </c>
      <c r="AG33" s="46" t="s">
        <v>25</v>
      </c>
      <c r="AH33" s="54">
        <v>0.19791666666666666</v>
      </c>
      <c r="AI33" s="59">
        <v>44890</v>
      </c>
      <c r="AJ33" s="55"/>
    </row>
    <row r="34" spans="6:36" x14ac:dyDescent="0.25">
      <c r="R34" s="17"/>
      <c r="S34" s="15"/>
      <c r="T34" s="46" t="s">
        <v>95</v>
      </c>
      <c r="U34" s="46" t="s">
        <v>24</v>
      </c>
      <c r="V34" s="46" t="s">
        <v>25</v>
      </c>
      <c r="W34" s="54">
        <v>8.3333333333333329E-2</v>
      </c>
      <c r="X34" s="59">
        <v>44891</v>
      </c>
      <c r="Y34" s="55"/>
      <c r="AC34" s="17"/>
      <c r="AD34" s="15"/>
      <c r="AE34" s="46" t="s">
        <v>96</v>
      </c>
      <c r="AF34" s="46" t="s">
        <v>24</v>
      </c>
      <c r="AG34" s="46" t="s">
        <v>25</v>
      </c>
      <c r="AH34" s="54">
        <v>0.19791666666666666</v>
      </c>
      <c r="AI34" s="59">
        <v>44891</v>
      </c>
      <c r="AJ34" s="55"/>
    </row>
    <row r="35" spans="6:36" x14ac:dyDescent="0.25">
      <c r="R35" s="17"/>
      <c r="S35" s="15"/>
      <c r="T35" s="46" t="s">
        <v>97</v>
      </c>
      <c r="U35" s="46" t="s">
        <v>24</v>
      </c>
      <c r="V35" s="46" t="s">
        <v>25</v>
      </c>
      <c r="W35" s="54">
        <v>6.25E-2</v>
      </c>
      <c r="X35" s="59">
        <v>44892</v>
      </c>
      <c r="Y35" s="55"/>
      <c r="AC35" s="17"/>
      <c r="AD35" s="15"/>
      <c r="AE35" s="46" t="s">
        <v>98</v>
      </c>
      <c r="AF35" s="46" t="s">
        <v>24</v>
      </c>
      <c r="AG35" s="46" t="s">
        <v>25</v>
      </c>
      <c r="AH35" s="54">
        <v>0.1388888888888889</v>
      </c>
      <c r="AI35" s="59">
        <v>44892</v>
      </c>
      <c r="AJ35" s="55"/>
    </row>
    <row r="36" spans="6:36" x14ac:dyDescent="0.25">
      <c r="R36" s="17"/>
      <c r="S36" s="15"/>
      <c r="T36" s="46" t="s">
        <v>99</v>
      </c>
      <c r="U36" s="46" t="s">
        <v>24</v>
      </c>
      <c r="V36" s="46" t="s">
        <v>25</v>
      </c>
      <c r="W36" s="54">
        <v>9.7222222222222224E-2</v>
      </c>
      <c r="X36" s="59">
        <v>44893</v>
      </c>
      <c r="Y36" s="55"/>
      <c r="AC36" s="17"/>
      <c r="AD36" s="15"/>
      <c r="AE36" s="46" t="s">
        <v>100</v>
      </c>
      <c r="AF36" s="46" t="s">
        <v>24</v>
      </c>
      <c r="AG36" s="46" t="s">
        <v>25</v>
      </c>
      <c r="AH36" s="54">
        <v>4.1666666666666664E-2</v>
      </c>
      <c r="AI36" s="59">
        <v>44893</v>
      </c>
      <c r="AJ36" s="55"/>
    </row>
    <row r="37" spans="6:36" x14ac:dyDescent="0.25">
      <c r="R37" s="17"/>
      <c r="S37" s="16"/>
      <c r="T37" s="47" t="s">
        <v>101</v>
      </c>
      <c r="U37" s="47" t="s">
        <v>24</v>
      </c>
      <c r="V37" s="47" t="s">
        <v>25</v>
      </c>
      <c r="W37" s="54">
        <v>0.10416666666666667</v>
      </c>
      <c r="X37" s="59">
        <v>44894</v>
      </c>
      <c r="Y37" s="56"/>
      <c r="AC37" s="17"/>
      <c r="AD37" s="16"/>
      <c r="AE37" s="47" t="s">
        <v>102</v>
      </c>
      <c r="AF37" s="47" t="s">
        <v>24</v>
      </c>
      <c r="AG37" s="47" t="s">
        <v>25</v>
      </c>
      <c r="AH37" s="54">
        <v>4.1666666666666664E-2</v>
      </c>
      <c r="AI37" s="59">
        <v>44894</v>
      </c>
      <c r="AJ37" s="56"/>
    </row>
    <row r="38" spans="6:36" x14ac:dyDescent="0.25">
      <c r="AJ38" s="57"/>
    </row>
    <row r="52" spans="3:9" x14ac:dyDescent="0.25">
      <c r="C52" s="1"/>
      <c r="D52" s="1"/>
      <c r="E52" s="1"/>
      <c r="F52" s="1"/>
      <c r="G52" s="1"/>
      <c r="H52" s="1"/>
      <c r="I52" s="1"/>
    </row>
    <row r="61" spans="3:9" x14ac:dyDescent="0.25">
      <c r="C61" s="1"/>
      <c r="D61" s="1"/>
      <c r="E61" s="1"/>
      <c r="F61" s="1"/>
      <c r="G61" s="1"/>
      <c r="H61" s="1"/>
      <c r="I61" s="1"/>
    </row>
  </sheetData>
  <mergeCells count="1">
    <mergeCell ref="B1:M2"/>
  </mergeCells>
  <dataValidations count="11">
    <dataValidation type="list" allowBlank="1" showInputMessage="1" showErrorMessage="1" sqref="E53:E60 E62:E69 U4:U8 U11:U15 U18:U22 U25:U29 U33:U37 AF4:AF8 AF11:AF15 AF18:AF22 AF25:AF29 AF33:AF37" xr:uid="{50D68AD2-B76F-4DB3-A148-B1734C05A087}">
      <formula1>INDIRECT("TabelaEQUIPES")</formula1>
    </dataValidation>
    <dataValidation type="list" allowBlank="1" showInputMessage="1" showErrorMessage="1" sqref="F53:F60 F74:F115 F62:F69 G70:G73 V4:V8 U9 V11:V15 V18:V22 V25:V29 V33:V37 AG4:AG8 AF9 AG11:AG15 AG18:AG22 AG25:AG29 AG33:AG37" xr:uid="{355DD9ED-89B2-436D-B01B-9A078EE5882A}">
      <formula1>INDIRECT(E4)</formula1>
    </dataValidation>
    <dataValidation type="list" allowBlank="1" showInputMessage="1" showErrorMessage="1" sqref="C167:C226" xr:uid="{F88520CA-B710-4CAC-A850-FB4237968DAD}">
      <formula1>A144:A148</formula1>
    </dataValidation>
    <dataValidation type="list" allowBlank="1" showInputMessage="1" showErrorMessage="1" sqref="C53:C60 C74:C166 C62:C69 D70:D73 S25:S29 R9 S5:S8 S34:S37 S12:S15 S19:S22 AD19:AD22 AC9 AD5:AD8 AD34:AD37 AD12:AD15 AD26:AD29" xr:uid="{5ACD3B58-14AC-416F-AED5-9568336483C9}">
      <formula1>INDIRECT("TabelaProjetos")</formula1>
    </dataValidation>
    <dataValidation type="list" allowBlank="1" showInputMessage="1" showErrorMessage="1" sqref="R4 R11 R18 R25 R33" xr:uid="{085C4F06-20EF-4FF2-8FE2-E8CA6923DB29}">
      <formula1>B3:M3</formula1>
    </dataValidation>
    <dataValidation allowBlank="1" showInputMessage="1" showErrorMessage="1" sqref="T9 AE9" xr:uid="{E310FA6D-0647-47B7-B867-CEFA401245CA}"/>
    <dataValidation type="list" allowBlank="1" showInputMessage="1" showErrorMessage="1" sqref="S4 S11 S33 S18" xr:uid="{04251C41-5CBB-43C5-9B11-C9F6519B18AE}">
      <formula1>$B$4:$B$8</formula1>
    </dataValidation>
    <dataValidation type="list" allowBlank="1" showInputMessage="1" showErrorMessage="1" sqref="G35:G36" xr:uid="{C060A519-DEFE-491D-B450-397045413ACE}">
      <formula1>INDIRECT(#REF!)</formula1>
    </dataValidation>
    <dataValidation type="list" allowBlank="1" showInputMessage="1" showErrorMessage="1" sqref="AC33 AC4 AC11 AC18 AC25" xr:uid="{E1366DC0-ABCA-4F99-BDF6-D25316723BA8}">
      <formula1>$B$3:$M$3</formula1>
    </dataValidation>
    <dataValidation type="list" allowBlank="1" showInputMessage="1" showErrorMessage="1" sqref="AD4 AD11 AD25 AD33" xr:uid="{BAE164BC-E909-43D0-81E4-5508EC567763}">
      <formula1>$C$4:$C$12</formula1>
    </dataValidation>
    <dataValidation type="list" allowBlank="1" showInputMessage="1" showErrorMessage="1" sqref="AD18" xr:uid="{F4D8FD1E-2D63-460B-954B-647071981D05}">
      <formula1>$C$4:$C$9</formula1>
    </dataValidation>
  </dataValidations>
  <pageMargins left="0.511811024" right="0.511811024" top="0.78740157499999996" bottom="0.78740157499999996" header="0.31496062000000002" footer="0.31496062000000002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6A45-BAC5-4877-825C-16ECDCF25672}">
  <dimension ref="A2:U227"/>
  <sheetViews>
    <sheetView workbookViewId="0">
      <selection activeCell="Q25" sqref="Q25"/>
    </sheetView>
  </sheetViews>
  <sheetFormatPr defaultRowHeight="15" x14ac:dyDescent="0.25"/>
  <cols>
    <col min="1" max="1" width="17.140625" customWidth="1"/>
    <col min="2" max="2" width="19" customWidth="1"/>
    <col min="3" max="3" width="14.7109375" customWidth="1"/>
    <col min="4" max="4" width="33.42578125" customWidth="1"/>
    <col min="5" max="5" width="16.7109375" customWidth="1"/>
    <col min="6" max="6" width="16.5703125" customWidth="1"/>
    <col min="7" max="7" width="17.28515625" customWidth="1"/>
    <col min="8" max="8" width="22.140625" customWidth="1"/>
    <col min="9" max="9" width="16.42578125" customWidth="1"/>
    <col min="10" max="10" width="18.5703125" customWidth="1"/>
    <col min="11" max="11" width="18.7109375" customWidth="1"/>
    <col min="12" max="12" width="8" customWidth="1"/>
    <col min="13" max="13" width="5.85546875" style="30" customWidth="1"/>
    <col min="15" max="16" width="17.28515625" customWidth="1"/>
    <col min="17" max="17" width="27.5703125" customWidth="1"/>
    <col min="18" max="19" width="11.7109375" customWidth="1"/>
    <col min="20" max="20" width="14.28515625" customWidth="1"/>
    <col min="21" max="21" width="19" customWidth="1"/>
    <col min="22" max="22" width="18.85546875" customWidth="1"/>
    <col min="23" max="23" width="14.28515625" bestFit="1" customWidth="1"/>
    <col min="24" max="24" width="18.5703125" bestFit="1" customWidth="1"/>
  </cols>
  <sheetData>
    <row r="2" spans="1:21" x14ac:dyDescent="0.25">
      <c r="B2" s="128" t="s">
        <v>103</v>
      </c>
      <c r="C2" s="128"/>
      <c r="D2" s="128"/>
      <c r="E2" s="128"/>
      <c r="F2" s="128"/>
      <c r="G2" s="128"/>
      <c r="H2" s="128"/>
      <c r="I2" s="128"/>
      <c r="J2" s="128"/>
      <c r="K2" s="128"/>
      <c r="L2" s="60" t="b">
        <v>1</v>
      </c>
      <c r="O2" s="129" t="s">
        <v>104</v>
      </c>
      <c r="P2" s="129"/>
      <c r="Q2" s="129"/>
      <c r="R2" s="129"/>
      <c r="S2" s="129"/>
      <c r="T2" s="129"/>
      <c r="U2" s="129"/>
    </row>
    <row r="3" spans="1:21" x14ac:dyDescent="0.25">
      <c r="B3" s="128"/>
      <c r="C3" s="128"/>
      <c r="D3" s="128"/>
      <c r="E3" s="128"/>
      <c r="F3" s="128"/>
      <c r="G3" s="128"/>
      <c r="H3" s="128"/>
      <c r="I3" s="128"/>
      <c r="J3" s="128"/>
      <c r="K3" s="128"/>
      <c r="O3" s="129"/>
      <c r="P3" s="129"/>
      <c r="Q3" s="129"/>
      <c r="R3" s="129"/>
      <c r="S3" s="129"/>
      <c r="T3" s="129"/>
      <c r="U3" s="129"/>
    </row>
    <row r="4" spans="1:21" s="1" customFormat="1" x14ac:dyDescent="0.25">
      <c r="B4" s="27" t="s">
        <v>13</v>
      </c>
      <c r="C4" s="28" t="s">
        <v>105</v>
      </c>
      <c r="D4" s="28" t="s">
        <v>15</v>
      </c>
      <c r="E4" s="28" t="s">
        <v>106</v>
      </c>
      <c r="F4" s="28" t="s">
        <v>107</v>
      </c>
      <c r="G4" s="28" t="s">
        <v>19</v>
      </c>
      <c r="H4" s="28" t="s">
        <v>108</v>
      </c>
      <c r="I4" s="28" t="s">
        <v>109</v>
      </c>
      <c r="J4" s="28" t="s">
        <v>110</v>
      </c>
      <c r="K4" s="29" t="s">
        <v>111</v>
      </c>
      <c r="M4" s="31"/>
      <c r="O4" s="27" t="s">
        <v>13</v>
      </c>
      <c r="P4" s="28" t="s">
        <v>105</v>
      </c>
      <c r="Q4" s="28" t="s">
        <v>112</v>
      </c>
      <c r="R4" s="28" t="s">
        <v>106</v>
      </c>
      <c r="S4" s="28" t="s">
        <v>107</v>
      </c>
      <c r="T4" s="28" t="s">
        <v>109</v>
      </c>
      <c r="U4" s="28" t="s">
        <v>110</v>
      </c>
    </row>
    <row r="5" spans="1:21" x14ac:dyDescent="0.25">
      <c r="A5" s="60" t="b">
        <v>1</v>
      </c>
      <c r="B5" s="8" t="s">
        <v>113</v>
      </c>
      <c r="C5" s="4" t="s">
        <v>25</v>
      </c>
      <c r="D5" s="46" t="s">
        <v>23</v>
      </c>
      <c r="E5" s="4"/>
      <c r="F5" s="4"/>
      <c r="G5" s="59">
        <v>44890</v>
      </c>
      <c r="H5" s="82">
        <v>0.16666666666666666</v>
      </c>
      <c r="I5" s="46" t="s">
        <v>114</v>
      </c>
      <c r="J5" s="73">
        <v>0.15972222222222224</v>
      </c>
      <c r="K5" s="74">
        <v>0</v>
      </c>
      <c r="O5" s="8" t="s">
        <v>1</v>
      </c>
      <c r="P5" s="4" t="s">
        <v>25</v>
      </c>
      <c r="Q5" s="4" t="s">
        <v>115</v>
      </c>
      <c r="R5" s="4"/>
      <c r="S5" s="4"/>
      <c r="T5" s="46" t="s">
        <v>114</v>
      </c>
      <c r="U5" s="82">
        <v>4.1666666666666664E-2</v>
      </c>
    </row>
    <row r="6" spans="1:21" x14ac:dyDescent="0.25">
      <c r="A6" s="60" t="b">
        <v>1</v>
      </c>
      <c r="B6" s="10"/>
      <c r="C6" s="9"/>
      <c r="D6" s="46" t="s">
        <v>29</v>
      </c>
      <c r="E6" s="9"/>
      <c r="F6" s="9"/>
      <c r="G6" s="59">
        <v>44891</v>
      </c>
      <c r="H6" s="82">
        <v>8.3333333333333329E-2</v>
      </c>
      <c r="I6" s="46" t="s">
        <v>114</v>
      </c>
      <c r="J6" s="75">
        <v>4.1666666666666664E-2</v>
      </c>
      <c r="K6" s="76">
        <v>0</v>
      </c>
      <c r="O6" s="10"/>
      <c r="P6" s="9"/>
      <c r="Q6" s="9" t="s">
        <v>116</v>
      </c>
      <c r="R6" s="9"/>
      <c r="S6" s="9"/>
      <c r="T6" s="46" t="s">
        <v>117</v>
      </c>
      <c r="U6" s="83">
        <v>0.11458333333333333</v>
      </c>
    </row>
    <row r="7" spans="1:21" x14ac:dyDescent="0.25">
      <c r="A7" s="60" t="b">
        <v>1</v>
      </c>
      <c r="B7" s="8"/>
      <c r="C7" s="4"/>
      <c r="D7" s="46" t="s">
        <v>33</v>
      </c>
      <c r="E7" s="4"/>
      <c r="F7" s="4"/>
      <c r="G7" s="59">
        <v>44892</v>
      </c>
      <c r="H7" s="82">
        <v>6.25E-2</v>
      </c>
      <c r="I7" s="46" t="s">
        <v>114</v>
      </c>
      <c r="J7" s="77">
        <v>8.3333333333333329E-2</v>
      </c>
      <c r="K7" s="74">
        <v>0</v>
      </c>
      <c r="O7" s="10"/>
      <c r="P7" s="9"/>
      <c r="Q7" s="9" t="s">
        <v>118</v>
      </c>
      <c r="R7" s="9"/>
      <c r="S7" s="9"/>
      <c r="T7" s="46" t="s">
        <v>114</v>
      </c>
      <c r="U7" s="83">
        <v>6.25E-2</v>
      </c>
    </row>
    <row r="8" spans="1:21" x14ac:dyDescent="0.25">
      <c r="A8" s="60" t="b">
        <v>0</v>
      </c>
      <c r="B8" s="8"/>
      <c r="C8" s="4"/>
      <c r="D8" s="46" t="s">
        <v>37</v>
      </c>
      <c r="E8" s="4"/>
      <c r="F8" s="4"/>
      <c r="G8" s="59">
        <v>44893</v>
      </c>
      <c r="H8" s="82">
        <v>9.7222222222222224E-2</v>
      </c>
      <c r="I8" s="46" t="str">
        <f t="shared" ref="I8:I9" si="0">IF(A8=FALSE,"","INICIADO")</f>
        <v/>
      </c>
      <c r="J8" s="78">
        <v>0</v>
      </c>
      <c r="K8" s="74">
        <v>0</v>
      </c>
      <c r="O8" s="10"/>
      <c r="P8" s="9"/>
      <c r="Q8" s="9" t="s">
        <v>119</v>
      </c>
      <c r="R8" s="9"/>
      <c r="S8" s="9"/>
      <c r="T8" s="46" t="s">
        <v>114</v>
      </c>
      <c r="U8" s="83">
        <v>2.0833333333333332E-2</v>
      </c>
    </row>
    <row r="9" spans="1:21" x14ac:dyDescent="0.25">
      <c r="A9" s="60" t="b">
        <v>1</v>
      </c>
      <c r="B9" s="8"/>
      <c r="C9" s="4"/>
      <c r="D9" s="47" t="s">
        <v>41</v>
      </c>
      <c r="E9" s="4"/>
      <c r="F9" s="4"/>
      <c r="G9" s="59">
        <v>44894</v>
      </c>
      <c r="H9" s="82">
        <v>2.0833333333333332E-2</v>
      </c>
      <c r="I9" s="46" t="str">
        <f t="shared" si="0"/>
        <v>INICIADO</v>
      </c>
      <c r="J9" s="79">
        <v>0</v>
      </c>
      <c r="K9" s="74">
        <v>0</v>
      </c>
      <c r="O9" s="10"/>
      <c r="P9" s="9"/>
      <c r="Q9" s="9" t="s">
        <v>120</v>
      </c>
      <c r="R9" s="9"/>
      <c r="S9" s="9"/>
      <c r="T9" s="46" t="s">
        <v>114</v>
      </c>
      <c r="U9" s="83">
        <v>8.3333333333333329E-2</v>
      </c>
    </row>
    <row r="10" spans="1:21" x14ac:dyDescent="0.25">
      <c r="B10" s="8"/>
      <c r="C10" s="4"/>
      <c r="D10" s="46" t="s">
        <v>43</v>
      </c>
      <c r="E10" s="4"/>
      <c r="F10" s="4"/>
      <c r="G10" s="59">
        <v>44895</v>
      </c>
      <c r="H10" s="82">
        <v>0.16666666666666666</v>
      </c>
      <c r="I10" s="46" t="s">
        <v>114</v>
      </c>
      <c r="J10" s="77">
        <v>0.20833333333333334</v>
      </c>
      <c r="K10" s="74">
        <v>0</v>
      </c>
      <c r="U10" s="84"/>
    </row>
    <row r="11" spans="1:21" x14ac:dyDescent="0.25">
      <c r="B11" s="8"/>
      <c r="C11" s="4"/>
      <c r="D11" s="46" t="s">
        <v>45</v>
      </c>
      <c r="E11" s="4"/>
      <c r="F11" s="4"/>
      <c r="G11" s="59">
        <v>44896</v>
      </c>
      <c r="H11" s="82">
        <v>8.3333333333333329E-2</v>
      </c>
      <c r="I11" s="46" t="s">
        <v>114</v>
      </c>
      <c r="J11" s="73">
        <v>4.1666666666666664E-2</v>
      </c>
      <c r="K11" s="74">
        <v>0</v>
      </c>
      <c r="O11" s="129" t="s">
        <v>104</v>
      </c>
      <c r="P11" s="129"/>
      <c r="Q11" s="129"/>
      <c r="R11" s="129"/>
      <c r="S11" s="129"/>
      <c r="T11" s="129"/>
      <c r="U11" s="129"/>
    </row>
    <row r="12" spans="1:21" x14ac:dyDescent="0.25">
      <c r="B12" s="8"/>
      <c r="C12" s="4"/>
      <c r="D12" s="46" t="s">
        <v>47</v>
      </c>
      <c r="E12" s="4"/>
      <c r="F12" s="4"/>
      <c r="G12" s="59">
        <v>44897</v>
      </c>
      <c r="H12" s="82">
        <v>0.125</v>
      </c>
      <c r="I12" s="46" t="s">
        <v>114</v>
      </c>
      <c r="J12" s="73">
        <v>8.3333333333333329E-2</v>
      </c>
      <c r="K12" s="74">
        <v>0</v>
      </c>
      <c r="O12" s="129"/>
      <c r="P12" s="129"/>
      <c r="Q12" s="129"/>
      <c r="R12" s="129"/>
      <c r="S12" s="129"/>
      <c r="T12" s="129"/>
      <c r="U12" s="129"/>
    </row>
    <row r="13" spans="1:21" x14ac:dyDescent="0.25">
      <c r="B13" s="8"/>
      <c r="C13" s="4"/>
      <c r="D13" s="46" t="s">
        <v>49</v>
      </c>
      <c r="E13" s="4"/>
      <c r="F13" s="4"/>
      <c r="G13" s="59">
        <v>44898</v>
      </c>
      <c r="H13" s="82">
        <v>0.1388888888888889</v>
      </c>
      <c r="I13" s="46" t="s">
        <v>117</v>
      </c>
      <c r="J13" s="79">
        <v>0</v>
      </c>
      <c r="K13" s="74">
        <v>0</v>
      </c>
      <c r="O13" s="33" t="s">
        <v>2</v>
      </c>
      <c r="P13" s="33" t="s">
        <v>25</v>
      </c>
      <c r="Q13" s="33" t="s">
        <v>121</v>
      </c>
      <c r="R13" s="33"/>
      <c r="S13" s="33"/>
      <c r="T13" s="111" t="s">
        <v>114</v>
      </c>
      <c r="U13" s="112">
        <v>8.3333333333333329E-2</v>
      </c>
    </row>
    <row r="14" spans="1:21" x14ac:dyDescent="0.25">
      <c r="B14" s="10"/>
      <c r="C14" s="9"/>
      <c r="D14" s="47" t="s">
        <v>51</v>
      </c>
      <c r="E14" s="9"/>
      <c r="F14" s="9"/>
      <c r="G14" s="59">
        <v>44899</v>
      </c>
      <c r="H14" s="82">
        <v>6.25E-2</v>
      </c>
      <c r="I14" s="46" t="s">
        <v>117</v>
      </c>
      <c r="J14" s="80">
        <v>0</v>
      </c>
      <c r="K14" s="76">
        <v>0</v>
      </c>
      <c r="O14" s="113"/>
      <c r="P14" s="113"/>
      <c r="Q14" s="113" t="s">
        <v>122</v>
      </c>
      <c r="R14" s="113"/>
      <c r="S14" s="113"/>
      <c r="T14" s="46" t="s">
        <v>117</v>
      </c>
      <c r="U14" s="114">
        <v>3.4722222222222224E-2</v>
      </c>
    </row>
    <row r="15" spans="1:21" x14ac:dyDescent="0.25">
      <c r="B15" s="8"/>
      <c r="C15" s="4"/>
      <c r="D15" s="46" t="s">
        <v>53</v>
      </c>
      <c r="E15" s="4"/>
      <c r="F15" s="4"/>
      <c r="G15" s="59">
        <v>44900</v>
      </c>
      <c r="H15" s="82">
        <v>4.1666666666666664E-2</v>
      </c>
      <c r="I15" s="46" t="s">
        <v>114</v>
      </c>
      <c r="J15" s="77">
        <v>0.16666666666666666</v>
      </c>
      <c r="K15" s="74">
        <v>0</v>
      </c>
      <c r="O15" s="115"/>
      <c r="P15" s="115"/>
      <c r="Q15" s="115" t="s">
        <v>123</v>
      </c>
      <c r="R15" s="115"/>
      <c r="S15" s="115"/>
      <c r="T15" s="111" t="s">
        <v>114</v>
      </c>
      <c r="U15" s="116">
        <v>6.25E-2</v>
      </c>
    </row>
    <row r="16" spans="1:21" x14ac:dyDescent="0.25">
      <c r="B16" s="8"/>
      <c r="C16" s="4"/>
      <c r="D16" s="46" t="s">
        <v>55</v>
      </c>
      <c r="E16" s="4"/>
      <c r="F16" s="4"/>
      <c r="G16" s="59">
        <v>44901</v>
      </c>
      <c r="H16" s="82">
        <v>4.1666666666666664E-2</v>
      </c>
      <c r="I16" s="46" t="s">
        <v>114</v>
      </c>
      <c r="J16" s="73">
        <v>2.0833333333333332E-2</v>
      </c>
      <c r="K16" s="74">
        <v>0</v>
      </c>
      <c r="O16" s="113"/>
      <c r="P16" s="113"/>
      <c r="Q16" s="113" t="s">
        <v>124</v>
      </c>
      <c r="R16" s="113"/>
      <c r="S16" s="113"/>
      <c r="T16" s="46" t="s">
        <v>117</v>
      </c>
      <c r="U16" s="114">
        <v>1.3888888888888888E-2</v>
      </c>
    </row>
    <row r="17" spans="2:21" x14ac:dyDescent="0.25">
      <c r="B17" s="8"/>
      <c r="C17" s="4"/>
      <c r="D17" s="46" t="s">
        <v>57</v>
      </c>
      <c r="E17" s="4"/>
      <c r="F17" s="4"/>
      <c r="G17" s="59">
        <v>44902</v>
      </c>
      <c r="H17" s="82">
        <v>3.125E-2</v>
      </c>
      <c r="I17" s="46" t="s">
        <v>114</v>
      </c>
      <c r="J17" s="77">
        <v>4.1666666666666664E-2</v>
      </c>
      <c r="K17" s="74">
        <v>0</v>
      </c>
      <c r="O17" s="33"/>
      <c r="P17" s="33"/>
      <c r="Q17" s="33" t="s">
        <v>125</v>
      </c>
      <c r="R17" s="33"/>
      <c r="S17" s="33"/>
      <c r="T17" s="111" t="s">
        <v>114</v>
      </c>
      <c r="U17" s="112">
        <v>7.2916666666666671E-2</v>
      </c>
    </row>
    <row r="18" spans="2:21" x14ac:dyDescent="0.25">
      <c r="B18" s="8"/>
      <c r="C18" s="4"/>
      <c r="D18" s="46" t="s">
        <v>59</v>
      </c>
      <c r="E18" s="4"/>
      <c r="F18" s="4"/>
      <c r="G18" s="59">
        <v>44903</v>
      </c>
      <c r="H18" s="82">
        <v>8.3333333333333329E-2</v>
      </c>
      <c r="I18" s="46" t="s">
        <v>114</v>
      </c>
      <c r="J18" s="73">
        <v>8.3333333333333329E-2</v>
      </c>
      <c r="K18" s="74">
        <v>0</v>
      </c>
      <c r="Q18" s="124"/>
    </row>
    <row r="19" spans="2:21" x14ac:dyDescent="0.25">
      <c r="B19" s="10"/>
      <c r="C19" s="9"/>
      <c r="D19" s="47" t="s">
        <v>61</v>
      </c>
      <c r="E19" s="9"/>
      <c r="F19" s="9"/>
      <c r="G19" s="59">
        <v>44904</v>
      </c>
      <c r="H19" s="82">
        <v>3.4722222222222224E-2</v>
      </c>
      <c r="I19" s="46" t="s">
        <v>114</v>
      </c>
      <c r="J19" s="81">
        <v>4.1666666666666664E-2</v>
      </c>
      <c r="K19" s="76">
        <v>0</v>
      </c>
    </row>
    <row r="20" spans="2:21" x14ac:dyDescent="0.25">
      <c r="B20" s="8"/>
      <c r="C20" s="4"/>
      <c r="D20" s="46" t="s">
        <v>63</v>
      </c>
      <c r="E20" s="4"/>
      <c r="F20" s="4"/>
      <c r="G20" s="59">
        <v>44905</v>
      </c>
      <c r="H20" s="82">
        <v>4.1666666666666664E-2</v>
      </c>
      <c r="I20" s="46" t="s">
        <v>114</v>
      </c>
      <c r="J20" s="77">
        <v>0.10416666666666667</v>
      </c>
      <c r="K20" s="74">
        <v>0</v>
      </c>
    </row>
    <row r="21" spans="2:21" x14ac:dyDescent="0.25">
      <c r="B21" s="8"/>
      <c r="C21" s="4"/>
      <c r="D21" s="46" t="s">
        <v>65</v>
      </c>
      <c r="E21" s="4"/>
      <c r="F21" s="4"/>
      <c r="G21" s="59">
        <v>44906</v>
      </c>
      <c r="H21" s="82">
        <v>4.1666666666666664E-2</v>
      </c>
      <c r="I21" s="46" t="s">
        <v>114</v>
      </c>
      <c r="J21" s="77">
        <v>0.16666666666666666</v>
      </c>
      <c r="K21" s="74">
        <v>0</v>
      </c>
    </row>
    <row r="22" spans="2:21" x14ac:dyDescent="0.25">
      <c r="B22" s="8"/>
      <c r="C22" s="4"/>
      <c r="D22" s="46" t="s">
        <v>67</v>
      </c>
      <c r="E22" s="4"/>
      <c r="F22" s="4"/>
      <c r="G22" s="59">
        <v>44907</v>
      </c>
      <c r="H22" s="82">
        <v>6.25E-2</v>
      </c>
      <c r="I22" s="46" t="s">
        <v>114</v>
      </c>
      <c r="J22" s="73">
        <v>4.1666666666666664E-2</v>
      </c>
      <c r="K22" s="74">
        <v>0</v>
      </c>
    </row>
    <row r="23" spans="2:21" x14ac:dyDescent="0.25">
      <c r="B23" s="8"/>
      <c r="C23" s="4"/>
      <c r="D23" s="46" t="s">
        <v>73</v>
      </c>
      <c r="E23" s="4"/>
      <c r="F23" s="4"/>
      <c r="G23" s="59">
        <v>44908</v>
      </c>
      <c r="H23" s="82">
        <v>0.18055555555555555</v>
      </c>
      <c r="I23" s="46" t="s">
        <v>114</v>
      </c>
      <c r="J23" s="73">
        <v>0.14166666666666666</v>
      </c>
      <c r="K23" s="74">
        <v>0</v>
      </c>
    </row>
    <row r="24" spans="2:21" x14ac:dyDescent="0.25">
      <c r="B24" s="10"/>
      <c r="C24" s="9"/>
      <c r="D24" s="47" t="s">
        <v>79</v>
      </c>
      <c r="E24" s="9"/>
      <c r="F24" s="9"/>
      <c r="G24" s="59">
        <v>44909</v>
      </c>
      <c r="H24" s="82">
        <v>2.0833333333333332E-2</v>
      </c>
      <c r="I24" s="46" t="s">
        <v>114</v>
      </c>
      <c r="J24" s="75">
        <v>1.0416666666666666E-2</v>
      </c>
      <c r="K24" s="76">
        <v>0</v>
      </c>
    </row>
    <row r="25" spans="2:21" x14ac:dyDescent="0.25">
      <c r="B25" s="8"/>
      <c r="C25" s="4"/>
      <c r="D25" s="46" t="s">
        <v>93</v>
      </c>
      <c r="E25" s="4"/>
      <c r="F25" s="4"/>
      <c r="G25" s="59">
        <v>44910</v>
      </c>
      <c r="H25" s="82">
        <v>6.9444444444444441E-3</v>
      </c>
      <c r="I25" s="46" t="s">
        <v>114</v>
      </c>
      <c r="J25" s="73">
        <v>3.472222222222222E-3</v>
      </c>
      <c r="K25" s="74">
        <v>0</v>
      </c>
    </row>
    <row r="26" spans="2:21" x14ac:dyDescent="0.25">
      <c r="B26" s="8"/>
      <c r="C26" s="4"/>
      <c r="D26" s="46" t="s">
        <v>95</v>
      </c>
      <c r="E26" s="4"/>
      <c r="F26" s="4"/>
      <c r="G26" s="59">
        <v>44911</v>
      </c>
      <c r="H26" s="82">
        <v>8.3333333333333329E-2</v>
      </c>
      <c r="I26" s="46" t="s">
        <v>114</v>
      </c>
      <c r="J26" s="73">
        <v>8.3333333333333329E-2</v>
      </c>
      <c r="K26" s="74">
        <v>0</v>
      </c>
    </row>
    <row r="27" spans="2:21" x14ac:dyDescent="0.25">
      <c r="B27" s="8"/>
      <c r="C27" s="4"/>
      <c r="D27" s="46" t="s">
        <v>97</v>
      </c>
      <c r="E27" s="4"/>
      <c r="F27" s="4"/>
      <c r="G27" s="59">
        <v>44912</v>
      </c>
      <c r="H27" s="82">
        <v>6.25E-2</v>
      </c>
      <c r="I27" s="46" t="s">
        <v>114</v>
      </c>
      <c r="J27" s="73">
        <v>4.1666666666666664E-2</v>
      </c>
      <c r="K27" s="74">
        <v>0</v>
      </c>
    </row>
    <row r="28" spans="2:21" x14ac:dyDescent="0.25">
      <c r="B28" s="8"/>
      <c r="C28" s="4"/>
      <c r="D28" s="46" t="s">
        <v>99</v>
      </c>
      <c r="E28" s="4"/>
      <c r="F28" s="4"/>
      <c r="G28" s="59">
        <v>44913</v>
      </c>
      <c r="H28" s="82">
        <v>9.7222222222222224E-2</v>
      </c>
      <c r="I28" s="46" t="s">
        <v>114</v>
      </c>
      <c r="J28" s="73">
        <v>7.6388888888888895E-2</v>
      </c>
      <c r="K28" s="74">
        <v>0</v>
      </c>
    </row>
    <row r="29" spans="2:21" x14ac:dyDescent="0.25">
      <c r="B29" s="10"/>
      <c r="C29" s="9"/>
      <c r="D29" s="47" t="s">
        <v>101</v>
      </c>
      <c r="E29" s="9"/>
      <c r="F29" s="9"/>
      <c r="G29" s="59">
        <v>44914</v>
      </c>
      <c r="H29" s="82">
        <v>0.10416666666666667</v>
      </c>
      <c r="I29" s="46" t="s">
        <v>114</v>
      </c>
      <c r="J29" s="75">
        <v>8.3333333333333329E-2</v>
      </c>
      <c r="K29" s="76">
        <v>0</v>
      </c>
    </row>
    <row r="32" spans="2:21" x14ac:dyDescent="0.25">
      <c r="B32" s="130" t="s">
        <v>103</v>
      </c>
      <c r="C32" s="130"/>
      <c r="D32" s="130"/>
      <c r="E32" s="130"/>
      <c r="F32" s="130"/>
      <c r="G32" s="130"/>
      <c r="H32" s="130"/>
      <c r="I32" s="130"/>
      <c r="J32" s="130"/>
      <c r="K32" s="130"/>
    </row>
    <row r="33" spans="2:11" x14ac:dyDescent="0.25">
      <c r="B33" s="130"/>
      <c r="C33" s="130"/>
      <c r="D33" s="130"/>
      <c r="E33" s="130"/>
      <c r="F33" s="130"/>
      <c r="G33" s="130"/>
      <c r="H33" s="130"/>
      <c r="I33" s="130"/>
      <c r="J33" s="130"/>
      <c r="K33" s="130"/>
    </row>
    <row r="34" spans="2:11" x14ac:dyDescent="0.25">
      <c r="B34" s="98" t="s">
        <v>2</v>
      </c>
      <c r="C34" s="98" t="s">
        <v>25</v>
      </c>
      <c r="D34" s="105" t="s">
        <v>26</v>
      </c>
      <c r="E34" s="98"/>
      <c r="F34" s="98"/>
      <c r="G34" s="100">
        <v>44890</v>
      </c>
      <c r="H34" s="101">
        <v>4.1666666666666664E-2</v>
      </c>
      <c r="I34" s="99" t="s">
        <v>114</v>
      </c>
      <c r="J34" s="102">
        <v>2.0833333333333332E-2</v>
      </c>
      <c r="K34" s="102">
        <v>0</v>
      </c>
    </row>
    <row r="35" spans="2:11" x14ac:dyDescent="0.25">
      <c r="B35" s="95"/>
      <c r="C35" s="95"/>
      <c r="D35" s="106" t="s">
        <v>30</v>
      </c>
      <c r="E35" s="95"/>
      <c r="F35" s="95"/>
      <c r="G35" s="59">
        <v>44891</v>
      </c>
      <c r="H35" s="82">
        <v>0.1423611111111111</v>
      </c>
      <c r="I35" s="46" t="s">
        <v>114</v>
      </c>
      <c r="J35" s="96">
        <v>0.13541666666666666</v>
      </c>
      <c r="K35" s="96">
        <v>0</v>
      </c>
    </row>
    <row r="36" spans="2:11" x14ac:dyDescent="0.25">
      <c r="B36" s="91"/>
      <c r="C36" s="91"/>
      <c r="D36" s="105" t="s">
        <v>34</v>
      </c>
      <c r="E36" s="91"/>
      <c r="F36" s="91"/>
      <c r="G36" s="93">
        <v>44892</v>
      </c>
      <c r="H36" s="94">
        <v>9.375E-2</v>
      </c>
      <c r="I36" s="92" t="s">
        <v>114</v>
      </c>
      <c r="J36" s="107">
        <v>4.1666666666666664E-2</v>
      </c>
      <c r="K36" s="73">
        <v>0</v>
      </c>
    </row>
    <row r="37" spans="2:11" x14ac:dyDescent="0.25">
      <c r="B37" s="4"/>
      <c r="C37" s="4"/>
      <c r="D37" s="106" t="s">
        <v>38</v>
      </c>
      <c r="E37" s="4"/>
      <c r="F37" s="4"/>
      <c r="G37" s="59">
        <v>44893</v>
      </c>
      <c r="H37" s="82">
        <v>3.125E-2</v>
      </c>
      <c r="I37" s="46"/>
      <c r="J37" s="108">
        <v>0</v>
      </c>
      <c r="K37" s="73">
        <v>0</v>
      </c>
    </row>
    <row r="38" spans="2:11" x14ac:dyDescent="0.25">
      <c r="B38" s="91"/>
      <c r="C38" s="91"/>
      <c r="D38" s="105" t="s">
        <v>42</v>
      </c>
      <c r="E38" s="91"/>
      <c r="F38" s="91"/>
      <c r="G38" s="93">
        <v>44894</v>
      </c>
      <c r="H38" s="94">
        <v>5.2083333333333336E-2</v>
      </c>
      <c r="I38" s="92" t="s">
        <v>117</v>
      </c>
      <c r="J38" s="79">
        <v>0</v>
      </c>
      <c r="K38" s="73">
        <v>0</v>
      </c>
    </row>
    <row r="39" spans="2:11" x14ac:dyDescent="0.25">
      <c r="B39" s="4"/>
      <c r="C39" s="4"/>
      <c r="D39" s="105" t="s">
        <v>44</v>
      </c>
      <c r="E39" s="4"/>
      <c r="F39" s="4"/>
      <c r="G39" s="59">
        <v>44895</v>
      </c>
      <c r="H39" s="82">
        <v>0.10416666666666667</v>
      </c>
      <c r="I39" s="46" t="s">
        <v>114</v>
      </c>
      <c r="J39" s="107">
        <v>4.1666666666666664E-2</v>
      </c>
      <c r="K39" s="73">
        <v>0</v>
      </c>
    </row>
    <row r="40" spans="2:11" x14ac:dyDescent="0.25">
      <c r="B40" s="91"/>
      <c r="C40" s="91"/>
      <c r="D40" s="106" t="s">
        <v>46</v>
      </c>
      <c r="E40" s="91"/>
      <c r="F40" s="91"/>
      <c r="G40" s="93">
        <v>44896</v>
      </c>
      <c r="H40" s="94">
        <v>8.3333333333333329E-2</v>
      </c>
      <c r="I40" s="92" t="s">
        <v>114</v>
      </c>
      <c r="J40" s="73">
        <v>6.5972222222222224E-2</v>
      </c>
      <c r="K40" s="73">
        <v>0</v>
      </c>
    </row>
    <row r="41" spans="2:11" x14ac:dyDescent="0.25">
      <c r="B41" s="4"/>
      <c r="C41" s="4"/>
      <c r="D41" s="105" t="s">
        <v>48</v>
      </c>
      <c r="E41" s="4"/>
      <c r="F41" s="4"/>
      <c r="G41" s="59">
        <v>44897</v>
      </c>
      <c r="H41" s="82">
        <v>5.5555555555555552E-2</v>
      </c>
      <c r="I41" s="46" t="s">
        <v>114</v>
      </c>
      <c r="J41" s="118">
        <v>8.3333333333333329E-2</v>
      </c>
      <c r="K41" s="73">
        <v>0</v>
      </c>
    </row>
    <row r="42" spans="2:11" x14ac:dyDescent="0.25">
      <c r="B42" s="91"/>
      <c r="C42" s="91"/>
      <c r="D42" s="106" t="s">
        <v>50</v>
      </c>
      <c r="E42" s="91"/>
      <c r="F42" s="91"/>
      <c r="G42" s="93">
        <v>44898</v>
      </c>
      <c r="H42" s="94">
        <v>5.5555555555555552E-2</v>
      </c>
      <c r="I42" s="92" t="s">
        <v>117</v>
      </c>
      <c r="J42" s="79">
        <v>0</v>
      </c>
      <c r="K42" s="73">
        <v>0</v>
      </c>
    </row>
    <row r="43" spans="2:11" x14ac:dyDescent="0.25">
      <c r="B43" s="95"/>
      <c r="C43" s="95"/>
      <c r="D43" s="105" t="s">
        <v>52</v>
      </c>
      <c r="E43" s="95"/>
      <c r="F43" s="95"/>
      <c r="G43" s="59">
        <v>44899</v>
      </c>
      <c r="H43" s="82">
        <v>3.4722222222222224E-2</v>
      </c>
      <c r="I43" s="46" t="s">
        <v>117</v>
      </c>
      <c r="J43" s="79">
        <v>0</v>
      </c>
      <c r="K43" s="96">
        <v>0</v>
      </c>
    </row>
    <row r="44" spans="2:11" x14ac:dyDescent="0.25">
      <c r="B44" s="91"/>
      <c r="C44" s="91"/>
      <c r="D44" s="105" t="s">
        <v>54</v>
      </c>
      <c r="E44" s="91"/>
      <c r="F44" s="91"/>
      <c r="G44" s="93">
        <v>44900</v>
      </c>
      <c r="H44" s="94">
        <v>0.20833333333333334</v>
      </c>
      <c r="I44" s="92" t="s">
        <v>114</v>
      </c>
      <c r="J44" s="107">
        <v>0.1423611111111111</v>
      </c>
      <c r="K44" s="73">
        <v>0</v>
      </c>
    </row>
    <row r="45" spans="2:11" x14ac:dyDescent="0.25">
      <c r="B45" s="4"/>
      <c r="C45" s="4"/>
      <c r="D45" s="106" t="s">
        <v>56</v>
      </c>
      <c r="E45" s="4"/>
      <c r="F45" s="4"/>
      <c r="G45" s="59">
        <v>44901</v>
      </c>
      <c r="H45" s="82">
        <v>0.19097222222222221</v>
      </c>
      <c r="I45" s="46" t="s">
        <v>114</v>
      </c>
      <c r="J45" s="73">
        <v>0.10416666666666667</v>
      </c>
      <c r="K45" s="73">
        <v>0</v>
      </c>
    </row>
    <row r="46" spans="2:11" x14ac:dyDescent="0.25">
      <c r="B46" s="91"/>
      <c r="C46" s="91"/>
      <c r="D46" s="105" t="s">
        <v>58</v>
      </c>
      <c r="E46" s="91"/>
      <c r="F46" s="91"/>
      <c r="G46" s="93">
        <v>44902</v>
      </c>
      <c r="H46" s="94">
        <v>0.16666666666666666</v>
      </c>
      <c r="I46" s="92" t="s">
        <v>114</v>
      </c>
      <c r="J46" s="107">
        <v>0.16666666666666666</v>
      </c>
      <c r="K46" s="73">
        <v>0</v>
      </c>
    </row>
    <row r="47" spans="2:11" x14ac:dyDescent="0.25">
      <c r="B47" s="4"/>
      <c r="C47" s="4"/>
      <c r="D47" s="106" t="s">
        <v>60</v>
      </c>
      <c r="E47" s="4"/>
      <c r="F47" s="4"/>
      <c r="G47" s="59">
        <v>44903</v>
      </c>
      <c r="H47" s="82">
        <v>0.1423611111111111</v>
      </c>
      <c r="I47" s="46"/>
      <c r="J47" s="109">
        <v>0</v>
      </c>
      <c r="K47" s="73">
        <v>0</v>
      </c>
    </row>
    <row r="48" spans="2:11" x14ac:dyDescent="0.25">
      <c r="B48" s="97"/>
      <c r="C48" s="97"/>
      <c r="D48" s="105" t="s">
        <v>62</v>
      </c>
      <c r="E48" s="97"/>
      <c r="F48" s="97"/>
      <c r="G48" s="93">
        <v>44904</v>
      </c>
      <c r="H48" s="94">
        <v>5.9027777777777783E-2</v>
      </c>
      <c r="I48" s="92" t="s">
        <v>114</v>
      </c>
      <c r="J48" s="117">
        <v>8.3333333333333329E-2</v>
      </c>
      <c r="K48" s="96">
        <v>0</v>
      </c>
    </row>
    <row r="49" spans="2:11" x14ac:dyDescent="0.25">
      <c r="B49" s="4"/>
      <c r="C49" s="4"/>
      <c r="D49" s="105" t="s">
        <v>64</v>
      </c>
      <c r="E49" s="4"/>
      <c r="F49" s="4"/>
      <c r="G49" s="59">
        <v>44905</v>
      </c>
      <c r="H49" s="82">
        <v>0.22916666666666666</v>
      </c>
      <c r="I49" s="46" t="s">
        <v>114</v>
      </c>
      <c r="J49" s="77">
        <v>0.29166666666666669</v>
      </c>
      <c r="K49" s="73">
        <v>0</v>
      </c>
    </row>
    <row r="50" spans="2:11" x14ac:dyDescent="0.25">
      <c r="B50" s="91"/>
      <c r="C50" s="91"/>
      <c r="D50" s="106" t="s">
        <v>66</v>
      </c>
      <c r="E50" s="91"/>
      <c r="F50" s="91"/>
      <c r="G50" s="93">
        <v>44906</v>
      </c>
      <c r="H50" s="94">
        <v>0.1875</v>
      </c>
      <c r="I50" s="92" t="s">
        <v>114</v>
      </c>
      <c r="J50" s="77">
        <v>0.25</v>
      </c>
      <c r="K50" s="73">
        <v>0</v>
      </c>
    </row>
    <row r="51" spans="2:11" x14ac:dyDescent="0.25">
      <c r="B51" s="4"/>
      <c r="C51" s="4"/>
      <c r="D51" s="105" t="s">
        <v>68</v>
      </c>
      <c r="E51" s="4"/>
      <c r="F51" s="4"/>
      <c r="G51" s="59">
        <v>44907</v>
      </c>
      <c r="H51" s="82">
        <v>0.14583333333333334</v>
      </c>
      <c r="I51" s="46" t="s">
        <v>114</v>
      </c>
      <c r="J51" s="73">
        <v>0.10416666666666667</v>
      </c>
      <c r="K51" s="73">
        <v>0</v>
      </c>
    </row>
    <row r="52" spans="2:11" x14ac:dyDescent="0.25">
      <c r="B52" s="91"/>
      <c r="C52" s="91"/>
      <c r="D52" s="106" t="s">
        <v>74</v>
      </c>
      <c r="E52" s="91"/>
      <c r="F52" s="91"/>
      <c r="G52" s="93">
        <v>44908</v>
      </c>
      <c r="H52" s="94">
        <v>0.10416666666666667</v>
      </c>
      <c r="I52" s="110"/>
      <c r="J52" s="109">
        <v>0</v>
      </c>
      <c r="K52" s="73">
        <v>0</v>
      </c>
    </row>
    <row r="53" spans="2:11" x14ac:dyDescent="0.25">
      <c r="B53" s="95"/>
      <c r="C53" s="95"/>
      <c r="D53" s="105" t="s">
        <v>80</v>
      </c>
      <c r="E53" s="95"/>
      <c r="F53" s="95"/>
      <c r="G53" s="59">
        <v>44909</v>
      </c>
      <c r="H53" s="82">
        <v>4.1666666666666664E-2</v>
      </c>
      <c r="I53" s="46" t="s">
        <v>114</v>
      </c>
      <c r="J53" s="96">
        <v>3.125E-2</v>
      </c>
      <c r="K53" s="96">
        <v>0</v>
      </c>
    </row>
    <row r="54" spans="2:11" x14ac:dyDescent="0.25">
      <c r="B54" s="91"/>
      <c r="C54" s="91"/>
      <c r="D54" s="105" t="s">
        <v>94</v>
      </c>
      <c r="E54" s="91"/>
      <c r="F54" s="91"/>
      <c r="G54" s="93">
        <v>44910</v>
      </c>
      <c r="H54" s="94">
        <v>0.19791666666666666</v>
      </c>
      <c r="I54" s="92" t="s">
        <v>114</v>
      </c>
      <c r="J54" s="73">
        <v>0.16666666666666666</v>
      </c>
      <c r="K54" s="73">
        <v>0</v>
      </c>
    </row>
    <row r="55" spans="2:11" x14ac:dyDescent="0.25">
      <c r="B55" s="4"/>
      <c r="C55" s="4"/>
      <c r="D55" s="106" t="s">
        <v>96</v>
      </c>
      <c r="E55" s="4"/>
      <c r="F55" s="4"/>
      <c r="G55" s="59">
        <v>44911</v>
      </c>
      <c r="H55" s="82">
        <v>0.19791666666666666</v>
      </c>
      <c r="I55" s="46" t="s">
        <v>114</v>
      </c>
      <c r="J55" s="73">
        <v>0.1423611111111111</v>
      </c>
      <c r="K55" s="73">
        <v>0</v>
      </c>
    </row>
    <row r="56" spans="2:11" x14ac:dyDescent="0.25">
      <c r="B56" s="91"/>
      <c r="C56" s="91"/>
      <c r="D56" s="105" t="s">
        <v>98</v>
      </c>
      <c r="E56" s="91"/>
      <c r="F56" s="91"/>
      <c r="G56" s="93">
        <v>44912</v>
      </c>
      <c r="H56" s="94">
        <v>0.1388888888888889</v>
      </c>
      <c r="I56" s="110"/>
      <c r="J56" s="109">
        <v>0</v>
      </c>
      <c r="K56" s="73">
        <v>0</v>
      </c>
    </row>
    <row r="57" spans="2:11" x14ac:dyDescent="0.25">
      <c r="B57" s="4"/>
      <c r="C57" s="4"/>
      <c r="D57" s="106" t="s">
        <v>100</v>
      </c>
      <c r="E57" s="4"/>
      <c r="F57" s="4"/>
      <c r="G57" s="59">
        <v>44913</v>
      </c>
      <c r="H57" s="82">
        <v>4.1666666666666664E-2</v>
      </c>
      <c r="I57" s="46" t="s">
        <v>114</v>
      </c>
      <c r="J57" s="73">
        <v>3.8194444444444441E-2</v>
      </c>
      <c r="K57" s="73">
        <v>0</v>
      </c>
    </row>
    <row r="58" spans="2:11" x14ac:dyDescent="0.25">
      <c r="B58" s="91"/>
      <c r="C58" s="91"/>
      <c r="D58" s="105" t="s">
        <v>102</v>
      </c>
      <c r="E58" s="91"/>
      <c r="F58" s="91"/>
      <c r="G58" s="93">
        <v>44914</v>
      </c>
      <c r="H58" s="94">
        <v>4.1666666666666664E-2</v>
      </c>
      <c r="I58" s="92" t="s">
        <v>114</v>
      </c>
      <c r="J58" s="73">
        <v>4.1666666666666664E-2</v>
      </c>
      <c r="K58" s="73">
        <v>0</v>
      </c>
    </row>
    <row r="141" spans="2:2" x14ac:dyDescent="0.25">
      <c r="B141" t="s">
        <v>126</v>
      </c>
    </row>
    <row r="208" spans="1:12" x14ac:dyDescent="0.25">
      <c r="A208" t="s">
        <v>113</v>
      </c>
      <c r="B208" t="s">
        <v>2</v>
      </c>
      <c r="C208" t="s">
        <v>3</v>
      </c>
      <c r="D208" t="s">
        <v>4</v>
      </c>
      <c r="E208" t="s">
        <v>5</v>
      </c>
      <c r="F208" t="s">
        <v>6</v>
      </c>
      <c r="G208" t="s">
        <v>7</v>
      </c>
      <c r="H208" t="s">
        <v>8</v>
      </c>
      <c r="I208" t="s">
        <v>9</v>
      </c>
      <c r="J208" t="s">
        <v>10</v>
      </c>
      <c r="K208" t="s">
        <v>11</v>
      </c>
      <c r="L208" t="s">
        <v>12</v>
      </c>
    </row>
    <row r="212" spans="2:2" x14ac:dyDescent="0.25">
      <c r="B212" s="33" t="s">
        <v>75</v>
      </c>
    </row>
    <row r="213" spans="2:2" x14ac:dyDescent="0.25">
      <c r="B213" s="4" t="s">
        <v>81</v>
      </c>
    </row>
    <row r="214" spans="2:2" x14ac:dyDescent="0.25">
      <c r="B214" s="33" t="s">
        <v>85</v>
      </c>
    </row>
    <row r="215" spans="2:2" x14ac:dyDescent="0.25">
      <c r="B215" s="4" t="s">
        <v>88</v>
      </c>
    </row>
    <row r="216" spans="2:2" x14ac:dyDescent="0.25">
      <c r="B216" s="34" t="s">
        <v>76</v>
      </c>
    </row>
    <row r="217" spans="2:2" x14ac:dyDescent="0.25">
      <c r="B217" s="6" t="s">
        <v>82</v>
      </c>
    </row>
    <row r="218" spans="2:2" x14ac:dyDescent="0.25">
      <c r="B218" s="34" t="s">
        <v>86</v>
      </c>
    </row>
    <row r="219" spans="2:2" x14ac:dyDescent="0.25">
      <c r="B219" s="6" t="s">
        <v>89</v>
      </c>
    </row>
    <row r="220" spans="2:2" x14ac:dyDescent="0.25">
      <c r="B220" s="33" t="s">
        <v>77</v>
      </c>
    </row>
    <row r="221" spans="2:2" x14ac:dyDescent="0.25">
      <c r="B221" s="4" t="s">
        <v>83</v>
      </c>
    </row>
    <row r="222" spans="2:2" x14ac:dyDescent="0.25">
      <c r="B222" s="33" t="s">
        <v>87</v>
      </c>
    </row>
    <row r="223" spans="2:2" x14ac:dyDescent="0.25">
      <c r="B223" s="4" t="s">
        <v>90</v>
      </c>
    </row>
    <row r="224" spans="2:2" x14ac:dyDescent="0.25">
      <c r="B224" s="33" t="s">
        <v>78</v>
      </c>
    </row>
    <row r="225" spans="2:2" x14ac:dyDescent="0.25">
      <c r="B225" s="4" t="s">
        <v>84</v>
      </c>
    </row>
    <row r="226" spans="2:2" x14ac:dyDescent="0.25">
      <c r="B226" s="33" t="s">
        <v>25</v>
      </c>
    </row>
    <row r="227" spans="2:2" x14ac:dyDescent="0.25">
      <c r="B227" s="4" t="s">
        <v>91</v>
      </c>
    </row>
  </sheetData>
  <mergeCells count="4">
    <mergeCell ref="B2:K3"/>
    <mergeCell ref="O2:U3"/>
    <mergeCell ref="B32:K33"/>
    <mergeCell ref="O11:U12"/>
  </mergeCells>
  <phoneticPr fontId="12" type="noConversion"/>
  <dataValidations count="2">
    <dataValidation type="list" allowBlank="1" showInputMessage="1" showErrorMessage="1" sqref="B5 O5 B34 O13" xr:uid="{6E04365F-2D27-4F13-8F19-9197F94B82E5}">
      <formula1>$A$208:$L$208</formula1>
    </dataValidation>
    <dataValidation type="list" allowBlank="1" showInputMessage="1" showErrorMessage="1" sqref="C5 P5 C34 P13" xr:uid="{32CC7628-C79F-4373-B584-E01DFA413532}">
      <formula1>$B$212:$B$227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457200</xdr:colOff>
                    <xdr:row>4</xdr:row>
                    <xdr:rowOff>9525</xdr:rowOff>
                  </from>
                  <to>
                    <xdr:col>4</xdr:col>
                    <xdr:colOff>704850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457200</xdr:colOff>
                    <xdr:row>4</xdr:row>
                    <xdr:rowOff>180975</xdr:rowOff>
                  </from>
                  <to>
                    <xdr:col>4</xdr:col>
                    <xdr:colOff>762000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466725</xdr:colOff>
                    <xdr:row>5</xdr:row>
                    <xdr:rowOff>161925</xdr:rowOff>
                  </from>
                  <to>
                    <xdr:col>4</xdr:col>
                    <xdr:colOff>771525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457200</xdr:colOff>
                    <xdr:row>6</xdr:row>
                    <xdr:rowOff>171450</xdr:rowOff>
                  </from>
                  <to>
                    <xdr:col>4</xdr:col>
                    <xdr:colOff>762000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457200</xdr:colOff>
                    <xdr:row>8</xdr:row>
                    <xdr:rowOff>0</xdr:rowOff>
                  </from>
                  <to>
                    <xdr:col>4</xdr:col>
                    <xdr:colOff>762000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5</xdr:col>
                    <xdr:colOff>428625</xdr:colOff>
                    <xdr:row>3</xdr:row>
                    <xdr:rowOff>180975</xdr:rowOff>
                  </from>
                  <to>
                    <xdr:col>5</xdr:col>
                    <xdr:colOff>733425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5</xdr:col>
                    <xdr:colOff>428625</xdr:colOff>
                    <xdr:row>4</xdr:row>
                    <xdr:rowOff>180975</xdr:rowOff>
                  </from>
                  <to>
                    <xdr:col>5</xdr:col>
                    <xdr:colOff>733425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5</xdr:col>
                    <xdr:colOff>438150</xdr:colOff>
                    <xdr:row>5</xdr:row>
                    <xdr:rowOff>180975</xdr:rowOff>
                  </from>
                  <to>
                    <xdr:col>5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5</xdr:col>
                    <xdr:colOff>428625</xdr:colOff>
                    <xdr:row>6</xdr:row>
                    <xdr:rowOff>171450</xdr:rowOff>
                  </from>
                  <to>
                    <xdr:col>5</xdr:col>
                    <xdr:colOff>733425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5</xdr:col>
                    <xdr:colOff>428625</xdr:colOff>
                    <xdr:row>7</xdr:row>
                    <xdr:rowOff>171450</xdr:rowOff>
                  </from>
                  <to>
                    <xdr:col>5</xdr:col>
                    <xdr:colOff>733425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4</xdr:col>
                    <xdr:colOff>447675</xdr:colOff>
                    <xdr:row>8</xdr:row>
                    <xdr:rowOff>180975</xdr:rowOff>
                  </from>
                  <to>
                    <xdr:col>4</xdr:col>
                    <xdr:colOff>752475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4</xdr:col>
                    <xdr:colOff>438150</xdr:colOff>
                    <xdr:row>9</xdr:row>
                    <xdr:rowOff>180975</xdr:rowOff>
                  </from>
                  <to>
                    <xdr:col>4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4</xdr:col>
                    <xdr:colOff>447675</xdr:colOff>
                    <xdr:row>10</xdr:row>
                    <xdr:rowOff>180975</xdr:rowOff>
                  </from>
                  <to>
                    <xdr:col>4</xdr:col>
                    <xdr:colOff>752475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4</xdr:col>
                    <xdr:colOff>447675</xdr:colOff>
                    <xdr:row>11</xdr:row>
                    <xdr:rowOff>171450</xdr:rowOff>
                  </from>
                  <to>
                    <xdr:col>4</xdr:col>
                    <xdr:colOff>752475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4</xdr:col>
                    <xdr:colOff>457200</xdr:colOff>
                    <xdr:row>12</xdr:row>
                    <xdr:rowOff>180975</xdr:rowOff>
                  </from>
                  <to>
                    <xdr:col>4</xdr:col>
                    <xdr:colOff>762000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>
                <anchor moveWithCells="1">
                  <from>
                    <xdr:col>4</xdr:col>
                    <xdr:colOff>447675</xdr:colOff>
                    <xdr:row>14</xdr:row>
                    <xdr:rowOff>0</xdr:rowOff>
                  </from>
                  <to>
                    <xdr:col>4</xdr:col>
                    <xdr:colOff>752475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4</xdr:col>
                    <xdr:colOff>447675</xdr:colOff>
                    <xdr:row>14</xdr:row>
                    <xdr:rowOff>161925</xdr:rowOff>
                  </from>
                  <to>
                    <xdr:col>4</xdr:col>
                    <xdr:colOff>752475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4</xdr:col>
                    <xdr:colOff>438150</xdr:colOff>
                    <xdr:row>15</xdr:row>
                    <xdr:rowOff>180975</xdr:rowOff>
                  </from>
                  <to>
                    <xdr:col>4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4</xdr:col>
                    <xdr:colOff>447675</xdr:colOff>
                    <xdr:row>16</xdr:row>
                    <xdr:rowOff>180975</xdr:rowOff>
                  </from>
                  <to>
                    <xdr:col>4</xdr:col>
                    <xdr:colOff>752475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>
                <anchor moveWithCells="1">
                  <from>
                    <xdr:col>4</xdr:col>
                    <xdr:colOff>438150</xdr:colOff>
                    <xdr:row>17</xdr:row>
                    <xdr:rowOff>171450</xdr:rowOff>
                  </from>
                  <to>
                    <xdr:col>4</xdr:col>
                    <xdr:colOff>742950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>
                <anchor moveWithCells="1">
                  <from>
                    <xdr:col>4</xdr:col>
                    <xdr:colOff>457200</xdr:colOff>
                    <xdr:row>18</xdr:row>
                    <xdr:rowOff>180975</xdr:rowOff>
                  </from>
                  <to>
                    <xdr:col>4</xdr:col>
                    <xdr:colOff>762000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>
                <anchor moveWithCells="1">
                  <from>
                    <xdr:col>4</xdr:col>
                    <xdr:colOff>447675</xdr:colOff>
                    <xdr:row>19</xdr:row>
                    <xdr:rowOff>180975</xdr:rowOff>
                  </from>
                  <to>
                    <xdr:col>4</xdr:col>
                    <xdr:colOff>752475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>
                <anchor moveWithCells="1">
                  <from>
                    <xdr:col>4</xdr:col>
                    <xdr:colOff>447675</xdr:colOff>
                    <xdr:row>20</xdr:row>
                    <xdr:rowOff>180975</xdr:rowOff>
                  </from>
                  <to>
                    <xdr:col>4</xdr:col>
                    <xdr:colOff>752475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Check Box 25">
              <controlPr defaultSize="0" autoFill="0" autoLine="0" autoPict="0">
                <anchor moveWithCells="1">
                  <from>
                    <xdr:col>4</xdr:col>
                    <xdr:colOff>438150</xdr:colOff>
                    <xdr:row>21</xdr:row>
                    <xdr:rowOff>171450</xdr:rowOff>
                  </from>
                  <to>
                    <xdr:col>4</xdr:col>
                    <xdr:colOff>742950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Check Box 26">
              <controlPr defaultSize="0" autoFill="0" autoLine="0" autoPict="0">
                <anchor moveWithCells="1">
                  <from>
                    <xdr:col>4</xdr:col>
                    <xdr:colOff>457200</xdr:colOff>
                    <xdr:row>22</xdr:row>
                    <xdr:rowOff>180975</xdr:rowOff>
                  </from>
                  <to>
                    <xdr:col>4</xdr:col>
                    <xdr:colOff>762000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Check Box 27">
              <controlPr defaultSize="0" autoFill="0" autoLine="0" autoPict="0">
                <anchor moveWithCells="1">
                  <from>
                    <xdr:col>4</xdr:col>
                    <xdr:colOff>447675</xdr:colOff>
                    <xdr:row>23</xdr:row>
                    <xdr:rowOff>171450</xdr:rowOff>
                  </from>
                  <to>
                    <xdr:col>4</xdr:col>
                    <xdr:colOff>752475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Check Box 28">
              <controlPr defaultSize="0" autoFill="0" autoLine="0" autoPict="0">
                <anchor moveWithCells="1">
                  <from>
                    <xdr:col>4</xdr:col>
                    <xdr:colOff>447675</xdr:colOff>
                    <xdr:row>24</xdr:row>
                    <xdr:rowOff>180975</xdr:rowOff>
                  </from>
                  <to>
                    <xdr:col>4</xdr:col>
                    <xdr:colOff>752475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Check Box 29">
              <controlPr defaultSize="0" autoFill="0" autoLine="0" autoPict="0">
                <anchor moveWithCells="1">
                  <from>
                    <xdr:col>4</xdr:col>
                    <xdr:colOff>438150</xdr:colOff>
                    <xdr:row>25</xdr:row>
                    <xdr:rowOff>171450</xdr:rowOff>
                  </from>
                  <to>
                    <xdr:col>4</xdr:col>
                    <xdr:colOff>742950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Check Box 30">
              <controlPr defaultSize="0" autoFill="0" autoLine="0" autoPict="0">
                <anchor moveWithCells="1">
                  <from>
                    <xdr:col>4</xdr:col>
                    <xdr:colOff>447675</xdr:colOff>
                    <xdr:row>26</xdr:row>
                    <xdr:rowOff>171450</xdr:rowOff>
                  </from>
                  <to>
                    <xdr:col>4</xdr:col>
                    <xdr:colOff>752475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Check Box 31">
              <controlPr defaultSize="0" autoFill="0" autoLine="0" autoPict="0">
                <anchor moveWithCells="1">
                  <from>
                    <xdr:col>4</xdr:col>
                    <xdr:colOff>438150</xdr:colOff>
                    <xdr:row>27</xdr:row>
                    <xdr:rowOff>180975</xdr:rowOff>
                  </from>
                  <to>
                    <xdr:col>4</xdr:col>
                    <xdr:colOff>742950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Check Box 32">
              <controlPr defaultSize="0" autoFill="0" autoLine="0" autoPict="0">
                <anchor moveWithCells="1">
                  <from>
                    <xdr:col>5</xdr:col>
                    <xdr:colOff>438150</xdr:colOff>
                    <xdr:row>8</xdr:row>
                    <xdr:rowOff>180975</xdr:rowOff>
                  </from>
                  <to>
                    <xdr:col>5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Check Box 33">
              <controlPr defaultSize="0" autoFill="0" autoLine="0" autoPict="0">
                <anchor moveWithCells="1">
                  <from>
                    <xdr:col>5</xdr:col>
                    <xdr:colOff>438150</xdr:colOff>
                    <xdr:row>9</xdr:row>
                    <xdr:rowOff>180975</xdr:rowOff>
                  </from>
                  <to>
                    <xdr:col>5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Check Box 34">
              <controlPr defaultSize="0" autoFill="0" autoLine="0" autoPict="0">
                <anchor moveWithCells="1">
                  <from>
                    <xdr:col>5</xdr:col>
                    <xdr:colOff>428625</xdr:colOff>
                    <xdr:row>11</xdr:row>
                    <xdr:rowOff>0</xdr:rowOff>
                  </from>
                  <to>
                    <xdr:col>5</xdr:col>
                    <xdr:colOff>733425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6" name="Check Box 37">
              <controlPr defaultSize="0" autoFill="0" autoLine="0" autoPict="0">
                <anchor moveWithCells="1">
                  <from>
                    <xdr:col>5</xdr:col>
                    <xdr:colOff>447675</xdr:colOff>
                    <xdr:row>13</xdr:row>
                    <xdr:rowOff>180975</xdr:rowOff>
                  </from>
                  <to>
                    <xdr:col>5</xdr:col>
                    <xdr:colOff>752475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7" name="Check Box 38">
              <controlPr defaultSize="0" autoFill="0" autoLine="0" autoPict="0">
                <anchor moveWithCells="1">
                  <from>
                    <xdr:col>5</xdr:col>
                    <xdr:colOff>457200</xdr:colOff>
                    <xdr:row>14</xdr:row>
                    <xdr:rowOff>171450</xdr:rowOff>
                  </from>
                  <to>
                    <xdr:col>5</xdr:col>
                    <xdr:colOff>762000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8" name="Check Box 39">
              <controlPr defaultSize="0" autoFill="0" autoLine="0" autoPict="0">
                <anchor moveWithCells="1">
                  <from>
                    <xdr:col>5</xdr:col>
                    <xdr:colOff>457200</xdr:colOff>
                    <xdr:row>16</xdr:row>
                    <xdr:rowOff>0</xdr:rowOff>
                  </from>
                  <to>
                    <xdr:col>5</xdr:col>
                    <xdr:colOff>762000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9" name="Check Box 40">
              <controlPr defaultSize="0" autoFill="0" autoLine="0" autoPict="0">
                <anchor moveWithCells="1">
                  <from>
                    <xdr:col>5</xdr:col>
                    <xdr:colOff>447675</xdr:colOff>
                    <xdr:row>17</xdr:row>
                    <xdr:rowOff>0</xdr:rowOff>
                  </from>
                  <to>
                    <xdr:col>5</xdr:col>
                    <xdr:colOff>752475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0" name="Check Box 41">
              <controlPr defaultSize="0" autoFill="0" autoLine="0" autoPict="0">
                <anchor moveWithCells="1">
                  <from>
                    <xdr:col>5</xdr:col>
                    <xdr:colOff>457200</xdr:colOff>
                    <xdr:row>18</xdr:row>
                    <xdr:rowOff>0</xdr:rowOff>
                  </from>
                  <to>
                    <xdr:col>5</xdr:col>
                    <xdr:colOff>762000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1" name="Check Box 42">
              <controlPr defaultSize="0" autoFill="0" autoLine="0" autoPict="0">
                <anchor moveWithCells="1">
                  <from>
                    <xdr:col>5</xdr:col>
                    <xdr:colOff>457200</xdr:colOff>
                    <xdr:row>18</xdr:row>
                    <xdr:rowOff>180975</xdr:rowOff>
                  </from>
                  <to>
                    <xdr:col>5</xdr:col>
                    <xdr:colOff>762000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2" name="Check Box 43">
              <controlPr defaultSize="0" autoFill="0" autoLine="0" autoPict="0">
                <anchor moveWithCells="1">
                  <from>
                    <xdr:col>5</xdr:col>
                    <xdr:colOff>457200</xdr:colOff>
                    <xdr:row>19</xdr:row>
                    <xdr:rowOff>171450</xdr:rowOff>
                  </from>
                  <to>
                    <xdr:col>5</xdr:col>
                    <xdr:colOff>762000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3" name="Check Box 44">
              <controlPr defaultSize="0" autoFill="0" autoLine="0" autoPict="0">
                <anchor moveWithCells="1">
                  <from>
                    <xdr:col>5</xdr:col>
                    <xdr:colOff>457200</xdr:colOff>
                    <xdr:row>21</xdr:row>
                    <xdr:rowOff>0</xdr:rowOff>
                  </from>
                  <to>
                    <xdr:col>5</xdr:col>
                    <xdr:colOff>762000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4" name="Check Box 45">
              <controlPr defaultSize="0" autoFill="0" autoLine="0" autoPict="0">
                <anchor moveWithCells="1">
                  <from>
                    <xdr:col>5</xdr:col>
                    <xdr:colOff>466725</xdr:colOff>
                    <xdr:row>22</xdr:row>
                    <xdr:rowOff>0</xdr:rowOff>
                  </from>
                  <to>
                    <xdr:col>5</xdr:col>
                    <xdr:colOff>771525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5" name="Check Box 46">
              <controlPr defaultSize="0" autoFill="0" autoLine="0" autoPict="0">
                <anchor moveWithCells="1">
                  <from>
                    <xdr:col>5</xdr:col>
                    <xdr:colOff>457200</xdr:colOff>
                    <xdr:row>22</xdr:row>
                    <xdr:rowOff>180975</xdr:rowOff>
                  </from>
                  <to>
                    <xdr:col>5</xdr:col>
                    <xdr:colOff>762000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6" name="Check Box 47">
              <controlPr defaultSize="0" autoFill="0" autoLine="0" autoPict="0">
                <anchor moveWithCells="1">
                  <from>
                    <xdr:col>5</xdr:col>
                    <xdr:colOff>457200</xdr:colOff>
                    <xdr:row>23</xdr:row>
                    <xdr:rowOff>180975</xdr:rowOff>
                  </from>
                  <to>
                    <xdr:col>5</xdr:col>
                    <xdr:colOff>762000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7" name="Check Box 48">
              <controlPr defaultSize="0" autoFill="0" autoLine="0" autoPict="0">
                <anchor moveWithCells="1">
                  <from>
                    <xdr:col>5</xdr:col>
                    <xdr:colOff>447675</xdr:colOff>
                    <xdr:row>24</xdr:row>
                    <xdr:rowOff>171450</xdr:rowOff>
                  </from>
                  <to>
                    <xdr:col>5</xdr:col>
                    <xdr:colOff>752475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8" name="Check Box 49">
              <controlPr defaultSize="0" autoFill="0" autoLine="0" autoPict="0">
                <anchor moveWithCells="1">
                  <from>
                    <xdr:col>5</xdr:col>
                    <xdr:colOff>447675</xdr:colOff>
                    <xdr:row>25</xdr:row>
                    <xdr:rowOff>180975</xdr:rowOff>
                  </from>
                  <to>
                    <xdr:col>5</xdr:col>
                    <xdr:colOff>752475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9" name="Check Box 50">
              <controlPr defaultSize="0" autoFill="0" autoLine="0" autoPict="0">
                <anchor moveWithCells="1">
                  <from>
                    <xdr:col>5</xdr:col>
                    <xdr:colOff>447675</xdr:colOff>
                    <xdr:row>26</xdr:row>
                    <xdr:rowOff>171450</xdr:rowOff>
                  </from>
                  <to>
                    <xdr:col>5</xdr:col>
                    <xdr:colOff>752475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0" name="Check Box 51">
              <controlPr defaultSize="0" autoFill="0" autoLine="0" autoPict="0">
                <anchor moveWithCells="1">
                  <from>
                    <xdr:col>5</xdr:col>
                    <xdr:colOff>457200</xdr:colOff>
                    <xdr:row>27</xdr:row>
                    <xdr:rowOff>180975</xdr:rowOff>
                  </from>
                  <to>
                    <xdr:col>5</xdr:col>
                    <xdr:colOff>762000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1" name="Check Box 52">
              <controlPr defaultSize="0" autoFill="0" autoLine="0" autoPict="0">
                <anchor moveWithCells="1">
                  <from>
                    <xdr:col>5</xdr:col>
                    <xdr:colOff>428625</xdr:colOff>
                    <xdr:row>12</xdr:row>
                    <xdr:rowOff>0</xdr:rowOff>
                  </from>
                  <to>
                    <xdr:col>5</xdr:col>
                    <xdr:colOff>733425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2" name="Check Box 53">
              <controlPr defaultSize="0" autoFill="0" autoLine="0" autoPict="0">
                <anchor moveWithCells="1">
                  <from>
                    <xdr:col>5</xdr:col>
                    <xdr:colOff>438150</xdr:colOff>
                    <xdr:row>12</xdr:row>
                    <xdr:rowOff>171450</xdr:rowOff>
                  </from>
                  <to>
                    <xdr:col>5</xdr:col>
                    <xdr:colOff>742950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3" name="Check Box 56">
              <controlPr defaultSize="0" autoFill="0" autoLine="0" autoPict="0">
                <anchor moveWithCells="1">
                  <from>
                    <xdr:col>18</xdr:col>
                    <xdr:colOff>285750</xdr:colOff>
                    <xdr:row>3</xdr:row>
                    <xdr:rowOff>171450</xdr:rowOff>
                  </from>
                  <to>
                    <xdr:col>18</xdr:col>
                    <xdr:colOff>590550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4" name="Check Box 57">
              <controlPr defaultSize="0" autoFill="0" autoLine="0" autoPict="0">
                <anchor moveWithCells="1">
                  <from>
                    <xdr:col>17</xdr:col>
                    <xdr:colOff>295275</xdr:colOff>
                    <xdr:row>3</xdr:row>
                    <xdr:rowOff>180975</xdr:rowOff>
                  </from>
                  <to>
                    <xdr:col>17</xdr:col>
                    <xdr:colOff>600075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5" name="Check Box 58">
              <controlPr defaultSize="0" autoFill="0" autoLine="0" autoPict="0">
                <anchor moveWithCells="1">
                  <from>
                    <xdr:col>17</xdr:col>
                    <xdr:colOff>295275</xdr:colOff>
                    <xdr:row>5</xdr:row>
                    <xdr:rowOff>0</xdr:rowOff>
                  </from>
                  <to>
                    <xdr:col>17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56" name="Check Box 62">
              <controlPr defaultSize="0" autoFill="0" autoLine="0" autoPict="0">
                <anchor moveWithCells="1">
                  <from>
                    <xdr:col>17</xdr:col>
                    <xdr:colOff>295275</xdr:colOff>
                    <xdr:row>5</xdr:row>
                    <xdr:rowOff>180975</xdr:rowOff>
                  </from>
                  <to>
                    <xdr:col>17</xdr:col>
                    <xdr:colOff>600075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57" name="Check Box 63">
              <controlPr defaultSize="0" autoFill="0" autoLine="0" autoPict="0">
                <anchor moveWithCells="1">
                  <from>
                    <xdr:col>18</xdr:col>
                    <xdr:colOff>295275</xdr:colOff>
                    <xdr:row>5</xdr:row>
                    <xdr:rowOff>180975</xdr:rowOff>
                  </from>
                  <to>
                    <xdr:col>18</xdr:col>
                    <xdr:colOff>600075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8" name="Check Box 64">
              <controlPr defaultSize="0" autoFill="0" autoLine="0" autoPict="0">
                <anchor moveWithCells="1">
                  <from>
                    <xdr:col>17</xdr:col>
                    <xdr:colOff>304800</xdr:colOff>
                    <xdr:row>6</xdr:row>
                    <xdr:rowOff>180975</xdr:rowOff>
                  </from>
                  <to>
                    <xdr:col>17</xdr:col>
                    <xdr:colOff>609600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9" name="Check Box 65">
              <controlPr defaultSize="0" autoFill="0" autoLine="0" autoPict="0">
                <anchor moveWithCells="1">
                  <from>
                    <xdr:col>18</xdr:col>
                    <xdr:colOff>304800</xdr:colOff>
                    <xdr:row>6</xdr:row>
                    <xdr:rowOff>171450</xdr:rowOff>
                  </from>
                  <to>
                    <xdr:col>18</xdr:col>
                    <xdr:colOff>609600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0" name="Check Box 66">
              <controlPr defaultSize="0" autoFill="0" autoLine="0" autoPict="0">
                <anchor moveWithCells="1">
                  <from>
                    <xdr:col>17</xdr:col>
                    <xdr:colOff>304800</xdr:colOff>
                    <xdr:row>7</xdr:row>
                    <xdr:rowOff>171450</xdr:rowOff>
                  </from>
                  <to>
                    <xdr:col>17</xdr:col>
                    <xdr:colOff>609600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1" name="Check Box 67">
              <controlPr defaultSize="0" autoFill="0" autoLine="0" autoPict="0">
                <anchor moveWithCells="1">
                  <from>
                    <xdr:col>18</xdr:col>
                    <xdr:colOff>314325</xdr:colOff>
                    <xdr:row>7</xdr:row>
                    <xdr:rowOff>161925</xdr:rowOff>
                  </from>
                  <to>
                    <xdr:col>18</xdr:col>
                    <xdr:colOff>619125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62" name="Check Box 70">
              <controlPr defaultSize="0" autoFill="0" autoLine="0" autoPict="0">
                <anchor moveWithCells="1">
                  <from>
                    <xdr:col>18</xdr:col>
                    <xdr:colOff>304800</xdr:colOff>
                    <xdr:row>4</xdr:row>
                    <xdr:rowOff>180975</xdr:rowOff>
                  </from>
                  <to>
                    <xdr:col>18</xdr:col>
                    <xdr:colOff>609600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63" name="Check Box 71">
              <controlPr defaultSize="0" autoFill="0" autoLine="0" autoPict="0">
                <anchor moveWithCells="1">
                  <from>
                    <xdr:col>4</xdr:col>
                    <xdr:colOff>457200</xdr:colOff>
                    <xdr:row>33</xdr:row>
                    <xdr:rowOff>9525</xdr:rowOff>
                  </from>
                  <to>
                    <xdr:col>4</xdr:col>
                    <xdr:colOff>704850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64" name="Check Box 72">
              <controlPr defaultSize="0" autoFill="0" autoLine="0" autoPict="0">
                <anchor moveWithCells="1">
                  <from>
                    <xdr:col>4</xdr:col>
                    <xdr:colOff>457200</xdr:colOff>
                    <xdr:row>33</xdr:row>
                    <xdr:rowOff>180975</xdr:rowOff>
                  </from>
                  <to>
                    <xdr:col>4</xdr:col>
                    <xdr:colOff>762000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65" name="Check Box 73">
              <controlPr defaultSize="0" autoFill="0" autoLine="0" autoPict="0">
                <anchor moveWithCells="1">
                  <from>
                    <xdr:col>4</xdr:col>
                    <xdr:colOff>466725</xdr:colOff>
                    <xdr:row>34</xdr:row>
                    <xdr:rowOff>161925</xdr:rowOff>
                  </from>
                  <to>
                    <xdr:col>4</xdr:col>
                    <xdr:colOff>771525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66" name="Check Box 74">
              <controlPr defaultSize="0" autoFill="0" autoLine="0" autoPict="0">
                <anchor moveWithCells="1">
                  <from>
                    <xdr:col>4</xdr:col>
                    <xdr:colOff>457200</xdr:colOff>
                    <xdr:row>35</xdr:row>
                    <xdr:rowOff>171450</xdr:rowOff>
                  </from>
                  <to>
                    <xdr:col>4</xdr:col>
                    <xdr:colOff>762000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67" name="Check Box 75">
              <controlPr defaultSize="0" autoFill="0" autoLine="0" autoPict="0">
                <anchor moveWithCells="1">
                  <from>
                    <xdr:col>4</xdr:col>
                    <xdr:colOff>457200</xdr:colOff>
                    <xdr:row>37</xdr:row>
                    <xdr:rowOff>0</xdr:rowOff>
                  </from>
                  <to>
                    <xdr:col>4</xdr:col>
                    <xdr:colOff>762000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68" name="Check Box 76">
              <controlPr defaultSize="0" autoFill="0" autoLine="0" autoPict="0">
                <anchor moveWithCells="1">
                  <from>
                    <xdr:col>5</xdr:col>
                    <xdr:colOff>428625</xdr:colOff>
                    <xdr:row>32</xdr:row>
                    <xdr:rowOff>180975</xdr:rowOff>
                  </from>
                  <to>
                    <xdr:col>5</xdr:col>
                    <xdr:colOff>733425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69" name="Check Box 77">
              <controlPr defaultSize="0" autoFill="0" autoLine="0" autoPict="0">
                <anchor moveWithCells="1">
                  <from>
                    <xdr:col>5</xdr:col>
                    <xdr:colOff>428625</xdr:colOff>
                    <xdr:row>33</xdr:row>
                    <xdr:rowOff>180975</xdr:rowOff>
                  </from>
                  <to>
                    <xdr:col>5</xdr:col>
                    <xdr:colOff>733425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0" name="Check Box 78">
              <controlPr defaultSize="0" autoFill="0" autoLine="0" autoPict="0">
                <anchor moveWithCells="1">
                  <from>
                    <xdr:col>5</xdr:col>
                    <xdr:colOff>438150</xdr:colOff>
                    <xdr:row>34</xdr:row>
                    <xdr:rowOff>180975</xdr:rowOff>
                  </from>
                  <to>
                    <xdr:col>5</xdr:col>
                    <xdr:colOff>742950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71" name="Check Box 79">
              <controlPr defaultSize="0" autoFill="0" autoLine="0" autoPict="0">
                <anchor moveWithCells="1">
                  <from>
                    <xdr:col>5</xdr:col>
                    <xdr:colOff>428625</xdr:colOff>
                    <xdr:row>35</xdr:row>
                    <xdr:rowOff>171450</xdr:rowOff>
                  </from>
                  <to>
                    <xdr:col>5</xdr:col>
                    <xdr:colOff>733425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72" name="Check Box 80">
              <controlPr defaultSize="0" autoFill="0" autoLine="0" autoPict="0">
                <anchor moveWithCells="1">
                  <from>
                    <xdr:col>5</xdr:col>
                    <xdr:colOff>428625</xdr:colOff>
                    <xdr:row>36</xdr:row>
                    <xdr:rowOff>171450</xdr:rowOff>
                  </from>
                  <to>
                    <xdr:col>5</xdr:col>
                    <xdr:colOff>733425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73" name="Check Box 81">
              <controlPr defaultSize="0" autoFill="0" autoLine="0" autoPict="0">
                <anchor moveWithCells="1">
                  <from>
                    <xdr:col>4</xdr:col>
                    <xdr:colOff>447675</xdr:colOff>
                    <xdr:row>37</xdr:row>
                    <xdr:rowOff>180975</xdr:rowOff>
                  </from>
                  <to>
                    <xdr:col>4</xdr:col>
                    <xdr:colOff>752475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74" name="Check Box 82">
              <controlPr defaultSize="0" autoFill="0" autoLine="0" autoPict="0">
                <anchor moveWithCells="1">
                  <from>
                    <xdr:col>4</xdr:col>
                    <xdr:colOff>438150</xdr:colOff>
                    <xdr:row>38</xdr:row>
                    <xdr:rowOff>180975</xdr:rowOff>
                  </from>
                  <to>
                    <xdr:col>4</xdr:col>
                    <xdr:colOff>742950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75" name="Check Box 83">
              <controlPr defaultSize="0" autoFill="0" autoLine="0" autoPict="0">
                <anchor moveWithCells="1">
                  <from>
                    <xdr:col>4</xdr:col>
                    <xdr:colOff>447675</xdr:colOff>
                    <xdr:row>39</xdr:row>
                    <xdr:rowOff>180975</xdr:rowOff>
                  </from>
                  <to>
                    <xdr:col>4</xdr:col>
                    <xdr:colOff>752475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76" name="Check Box 84">
              <controlPr defaultSize="0" autoFill="0" autoLine="0" autoPict="0">
                <anchor moveWithCells="1">
                  <from>
                    <xdr:col>4</xdr:col>
                    <xdr:colOff>447675</xdr:colOff>
                    <xdr:row>40</xdr:row>
                    <xdr:rowOff>171450</xdr:rowOff>
                  </from>
                  <to>
                    <xdr:col>4</xdr:col>
                    <xdr:colOff>752475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77" name="Check Box 85">
              <controlPr defaultSize="0" autoFill="0" autoLine="0" autoPict="0">
                <anchor moveWithCells="1">
                  <from>
                    <xdr:col>4</xdr:col>
                    <xdr:colOff>457200</xdr:colOff>
                    <xdr:row>41</xdr:row>
                    <xdr:rowOff>180975</xdr:rowOff>
                  </from>
                  <to>
                    <xdr:col>4</xdr:col>
                    <xdr:colOff>762000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78" name="Check Box 86">
              <controlPr defaultSize="0" autoFill="0" autoLine="0" autoPict="0">
                <anchor moveWithCells="1">
                  <from>
                    <xdr:col>4</xdr:col>
                    <xdr:colOff>447675</xdr:colOff>
                    <xdr:row>43</xdr:row>
                    <xdr:rowOff>0</xdr:rowOff>
                  </from>
                  <to>
                    <xdr:col>4</xdr:col>
                    <xdr:colOff>752475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79" name="Check Box 87">
              <controlPr defaultSize="0" autoFill="0" autoLine="0" autoPict="0">
                <anchor moveWithCells="1">
                  <from>
                    <xdr:col>4</xdr:col>
                    <xdr:colOff>447675</xdr:colOff>
                    <xdr:row>43</xdr:row>
                    <xdr:rowOff>161925</xdr:rowOff>
                  </from>
                  <to>
                    <xdr:col>4</xdr:col>
                    <xdr:colOff>752475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0" name="Check Box 88">
              <controlPr defaultSize="0" autoFill="0" autoLine="0" autoPict="0">
                <anchor moveWithCells="1">
                  <from>
                    <xdr:col>4</xdr:col>
                    <xdr:colOff>438150</xdr:colOff>
                    <xdr:row>44</xdr:row>
                    <xdr:rowOff>180975</xdr:rowOff>
                  </from>
                  <to>
                    <xdr:col>4</xdr:col>
                    <xdr:colOff>742950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" name="Check Box 89">
              <controlPr defaultSize="0" autoFill="0" autoLine="0" autoPict="0">
                <anchor moveWithCells="1">
                  <from>
                    <xdr:col>4</xdr:col>
                    <xdr:colOff>447675</xdr:colOff>
                    <xdr:row>45</xdr:row>
                    <xdr:rowOff>180975</xdr:rowOff>
                  </from>
                  <to>
                    <xdr:col>4</xdr:col>
                    <xdr:colOff>752475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2" name="Check Box 90">
              <controlPr defaultSize="0" autoFill="0" autoLine="0" autoPict="0">
                <anchor moveWithCells="1">
                  <from>
                    <xdr:col>4</xdr:col>
                    <xdr:colOff>438150</xdr:colOff>
                    <xdr:row>46</xdr:row>
                    <xdr:rowOff>171450</xdr:rowOff>
                  </from>
                  <to>
                    <xdr:col>4</xdr:col>
                    <xdr:colOff>742950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3" name="Check Box 91">
              <controlPr defaultSize="0" autoFill="0" autoLine="0" autoPict="0">
                <anchor moveWithCells="1">
                  <from>
                    <xdr:col>4</xdr:col>
                    <xdr:colOff>457200</xdr:colOff>
                    <xdr:row>47</xdr:row>
                    <xdr:rowOff>180975</xdr:rowOff>
                  </from>
                  <to>
                    <xdr:col>4</xdr:col>
                    <xdr:colOff>762000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4" name="Check Box 92">
              <controlPr defaultSize="0" autoFill="0" autoLine="0" autoPict="0">
                <anchor moveWithCells="1">
                  <from>
                    <xdr:col>4</xdr:col>
                    <xdr:colOff>447675</xdr:colOff>
                    <xdr:row>48</xdr:row>
                    <xdr:rowOff>180975</xdr:rowOff>
                  </from>
                  <to>
                    <xdr:col>4</xdr:col>
                    <xdr:colOff>752475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5" name="Check Box 93">
              <controlPr defaultSize="0" autoFill="0" autoLine="0" autoPict="0">
                <anchor moveWithCells="1">
                  <from>
                    <xdr:col>4</xdr:col>
                    <xdr:colOff>447675</xdr:colOff>
                    <xdr:row>49</xdr:row>
                    <xdr:rowOff>180975</xdr:rowOff>
                  </from>
                  <to>
                    <xdr:col>4</xdr:col>
                    <xdr:colOff>752475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6" name="Check Box 94">
              <controlPr defaultSize="0" autoFill="0" autoLine="0" autoPict="0">
                <anchor moveWithCells="1">
                  <from>
                    <xdr:col>4</xdr:col>
                    <xdr:colOff>438150</xdr:colOff>
                    <xdr:row>50</xdr:row>
                    <xdr:rowOff>171450</xdr:rowOff>
                  </from>
                  <to>
                    <xdr:col>4</xdr:col>
                    <xdr:colOff>742950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7" name="Check Box 95">
              <controlPr defaultSize="0" autoFill="0" autoLine="0" autoPict="0">
                <anchor moveWithCells="1">
                  <from>
                    <xdr:col>4</xdr:col>
                    <xdr:colOff>457200</xdr:colOff>
                    <xdr:row>51</xdr:row>
                    <xdr:rowOff>180975</xdr:rowOff>
                  </from>
                  <to>
                    <xdr:col>4</xdr:col>
                    <xdr:colOff>762000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8" name="Check Box 96">
              <controlPr defaultSize="0" autoFill="0" autoLine="0" autoPict="0">
                <anchor moveWithCells="1">
                  <from>
                    <xdr:col>4</xdr:col>
                    <xdr:colOff>447675</xdr:colOff>
                    <xdr:row>52</xdr:row>
                    <xdr:rowOff>171450</xdr:rowOff>
                  </from>
                  <to>
                    <xdr:col>4</xdr:col>
                    <xdr:colOff>752475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9" name="Check Box 97">
              <controlPr defaultSize="0" autoFill="0" autoLine="0" autoPict="0">
                <anchor moveWithCells="1">
                  <from>
                    <xdr:col>4</xdr:col>
                    <xdr:colOff>447675</xdr:colOff>
                    <xdr:row>53</xdr:row>
                    <xdr:rowOff>180975</xdr:rowOff>
                  </from>
                  <to>
                    <xdr:col>4</xdr:col>
                    <xdr:colOff>752475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0" name="Check Box 98">
              <controlPr defaultSize="0" autoFill="0" autoLine="0" autoPict="0">
                <anchor moveWithCells="1">
                  <from>
                    <xdr:col>4</xdr:col>
                    <xdr:colOff>438150</xdr:colOff>
                    <xdr:row>54</xdr:row>
                    <xdr:rowOff>171450</xdr:rowOff>
                  </from>
                  <to>
                    <xdr:col>4</xdr:col>
                    <xdr:colOff>742950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1" name="Check Box 99">
              <controlPr defaultSize="0" autoFill="0" autoLine="0" autoPict="0">
                <anchor moveWithCells="1">
                  <from>
                    <xdr:col>4</xdr:col>
                    <xdr:colOff>447675</xdr:colOff>
                    <xdr:row>55</xdr:row>
                    <xdr:rowOff>171450</xdr:rowOff>
                  </from>
                  <to>
                    <xdr:col>4</xdr:col>
                    <xdr:colOff>752475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92" name="Check Box 100">
              <controlPr defaultSize="0" autoFill="0" autoLine="0" autoPict="0">
                <anchor moveWithCells="1">
                  <from>
                    <xdr:col>4</xdr:col>
                    <xdr:colOff>438150</xdr:colOff>
                    <xdr:row>56</xdr:row>
                    <xdr:rowOff>180975</xdr:rowOff>
                  </from>
                  <to>
                    <xdr:col>4</xdr:col>
                    <xdr:colOff>742950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93" name="Check Box 101">
              <controlPr defaultSize="0" autoFill="0" autoLine="0" autoPict="0">
                <anchor moveWithCells="1">
                  <from>
                    <xdr:col>5</xdr:col>
                    <xdr:colOff>438150</xdr:colOff>
                    <xdr:row>37</xdr:row>
                    <xdr:rowOff>180975</xdr:rowOff>
                  </from>
                  <to>
                    <xdr:col>5</xdr:col>
                    <xdr:colOff>742950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94" name="Check Box 102">
              <controlPr defaultSize="0" autoFill="0" autoLine="0" autoPict="0">
                <anchor moveWithCells="1">
                  <from>
                    <xdr:col>5</xdr:col>
                    <xdr:colOff>438150</xdr:colOff>
                    <xdr:row>38</xdr:row>
                    <xdr:rowOff>180975</xdr:rowOff>
                  </from>
                  <to>
                    <xdr:col>5</xdr:col>
                    <xdr:colOff>742950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95" name="Check Box 103">
              <controlPr defaultSize="0" autoFill="0" autoLine="0" autoPict="0">
                <anchor moveWithCells="1">
                  <from>
                    <xdr:col>5</xdr:col>
                    <xdr:colOff>428625</xdr:colOff>
                    <xdr:row>40</xdr:row>
                    <xdr:rowOff>0</xdr:rowOff>
                  </from>
                  <to>
                    <xdr:col>5</xdr:col>
                    <xdr:colOff>733425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96" name="Check Box 104">
              <controlPr defaultSize="0" autoFill="0" autoLine="0" autoPict="0">
                <anchor moveWithCells="1">
                  <from>
                    <xdr:col>5</xdr:col>
                    <xdr:colOff>447675</xdr:colOff>
                    <xdr:row>42</xdr:row>
                    <xdr:rowOff>180975</xdr:rowOff>
                  </from>
                  <to>
                    <xdr:col>5</xdr:col>
                    <xdr:colOff>752475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97" name="Check Box 105">
              <controlPr defaultSize="0" autoFill="0" autoLine="0" autoPict="0">
                <anchor moveWithCells="1">
                  <from>
                    <xdr:col>5</xdr:col>
                    <xdr:colOff>457200</xdr:colOff>
                    <xdr:row>43</xdr:row>
                    <xdr:rowOff>171450</xdr:rowOff>
                  </from>
                  <to>
                    <xdr:col>5</xdr:col>
                    <xdr:colOff>762000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98" name="Check Box 106">
              <controlPr defaultSize="0" autoFill="0" autoLine="0" autoPict="0">
                <anchor moveWithCells="1">
                  <from>
                    <xdr:col>5</xdr:col>
                    <xdr:colOff>457200</xdr:colOff>
                    <xdr:row>45</xdr:row>
                    <xdr:rowOff>0</xdr:rowOff>
                  </from>
                  <to>
                    <xdr:col>5</xdr:col>
                    <xdr:colOff>762000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9" name="Check Box 107">
              <controlPr defaultSize="0" autoFill="0" autoLine="0" autoPict="0">
                <anchor moveWithCells="1">
                  <from>
                    <xdr:col>5</xdr:col>
                    <xdr:colOff>447675</xdr:colOff>
                    <xdr:row>46</xdr:row>
                    <xdr:rowOff>0</xdr:rowOff>
                  </from>
                  <to>
                    <xdr:col>5</xdr:col>
                    <xdr:colOff>752475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0" name="Check Box 108">
              <controlPr defaultSize="0" autoFill="0" autoLine="0" autoPict="0">
                <anchor moveWithCells="1">
                  <from>
                    <xdr:col>5</xdr:col>
                    <xdr:colOff>457200</xdr:colOff>
                    <xdr:row>47</xdr:row>
                    <xdr:rowOff>0</xdr:rowOff>
                  </from>
                  <to>
                    <xdr:col>5</xdr:col>
                    <xdr:colOff>762000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1" name="Check Box 109">
              <controlPr defaultSize="0" autoFill="0" autoLine="0" autoPict="0">
                <anchor moveWithCells="1">
                  <from>
                    <xdr:col>5</xdr:col>
                    <xdr:colOff>457200</xdr:colOff>
                    <xdr:row>47</xdr:row>
                    <xdr:rowOff>180975</xdr:rowOff>
                  </from>
                  <to>
                    <xdr:col>5</xdr:col>
                    <xdr:colOff>762000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2" name="Check Box 110">
              <controlPr defaultSize="0" autoFill="0" autoLine="0" autoPict="0">
                <anchor moveWithCells="1">
                  <from>
                    <xdr:col>5</xdr:col>
                    <xdr:colOff>457200</xdr:colOff>
                    <xdr:row>48</xdr:row>
                    <xdr:rowOff>171450</xdr:rowOff>
                  </from>
                  <to>
                    <xdr:col>5</xdr:col>
                    <xdr:colOff>762000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" name="Check Box 111">
              <controlPr defaultSize="0" autoFill="0" autoLine="0" autoPict="0">
                <anchor moveWithCells="1">
                  <from>
                    <xdr:col>5</xdr:col>
                    <xdr:colOff>457200</xdr:colOff>
                    <xdr:row>50</xdr:row>
                    <xdr:rowOff>0</xdr:rowOff>
                  </from>
                  <to>
                    <xdr:col>5</xdr:col>
                    <xdr:colOff>762000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4" name="Check Box 112">
              <controlPr defaultSize="0" autoFill="0" autoLine="0" autoPict="0">
                <anchor moveWithCells="1">
                  <from>
                    <xdr:col>5</xdr:col>
                    <xdr:colOff>466725</xdr:colOff>
                    <xdr:row>51</xdr:row>
                    <xdr:rowOff>0</xdr:rowOff>
                  </from>
                  <to>
                    <xdr:col>5</xdr:col>
                    <xdr:colOff>771525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5" name="Check Box 113">
              <controlPr defaultSize="0" autoFill="0" autoLine="0" autoPict="0">
                <anchor moveWithCells="1">
                  <from>
                    <xdr:col>5</xdr:col>
                    <xdr:colOff>457200</xdr:colOff>
                    <xdr:row>51</xdr:row>
                    <xdr:rowOff>180975</xdr:rowOff>
                  </from>
                  <to>
                    <xdr:col>5</xdr:col>
                    <xdr:colOff>762000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6" name="Check Box 114">
              <controlPr defaultSize="0" autoFill="0" autoLine="0" autoPict="0">
                <anchor moveWithCells="1">
                  <from>
                    <xdr:col>5</xdr:col>
                    <xdr:colOff>457200</xdr:colOff>
                    <xdr:row>52</xdr:row>
                    <xdr:rowOff>180975</xdr:rowOff>
                  </from>
                  <to>
                    <xdr:col>5</xdr:col>
                    <xdr:colOff>762000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7" name="Check Box 115">
              <controlPr defaultSize="0" autoFill="0" autoLine="0" autoPict="0">
                <anchor moveWithCells="1">
                  <from>
                    <xdr:col>5</xdr:col>
                    <xdr:colOff>447675</xdr:colOff>
                    <xdr:row>53</xdr:row>
                    <xdr:rowOff>171450</xdr:rowOff>
                  </from>
                  <to>
                    <xdr:col>5</xdr:col>
                    <xdr:colOff>752475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8" name="Check Box 116">
              <controlPr defaultSize="0" autoFill="0" autoLine="0" autoPict="0">
                <anchor moveWithCells="1">
                  <from>
                    <xdr:col>5</xdr:col>
                    <xdr:colOff>447675</xdr:colOff>
                    <xdr:row>54</xdr:row>
                    <xdr:rowOff>180975</xdr:rowOff>
                  </from>
                  <to>
                    <xdr:col>5</xdr:col>
                    <xdr:colOff>752475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9" name="Check Box 117">
              <controlPr defaultSize="0" autoFill="0" autoLine="0" autoPict="0">
                <anchor moveWithCells="1">
                  <from>
                    <xdr:col>5</xdr:col>
                    <xdr:colOff>447675</xdr:colOff>
                    <xdr:row>55</xdr:row>
                    <xdr:rowOff>171450</xdr:rowOff>
                  </from>
                  <to>
                    <xdr:col>5</xdr:col>
                    <xdr:colOff>752475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0" name="Check Box 118">
              <controlPr defaultSize="0" autoFill="0" autoLine="0" autoPict="0">
                <anchor moveWithCells="1">
                  <from>
                    <xdr:col>5</xdr:col>
                    <xdr:colOff>457200</xdr:colOff>
                    <xdr:row>56</xdr:row>
                    <xdr:rowOff>180975</xdr:rowOff>
                  </from>
                  <to>
                    <xdr:col>5</xdr:col>
                    <xdr:colOff>762000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11" name="Check Box 119">
              <controlPr defaultSize="0" autoFill="0" autoLine="0" autoPict="0">
                <anchor moveWithCells="1">
                  <from>
                    <xdr:col>5</xdr:col>
                    <xdr:colOff>428625</xdr:colOff>
                    <xdr:row>41</xdr:row>
                    <xdr:rowOff>0</xdr:rowOff>
                  </from>
                  <to>
                    <xdr:col>5</xdr:col>
                    <xdr:colOff>733425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12" name="Check Box 120">
              <controlPr defaultSize="0" autoFill="0" autoLine="0" autoPict="0">
                <anchor moveWithCells="1">
                  <from>
                    <xdr:col>5</xdr:col>
                    <xdr:colOff>438150</xdr:colOff>
                    <xdr:row>41</xdr:row>
                    <xdr:rowOff>171450</xdr:rowOff>
                  </from>
                  <to>
                    <xdr:col>5</xdr:col>
                    <xdr:colOff>742950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13" name="Check Box 122">
              <controlPr defaultSize="0" autoFill="0" autoLine="0" autoPict="0">
                <anchor moveWithCells="1">
                  <from>
                    <xdr:col>18</xdr:col>
                    <xdr:colOff>285750</xdr:colOff>
                    <xdr:row>11</xdr:row>
                    <xdr:rowOff>171450</xdr:rowOff>
                  </from>
                  <to>
                    <xdr:col>18</xdr:col>
                    <xdr:colOff>590550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14" name="Check Box 123">
              <controlPr defaultSize="0" autoFill="0" autoLine="0" autoPict="0">
                <anchor moveWithCells="1">
                  <from>
                    <xdr:col>17</xdr:col>
                    <xdr:colOff>295275</xdr:colOff>
                    <xdr:row>11</xdr:row>
                    <xdr:rowOff>180975</xdr:rowOff>
                  </from>
                  <to>
                    <xdr:col>17</xdr:col>
                    <xdr:colOff>600075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15" name="Check Box 124">
              <controlPr defaultSize="0" autoFill="0" autoLine="0" autoPict="0">
                <anchor moveWithCells="1">
                  <from>
                    <xdr:col>17</xdr:col>
                    <xdr:colOff>295275</xdr:colOff>
                    <xdr:row>13</xdr:row>
                    <xdr:rowOff>0</xdr:rowOff>
                  </from>
                  <to>
                    <xdr:col>17</xdr:col>
                    <xdr:colOff>600075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16" name="Check Box 125">
              <controlPr defaultSize="0" autoFill="0" autoLine="0" autoPict="0">
                <anchor moveWithCells="1">
                  <from>
                    <xdr:col>17</xdr:col>
                    <xdr:colOff>295275</xdr:colOff>
                    <xdr:row>13</xdr:row>
                    <xdr:rowOff>180975</xdr:rowOff>
                  </from>
                  <to>
                    <xdr:col>17</xdr:col>
                    <xdr:colOff>600075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17" name="Check Box 126">
              <controlPr defaultSize="0" autoFill="0" autoLine="0" autoPict="0">
                <anchor moveWithCells="1">
                  <from>
                    <xdr:col>18</xdr:col>
                    <xdr:colOff>295275</xdr:colOff>
                    <xdr:row>13</xdr:row>
                    <xdr:rowOff>180975</xdr:rowOff>
                  </from>
                  <to>
                    <xdr:col>18</xdr:col>
                    <xdr:colOff>600075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18" name="Check Box 127">
              <controlPr defaultSize="0" autoFill="0" autoLine="0" autoPict="0">
                <anchor moveWithCells="1">
                  <from>
                    <xdr:col>17</xdr:col>
                    <xdr:colOff>304800</xdr:colOff>
                    <xdr:row>14</xdr:row>
                    <xdr:rowOff>180975</xdr:rowOff>
                  </from>
                  <to>
                    <xdr:col>17</xdr:col>
                    <xdr:colOff>609600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19" name="Check Box 128">
              <controlPr defaultSize="0" autoFill="0" autoLine="0" autoPict="0">
                <anchor moveWithCells="1">
                  <from>
                    <xdr:col>18</xdr:col>
                    <xdr:colOff>304800</xdr:colOff>
                    <xdr:row>14</xdr:row>
                    <xdr:rowOff>171450</xdr:rowOff>
                  </from>
                  <to>
                    <xdr:col>18</xdr:col>
                    <xdr:colOff>609600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0" name="Check Box 129">
              <controlPr defaultSize="0" autoFill="0" autoLine="0" autoPict="0">
                <anchor moveWithCells="1">
                  <from>
                    <xdr:col>17</xdr:col>
                    <xdr:colOff>304800</xdr:colOff>
                    <xdr:row>15</xdr:row>
                    <xdr:rowOff>171450</xdr:rowOff>
                  </from>
                  <to>
                    <xdr:col>17</xdr:col>
                    <xdr:colOff>609600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21" name="Check Box 130">
              <controlPr defaultSize="0" autoFill="0" autoLine="0" autoPict="0">
                <anchor moveWithCells="1">
                  <from>
                    <xdr:col>18</xdr:col>
                    <xdr:colOff>314325</xdr:colOff>
                    <xdr:row>15</xdr:row>
                    <xdr:rowOff>161925</xdr:rowOff>
                  </from>
                  <to>
                    <xdr:col>18</xdr:col>
                    <xdr:colOff>619125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22" name="Check Box 131">
              <controlPr defaultSize="0" autoFill="0" autoLine="0" autoPict="0">
                <anchor moveWithCells="1">
                  <from>
                    <xdr:col>18</xdr:col>
                    <xdr:colOff>304800</xdr:colOff>
                    <xdr:row>12</xdr:row>
                    <xdr:rowOff>180975</xdr:rowOff>
                  </from>
                  <to>
                    <xdr:col>18</xdr:col>
                    <xdr:colOff>609600</xdr:colOff>
                    <xdr:row>14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2">
    <tablePart r:id="rId123"/>
    <tablePart r:id="rId12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92C-14BF-4F50-B379-4CFE17A31D1F}">
  <dimension ref="A1:P215"/>
  <sheetViews>
    <sheetView workbookViewId="0">
      <selection activeCell="D7" sqref="D7"/>
    </sheetView>
  </sheetViews>
  <sheetFormatPr defaultRowHeight="15" x14ac:dyDescent="0.25"/>
  <cols>
    <col min="1" max="1" width="21.5703125" customWidth="1"/>
    <col min="2" max="2" width="37.5703125" customWidth="1"/>
    <col min="3" max="3" width="17.28515625" customWidth="1"/>
    <col min="4" max="4" width="17.140625" customWidth="1"/>
    <col min="5" max="5" width="18.28515625" customWidth="1"/>
    <col min="6" max="6" width="18.85546875" customWidth="1"/>
    <col min="7" max="7" width="15.5703125" customWidth="1"/>
    <col min="8" max="8" width="17.42578125" customWidth="1"/>
    <col min="9" max="9" width="14" customWidth="1"/>
    <col min="10" max="10" width="17.7109375" customWidth="1"/>
    <col min="11" max="11" width="16.5703125" customWidth="1"/>
    <col min="12" max="12" width="17.28515625" customWidth="1"/>
    <col min="13" max="14" width="16.7109375" customWidth="1"/>
  </cols>
  <sheetData>
    <row r="1" spans="1:16" x14ac:dyDescent="0.25">
      <c r="A1" s="2"/>
    </row>
    <row r="2" spans="1:16" s="1" customFormat="1" x14ac:dyDescent="0.25">
      <c r="A2" s="131" t="s">
        <v>127</v>
      </c>
      <c r="B2" s="26" t="s">
        <v>128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5" t="s">
        <v>10</v>
      </c>
      <c r="M2" s="25" t="s">
        <v>11</v>
      </c>
      <c r="N2" s="38" t="s">
        <v>12</v>
      </c>
    </row>
    <row r="3" spans="1:16" ht="15" customHeight="1" x14ac:dyDescent="0.25">
      <c r="A3" s="132"/>
      <c r="B3" s="36" t="s">
        <v>129</v>
      </c>
      <c r="C3" s="24">
        <f>COUNTA(COLAB_TP[Tarefas])</f>
        <v>25</v>
      </c>
      <c r="D3" s="24">
        <f>COUNTA(Colaborador!D34:D58)</f>
        <v>25</v>
      </c>
      <c r="E3" s="24"/>
      <c r="F3" s="24"/>
      <c r="G3" s="24"/>
      <c r="H3" s="24"/>
      <c r="I3" s="24"/>
      <c r="J3" s="24"/>
      <c r="K3" s="24"/>
      <c r="L3" s="24"/>
      <c r="M3" s="24"/>
      <c r="N3" s="37"/>
    </row>
    <row r="4" spans="1:16" ht="15" customHeight="1" x14ac:dyDescent="0.25">
      <c r="A4" s="132"/>
      <c r="B4" s="36" t="s">
        <v>130</v>
      </c>
      <c r="C4" s="24">
        <f>COUNTIF(COLAB_TP[Estado],"=FINALIZADO")</f>
        <v>21</v>
      </c>
      <c r="D4" s="24">
        <f>COUNTIF(Colaborador!I34:I58,"=FINALIZADO")</f>
        <v>18</v>
      </c>
      <c r="E4" s="24"/>
      <c r="F4" s="24"/>
      <c r="G4" s="24"/>
      <c r="H4" s="24"/>
      <c r="I4" s="24"/>
      <c r="J4" s="24"/>
      <c r="K4" s="24"/>
      <c r="L4" s="24"/>
      <c r="M4" s="24"/>
      <c r="N4" s="37"/>
    </row>
    <row r="5" spans="1:16" ht="15" customHeight="1" x14ac:dyDescent="0.25">
      <c r="A5" s="132"/>
      <c r="B5" s="36" t="s">
        <v>131</v>
      </c>
      <c r="C5" s="24">
        <f>COUNTIF(COLAB_TP[Estado],"=INICIADO")</f>
        <v>3</v>
      </c>
      <c r="D5" s="24">
        <f>COUNTIF(Colaborador!I34:I58,"=INICIADO")</f>
        <v>3</v>
      </c>
      <c r="E5" s="24"/>
      <c r="F5" s="24"/>
      <c r="G5" s="24"/>
      <c r="H5" s="24"/>
      <c r="I5" s="24"/>
      <c r="J5" s="24"/>
      <c r="K5" s="24"/>
      <c r="L5" s="24"/>
      <c r="M5" s="24"/>
      <c r="N5" s="37"/>
    </row>
    <row r="6" spans="1:16" ht="15" customHeight="1" x14ac:dyDescent="0.25">
      <c r="A6" s="132"/>
      <c r="B6" s="39" t="s">
        <v>132</v>
      </c>
      <c r="C6" s="40">
        <f>SUM(C3)</f>
        <v>25</v>
      </c>
      <c r="D6" s="40">
        <f>Tabela7[[#This Row],[Janeiro]]+D3</f>
        <v>50</v>
      </c>
      <c r="E6" s="40"/>
      <c r="F6" s="40"/>
      <c r="G6" s="40"/>
      <c r="H6" s="41"/>
      <c r="I6" s="40"/>
      <c r="J6" s="40"/>
      <c r="K6" s="40"/>
      <c r="L6" s="40"/>
      <c r="M6" s="40"/>
      <c r="N6" s="42"/>
      <c r="O6" s="3"/>
      <c r="P6" s="3"/>
    </row>
    <row r="7" spans="1:16" ht="15" customHeight="1" x14ac:dyDescent="0.25">
      <c r="A7" s="132"/>
      <c r="B7" s="39" t="s">
        <v>133</v>
      </c>
      <c r="C7" s="40">
        <f>C4</f>
        <v>21</v>
      </c>
      <c r="D7" s="40">
        <f>C4+D4</f>
        <v>39</v>
      </c>
      <c r="E7" s="40"/>
      <c r="F7" s="40"/>
      <c r="G7" s="40"/>
      <c r="H7" s="40"/>
      <c r="I7" s="40"/>
      <c r="J7" s="40"/>
      <c r="K7" s="40"/>
      <c r="L7" s="40"/>
      <c r="M7" s="40"/>
      <c r="N7" s="42"/>
      <c r="O7" s="3"/>
      <c r="P7" s="3"/>
    </row>
    <row r="8" spans="1:16" ht="15" customHeight="1" x14ac:dyDescent="0.25">
      <c r="A8" s="133"/>
      <c r="B8" s="43" t="s">
        <v>134</v>
      </c>
      <c r="C8" s="44">
        <f>C5</f>
        <v>3</v>
      </c>
      <c r="D8" s="44">
        <f>Tabela7[[#This Row],[Janeiro]]+D5</f>
        <v>6</v>
      </c>
      <c r="E8" s="44"/>
      <c r="F8" s="44"/>
      <c r="G8" s="44"/>
      <c r="H8" s="44"/>
      <c r="I8" s="44"/>
      <c r="J8" s="44"/>
      <c r="K8" s="44"/>
      <c r="L8" s="44"/>
      <c r="M8" s="44"/>
      <c r="N8" s="45"/>
      <c r="O8" s="3"/>
      <c r="P8" s="3"/>
    </row>
    <row r="10" spans="1:16" x14ac:dyDescent="0.25">
      <c r="A10" s="131" t="s">
        <v>135</v>
      </c>
      <c r="B10" s="26" t="s">
        <v>128</v>
      </c>
      <c r="C10" s="25" t="s">
        <v>1</v>
      </c>
      <c r="D10" s="25" t="s">
        <v>2</v>
      </c>
      <c r="E10" s="25" t="s">
        <v>3</v>
      </c>
      <c r="F10" s="25" t="s">
        <v>4</v>
      </c>
      <c r="G10" s="25" t="s">
        <v>5</v>
      </c>
      <c r="H10" s="25" t="s">
        <v>6</v>
      </c>
      <c r="I10" s="25" t="s">
        <v>7</v>
      </c>
      <c r="J10" s="25" t="s">
        <v>8</v>
      </c>
      <c r="K10" s="25" t="s">
        <v>9</v>
      </c>
      <c r="L10" s="25" t="s">
        <v>10</v>
      </c>
      <c r="M10" s="25" t="s">
        <v>11</v>
      </c>
      <c r="N10" s="38" t="s">
        <v>12</v>
      </c>
    </row>
    <row r="11" spans="1:16" ht="15" customHeight="1" x14ac:dyDescent="0.25">
      <c r="A11" s="132"/>
      <c r="B11" s="36" t="s">
        <v>136</v>
      </c>
      <c r="C11" s="24">
        <f>COUNTA(Tabela46[Tarefas EXTRAS])</f>
        <v>5</v>
      </c>
      <c r="D11" s="24">
        <f>COUNTA(Colaborador!Q13:Q17)</f>
        <v>5</v>
      </c>
      <c r="E11" s="24"/>
      <c r="F11" s="24"/>
      <c r="G11" s="24"/>
      <c r="H11" s="24"/>
      <c r="I11" s="24"/>
      <c r="J11" s="24"/>
      <c r="K11" s="24"/>
      <c r="L11" s="24"/>
      <c r="M11" s="24"/>
      <c r="N11" s="37"/>
    </row>
    <row r="12" spans="1:16" ht="15" customHeight="1" x14ac:dyDescent="0.25">
      <c r="A12" s="132"/>
      <c r="B12" s="36" t="s">
        <v>137</v>
      </c>
      <c r="C12" s="24">
        <f>COUNTIF(Tabela46[Estado],"=FINALIZADO")</f>
        <v>4</v>
      </c>
      <c r="D12" s="24">
        <f>COUNTIF(Colaborador!T13:T17,"=FINALIZADO")</f>
        <v>3</v>
      </c>
      <c r="E12" s="24"/>
      <c r="F12" s="24"/>
      <c r="G12" s="24"/>
      <c r="H12" s="24"/>
      <c r="I12" s="24"/>
      <c r="J12" s="24"/>
      <c r="K12" s="24"/>
      <c r="L12" s="24"/>
      <c r="M12" s="24"/>
      <c r="N12" s="37"/>
    </row>
    <row r="13" spans="1:16" ht="15" customHeight="1" x14ac:dyDescent="0.25">
      <c r="A13" s="132"/>
      <c r="B13" s="36" t="s">
        <v>138</v>
      </c>
      <c r="C13" s="24">
        <f>COUNTIF(Tabela46[Estado],"=INICIADO")</f>
        <v>1</v>
      </c>
      <c r="D13" s="24">
        <f>COUNTIF(Colaborador!T13:T17,"=INICIADO")</f>
        <v>2</v>
      </c>
      <c r="E13" s="24"/>
      <c r="F13" s="24"/>
      <c r="G13" s="24"/>
      <c r="H13" s="24"/>
      <c r="I13" s="24"/>
      <c r="J13" s="24"/>
      <c r="K13" s="24"/>
      <c r="L13" s="24"/>
      <c r="M13" s="24"/>
      <c r="N13" s="37"/>
    </row>
    <row r="14" spans="1:16" ht="15" customHeight="1" x14ac:dyDescent="0.25">
      <c r="A14" s="132"/>
      <c r="B14" s="39" t="s">
        <v>139</v>
      </c>
      <c r="C14" s="40">
        <f>C11</f>
        <v>5</v>
      </c>
      <c r="D14" s="40">
        <f>SUM(C11:D11)</f>
        <v>10</v>
      </c>
      <c r="E14" s="40"/>
      <c r="F14" s="40"/>
      <c r="G14" s="40"/>
      <c r="H14" s="41"/>
      <c r="I14" s="40"/>
      <c r="J14" s="40"/>
      <c r="K14" s="40"/>
      <c r="L14" s="40"/>
      <c r="M14" s="40"/>
      <c r="N14" s="42"/>
    </row>
    <row r="15" spans="1:16" ht="15" customHeight="1" x14ac:dyDescent="0.25">
      <c r="A15" s="132"/>
      <c r="B15" s="39" t="s">
        <v>133</v>
      </c>
      <c r="C15" s="40">
        <f t="shared" ref="C15:C16" si="0">C12</f>
        <v>4</v>
      </c>
      <c r="D15" s="40">
        <f t="shared" ref="D15:D16" si="1">SUM(C12:D12)</f>
        <v>7</v>
      </c>
      <c r="E15" s="40"/>
      <c r="F15" s="40"/>
      <c r="G15" s="40"/>
      <c r="H15" s="40"/>
      <c r="I15" s="40"/>
      <c r="J15" s="40"/>
      <c r="K15" s="40"/>
      <c r="L15" s="40"/>
      <c r="M15" s="40"/>
      <c r="N15" s="42"/>
    </row>
    <row r="16" spans="1:16" ht="15" customHeight="1" x14ac:dyDescent="0.25">
      <c r="A16" s="133"/>
      <c r="B16" s="43" t="s">
        <v>134</v>
      </c>
      <c r="C16" s="40">
        <f t="shared" si="0"/>
        <v>1</v>
      </c>
      <c r="D16" s="40">
        <f t="shared" si="1"/>
        <v>3</v>
      </c>
      <c r="E16" s="44"/>
      <c r="F16" s="44"/>
      <c r="G16" s="44"/>
      <c r="H16" s="44"/>
      <c r="I16" s="44"/>
      <c r="J16" s="44"/>
      <c r="K16" s="44"/>
      <c r="L16" s="44"/>
      <c r="M16" s="44"/>
      <c r="N16" s="45"/>
    </row>
    <row r="17" spans="1:15" x14ac:dyDescent="0.25">
      <c r="A17" s="3"/>
    </row>
    <row r="18" spans="1:15" s="1" customFormat="1" x14ac:dyDescent="0.25">
      <c r="B18" s="62" t="s">
        <v>140</v>
      </c>
      <c r="C18" s="63" t="s">
        <v>1</v>
      </c>
      <c r="D18" s="63" t="s">
        <v>2</v>
      </c>
      <c r="E18" s="63" t="s">
        <v>3</v>
      </c>
      <c r="F18" s="63" t="s">
        <v>4</v>
      </c>
      <c r="G18" s="63" t="s">
        <v>5</v>
      </c>
      <c r="H18" s="63" t="s">
        <v>6</v>
      </c>
      <c r="I18" s="63" t="s">
        <v>7</v>
      </c>
      <c r="J18" s="63" t="s">
        <v>8</v>
      </c>
      <c r="K18" s="63" t="s">
        <v>9</v>
      </c>
      <c r="L18" s="63" t="s">
        <v>10</v>
      </c>
      <c r="M18" s="63" t="s">
        <v>11</v>
      </c>
      <c r="N18" s="64" t="s">
        <v>12</v>
      </c>
    </row>
    <row r="19" spans="1:15" x14ac:dyDescent="0.25">
      <c r="A19" s="1"/>
      <c r="B19" s="65" t="s">
        <v>141</v>
      </c>
      <c r="C19" s="72">
        <f>SUM(COLAB_TP[Tempo total])</f>
        <v>1.7250000000000001</v>
      </c>
      <c r="D19" s="72">
        <f>SUM(Colaborador!J34:J58)</f>
        <v>1.9513888888888891</v>
      </c>
      <c r="E19" s="66"/>
      <c r="F19" s="66"/>
      <c r="G19" s="66"/>
      <c r="H19" s="66"/>
      <c r="I19" s="66"/>
      <c r="J19" s="66"/>
      <c r="K19" s="66"/>
      <c r="L19" s="66"/>
      <c r="M19" s="66"/>
      <c r="N19" s="67"/>
      <c r="O19" s="1"/>
    </row>
    <row r="20" spans="1:15" x14ac:dyDescent="0.25">
      <c r="B20" s="70" t="s">
        <v>142</v>
      </c>
      <c r="C20" s="85">
        <f>SUM(Tabela46[Tempo total])</f>
        <v>0.32291666666666669</v>
      </c>
      <c r="D20" s="85">
        <f>SUM(Colaborador!U13:U17)</f>
        <v>0.2673611111111111</v>
      </c>
      <c r="E20" s="68"/>
      <c r="F20" s="68"/>
      <c r="G20" s="68"/>
      <c r="H20" s="68"/>
      <c r="I20" s="68"/>
      <c r="J20" s="68"/>
      <c r="K20" s="68"/>
      <c r="L20" s="68"/>
      <c r="M20" s="68"/>
      <c r="N20" s="69"/>
    </row>
    <row r="21" spans="1:15" x14ac:dyDescent="0.25">
      <c r="B21" s="68" t="s">
        <v>143</v>
      </c>
      <c r="C21" s="86">
        <f>SUM(C19:C20)</f>
        <v>2.0479166666666666</v>
      </c>
      <c r="D21" s="86">
        <f>SUM(D19:D20)</f>
        <v>2.21875</v>
      </c>
      <c r="E21" s="71"/>
      <c r="F21" s="71"/>
      <c r="G21" s="71"/>
      <c r="H21" s="71"/>
      <c r="I21" s="71"/>
      <c r="J21" s="71"/>
      <c r="K21" s="71"/>
      <c r="L21" s="71"/>
      <c r="M21" s="71"/>
      <c r="N21" s="2"/>
    </row>
    <row r="22" spans="1:15" x14ac:dyDescent="0.25">
      <c r="B22" s="70" t="s">
        <v>144</v>
      </c>
      <c r="C22" s="88">
        <f>SUM(COLAB_TP[Tempo estimado]) + SUM(Tabela46[Tempo total])</f>
        <v>2.2638888888888893</v>
      </c>
      <c r="D22" s="88">
        <f>SUM(Colaborador!J34:J58) + SUM(Colaborador!U13:U17)</f>
        <v>2.21875</v>
      </c>
      <c r="E22" s="71"/>
      <c r="F22" s="71"/>
      <c r="G22" s="71"/>
      <c r="H22" s="71"/>
      <c r="I22" s="71"/>
      <c r="J22" s="71"/>
      <c r="K22" s="71"/>
      <c r="L22" s="71"/>
      <c r="M22" s="71"/>
      <c r="N22" s="2"/>
    </row>
    <row r="26" spans="1:15" x14ac:dyDescent="0.25">
      <c r="B26" s="26" t="s">
        <v>145</v>
      </c>
      <c r="C26" s="25" t="s">
        <v>1</v>
      </c>
      <c r="D26" s="25" t="s">
        <v>2</v>
      </c>
      <c r="E26" s="25" t="s">
        <v>3</v>
      </c>
      <c r="F26" s="25" t="s">
        <v>4</v>
      </c>
      <c r="G26" s="25" t="s">
        <v>5</v>
      </c>
      <c r="H26" s="25" t="s">
        <v>6</v>
      </c>
      <c r="I26" s="25" t="s">
        <v>7</v>
      </c>
      <c r="J26" s="25" t="s">
        <v>8</v>
      </c>
      <c r="K26" s="25" t="s">
        <v>9</v>
      </c>
      <c r="L26" s="25" t="s">
        <v>10</v>
      </c>
      <c r="M26" s="25" t="s">
        <v>11</v>
      </c>
      <c r="N26" s="38" t="s">
        <v>12</v>
      </c>
    </row>
    <row r="27" spans="1:15" x14ac:dyDescent="0.25">
      <c r="B27" s="48" t="s">
        <v>146</v>
      </c>
      <c r="C27" s="61">
        <f>C4/C3</f>
        <v>0.84</v>
      </c>
      <c r="D27" s="61">
        <f>D4/D3</f>
        <v>0.72</v>
      </c>
      <c r="E27" s="4"/>
      <c r="F27" s="4"/>
      <c r="G27" s="4"/>
      <c r="H27" s="4"/>
      <c r="I27" s="4"/>
      <c r="J27" s="4"/>
      <c r="K27" s="4"/>
      <c r="L27" s="4"/>
      <c r="M27" s="4"/>
      <c r="N27" s="6"/>
    </row>
    <row r="28" spans="1:15" ht="30" x14ac:dyDescent="0.25">
      <c r="B28" s="49" t="s">
        <v>147</v>
      </c>
      <c r="C28" s="61">
        <f>C4/(C3)</f>
        <v>0.84</v>
      </c>
      <c r="D28" s="61">
        <f>D4/(D3)</f>
        <v>0.72</v>
      </c>
      <c r="E28" s="4"/>
      <c r="F28" s="4"/>
      <c r="G28" s="4"/>
      <c r="H28" s="4"/>
      <c r="I28" s="4"/>
      <c r="J28" s="4"/>
      <c r="K28" s="4"/>
      <c r="L28" s="4"/>
      <c r="M28" s="4"/>
      <c r="N28" s="6"/>
    </row>
    <row r="29" spans="1:15" ht="30" x14ac:dyDescent="0.25">
      <c r="B29" s="49" t="s">
        <v>148</v>
      </c>
      <c r="C29" s="87">
        <f>C20/C21</f>
        <v>0.15768056968463887</v>
      </c>
      <c r="D29" s="87">
        <f>D20/D21</f>
        <v>0.12050078247261345</v>
      </c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1:15" x14ac:dyDescent="0.25">
      <c r="B30" s="48" t="s">
        <v>149</v>
      </c>
      <c r="C30" s="4">
        <f>(C4+C12)/(C5+C13)</f>
        <v>6.25</v>
      </c>
      <c r="D30" s="4">
        <f>(D4+D12)/(D5+D13)</f>
        <v>4.2</v>
      </c>
      <c r="E30" s="4"/>
      <c r="F30" s="4"/>
      <c r="G30" s="4"/>
      <c r="H30" s="4"/>
      <c r="I30" s="4"/>
      <c r="J30" s="4"/>
      <c r="K30" s="4"/>
      <c r="L30" s="4"/>
      <c r="M30" s="4"/>
      <c r="N30" s="6"/>
    </row>
    <row r="31" spans="1:15" x14ac:dyDescent="0.25">
      <c r="B31" s="51" t="s">
        <v>150</v>
      </c>
      <c r="C31" s="52">
        <f>(C4+C5+C12+C13)/(C3+C11)</f>
        <v>0.96666666666666667</v>
      </c>
      <c r="D31" s="52">
        <f>(D4+D5+D12+D13)/(D3+D11)</f>
        <v>0.8666666666666667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</row>
    <row r="32" spans="1:15" x14ac:dyDescent="0.25">
      <c r="B32" s="48" t="s">
        <v>151</v>
      </c>
      <c r="C32" s="4">
        <f>C11/(C3+C11)</f>
        <v>0.16666666666666666</v>
      </c>
      <c r="D32" s="4">
        <f>D11/(D3+D11)</f>
        <v>0.16666666666666666</v>
      </c>
      <c r="E32" s="4"/>
      <c r="F32" s="4"/>
      <c r="G32" s="4"/>
      <c r="H32" s="4"/>
      <c r="I32" s="4"/>
      <c r="J32" s="4"/>
      <c r="K32" s="4"/>
      <c r="L32" s="4"/>
      <c r="M32" s="4"/>
      <c r="N32" s="6"/>
    </row>
    <row r="33" spans="2:14" x14ac:dyDescent="0.25">
      <c r="B33" s="48" t="s">
        <v>152</v>
      </c>
      <c r="C33" s="4">
        <f>C12/C11</f>
        <v>0.8</v>
      </c>
      <c r="D33" s="4">
        <f>D12/D11</f>
        <v>0.6</v>
      </c>
      <c r="E33" s="4"/>
      <c r="F33" s="4"/>
      <c r="G33" s="4"/>
      <c r="H33" s="4"/>
      <c r="I33" s="4"/>
      <c r="J33" s="4"/>
      <c r="K33" s="4"/>
      <c r="L33" s="4"/>
      <c r="M33" s="4"/>
      <c r="N33" s="6"/>
    </row>
    <row r="34" spans="2:14" x14ac:dyDescent="0.25">
      <c r="B34" s="48" t="s">
        <v>153</v>
      </c>
      <c r="C34" s="89">
        <f>(C4*C12)/C21</f>
        <v>41.01729399796541</v>
      </c>
      <c r="D34" s="89">
        <f>(D4*D12)/D21</f>
        <v>24.338028169014084</v>
      </c>
      <c r="E34" s="4"/>
      <c r="F34" s="4"/>
      <c r="G34" s="4"/>
      <c r="H34" s="4"/>
      <c r="I34" s="4"/>
      <c r="J34" s="4"/>
      <c r="K34" s="4"/>
      <c r="L34" s="4"/>
      <c r="M34" s="4"/>
      <c r="N34" s="6"/>
    </row>
    <row r="35" spans="2:14" x14ac:dyDescent="0.25">
      <c r="B35" s="50" t="s">
        <v>154</v>
      </c>
      <c r="C35" s="90">
        <f>C20/C11</f>
        <v>6.458333333333334E-2</v>
      </c>
      <c r="D35" s="90">
        <f>D20/D11</f>
        <v>5.347222222222222E-2</v>
      </c>
      <c r="E35" s="9"/>
      <c r="F35" s="9"/>
      <c r="G35" s="9"/>
      <c r="H35" s="9"/>
      <c r="I35" s="9"/>
      <c r="J35" s="9"/>
      <c r="K35" s="9"/>
      <c r="L35" s="9"/>
      <c r="M35" s="9"/>
      <c r="N35" s="11"/>
    </row>
    <row r="106" spans="3:5" x14ac:dyDescent="0.25">
      <c r="C106" t="s">
        <v>155</v>
      </c>
      <c r="D106" t="s">
        <v>156</v>
      </c>
      <c r="E106" t="s">
        <v>157</v>
      </c>
    </row>
    <row r="107" spans="3:5" x14ac:dyDescent="0.25">
      <c r="C107">
        <f>C4+C12</f>
        <v>25</v>
      </c>
      <c r="D107">
        <f>C5+C13</f>
        <v>4</v>
      </c>
      <c r="E107">
        <f xml:space="preserve"> C3+C11-C4-C5-C12-C13</f>
        <v>1</v>
      </c>
    </row>
    <row r="190" spans="1:5" x14ac:dyDescent="0.25">
      <c r="A190" s="92"/>
      <c r="B190" s="94"/>
      <c r="C190" s="73"/>
    </row>
    <row r="191" spans="1:5" x14ac:dyDescent="0.25">
      <c r="A191" s="46"/>
      <c r="B191" s="82"/>
      <c r="C191" s="96"/>
      <c r="E191" s="92"/>
    </row>
    <row r="192" spans="1:5" x14ac:dyDescent="0.25">
      <c r="A192" s="92"/>
      <c r="B192" s="94"/>
      <c r="C192" s="77"/>
      <c r="E192" s="46"/>
    </row>
    <row r="193" spans="1:5" x14ac:dyDescent="0.25">
      <c r="A193" s="46"/>
      <c r="B193" s="82"/>
      <c r="C193" s="78"/>
      <c r="E193" s="92"/>
    </row>
    <row r="194" spans="1:5" x14ac:dyDescent="0.25">
      <c r="A194" s="121"/>
      <c r="B194" s="94"/>
      <c r="C194" s="79"/>
      <c r="E194" s="46"/>
    </row>
    <row r="195" spans="1:5" x14ac:dyDescent="0.25">
      <c r="A195" s="46"/>
      <c r="B195" s="82"/>
      <c r="C195" s="77"/>
      <c r="E195" s="92"/>
    </row>
    <row r="196" spans="1:5" x14ac:dyDescent="0.25">
      <c r="A196" s="92"/>
      <c r="B196" s="94"/>
      <c r="C196" s="73"/>
      <c r="E196" s="46"/>
    </row>
    <row r="197" spans="1:5" x14ac:dyDescent="0.25">
      <c r="A197" s="46"/>
      <c r="B197" s="82"/>
      <c r="C197" s="73"/>
      <c r="E197" s="92"/>
    </row>
    <row r="198" spans="1:5" x14ac:dyDescent="0.25">
      <c r="A198" s="92"/>
      <c r="B198" s="94"/>
      <c r="C198" s="79"/>
      <c r="E198" s="46"/>
    </row>
    <row r="199" spans="1:5" x14ac:dyDescent="0.25">
      <c r="A199" s="122"/>
      <c r="B199" s="82"/>
      <c r="C199" s="119"/>
      <c r="E199" s="92"/>
    </row>
    <row r="200" spans="1:5" x14ac:dyDescent="0.25">
      <c r="A200" s="92"/>
      <c r="B200" s="94"/>
      <c r="C200" s="77"/>
      <c r="E200" s="46"/>
    </row>
    <row r="201" spans="1:5" x14ac:dyDescent="0.25">
      <c r="A201" s="46"/>
      <c r="B201" s="82"/>
      <c r="C201" s="73"/>
      <c r="E201" s="92"/>
    </row>
    <row r="202" spans="1:5" x14ac:dyDescent="0.25">
      <c r="A202" s="92"/>
      <c r="B202" s="94"/>
      <c r="C202" s="77"/>
      <c r="E202" s="46"/>
    </row>
    <row r="203" spans="1:5" x14ac:dyDescent="0.25">
      <c r="A203" s="46"/>
      <c r="B203" s="82"/>
      <c r="C203" s="73"/>
      <c r="E203" s="92"/>
    </row>
    <row r="204" spans="1:5" x14ac:dyDescent="0.25">
      <c r="A204" s="121"/>
      <c r="B204" s="94"/>
      <c r="C204" s="120"/>
      <c r="E204" s="46"/>
    </row>
    <row r="205" spans="1:5" x14ac:dyDescent="0.25">
      <c r="A205" s="46"/>
      <c r="B205" s="82"/>
      <c r="C205" s="77"/>
      <c r="E205" s="92"/>
    </row>
    <row r="206" spans="1:5" x14ac:dyDescent="0.25">
      <c r="A206" s="92"/>
      <c r="B206" s="94"/>
      <c r="C206" s="77"/>
      <c r="E206" s="46"/>
    </row>
    <row r="207" spans="1:5" x14ac:dyDescent="0.25">
      <c r="A207" s="46"/>
      <c r="B207" s="82"/>
      <c r="C207" s="73"/>
      <c r="E207" s="92"/>
    </row>
    <row r="208" spans="1:5" x14ac:dyDescent="0.25">
      <c r="A208" s="92"/>
      <c r="B208" s="94"/>
      <c r="C208" s="73"/>
      <c r="E208" s="46"/>
    </row>
    <row r="209" spans="1:5" x14ac:dyDescent="0.25">
      <c r="A209" s="122"/>
      <c r="B209" s="82"/>
      <c r="C209" s="96"/>
      <c r="E209" s="92"/>
    </row>
    <row r="210" spans="1:5" x14ac:dyDescent="0.25">
      <c r="A210" s="92"/>
      <c r="B210" s="94"/>
      <c r="C210" s="73"/>
      <c r="E210" s="46"/>
    </row>
    <row r="211" spans="1:5" x14ac:dyDescent="0.25">
      <c r="A211" s="46"/>
      <c r="B211" s="82"/>
      <c r="C211" s="73"/>
      <c r="E211" s="92"/>
    </row>
    <row r="212" spans="1:5" x14ac:dyDescent="0.25">
      <c r="A212" s="92"/>
      <c r="B212" s="94"/>
      <c r="C212" s="73"/>
      <c r="E212" s="46"/>
    </row>
    <row r="213" spans="1:5" x14ac:dyDescent="0.25">
      <c r="A213" s="46"/>
      <c r="B213" s="82"/>
      <c r="C213" s="73"/>
      <c r="E213" s="92"/>
    </row>
    <row r="214" spans="1:5" x14ac:dyDescent="0.25">
      <c r="A214" s="92"/>
      <c r="B214" s="94"/>
      <c r="C214" s="73"/>
      <c r="E214" s="46"/>
    </row>
    <row r="215" spans="1:5" x14ac:dyDescent="0.25">
      <c r="E215" s="92"/>
    </row>
  </sheetData>
  <mergeCells count="2">
    <mergeCell ref="A2:A8"/>
    <mergeCell ref="A10:A16"/>
  </mergeCells>
  <phoneticPr fontId="12" type="noConversion"/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0C9A-A89E-42DF-9E11-17240CCA13CA}">
  <dimension ref="A1:AJ104"/>
  <sheetViews>
    <sheetView showGridLines="0" topLeftCell="C1" zoomScale="110" zoomScaleNormal="110" workbookViewId="0">
      <selection activeCell="Z93" sqref="Z93"/>
    </sheetView>
  </sheetViews>
  <sheetFormatPr defaultRowHeight="15" x14ac:dyDescent="0.25"/>
  <sheetData>
    <row r="1" spans="1:36" x14ac:dyDescent="0.25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</row>
    <row r="2" spans="1:36" x14ac:dyDescent="0.2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</row>
    <row r="3" spans="1:36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</row>
    <row r="4" spans="1:36" x14ac:dyDescent="0.25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</row>
    <row r="5" spans="1:36" x14ac:dyDescent="0.25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</row>
    <row r="6" spans="1:36" x14ac:dyDescent="0.25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</row>
    <row r="7" spans="1:36" x14ac:dyDescent="0.25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</row>
    <row r="8" spans="1:36" x14ac:dyDescent="0.25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</row>
    <row r="9" spans="1:36" x14ac:dyDescent="0.2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</row>
    <row r="10" spans="1:36" x14ac:dyDescent="0.2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</row>
    <row r="11" spans="1:36" x14ac:dyDescent="0.25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</row>
    <row r="12" spans="1:36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</row>
    <row r="13" spans="1:36" x14ac:dyDescent="0.25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</row>
    <row r="14" spans="1:36" x14ac:dyDescent="0.25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</row>
    <row r="15" spans="1:36" x14ac:dyDescent="0.25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</row>
    <row r="16" spans="1:36" x14ac:dyDescent="0.25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</row>
    <row r="17" spans="1:36" x14ac:dyDescent="0.25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</row>
    <row r="18" spans="1:36" x14ac:dyDescent="0.25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</row>
    <row r="19" spans="1:36" x14ac:dyDescent="0.25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</row>
    <row r="20" spans="1:36" x14ac:dyDescent="0.25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</row>
    <row r="21" spans="1:36" x14ac:dyDescent="0.25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</row>
    <row r="22" spans="1:36" x14ac:dyDescent="0.25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</row>
    <row r="23" spans="1:36" x14ac:dyDescent="0.25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</row>
    <row r="24" spans="1:36" x14ac:dyDescent="0.25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</row>
    <row r="25" spans="1:36" x14ac:dyDescent="0.25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</row>
    <row r="26" spans="1:36" x14ac:dyDescent="0.25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</row>
    <row r="27" spans="1:36" x14ac:dyDescent="0.25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</row>
    <row r="28" spans="1:36" x14ac:dyDescent="0.25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</row>
    <row r="29" spans="1:36" x14ac:dyDescent="0.25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</row>
    <row r="30" spans="1:36" x14ac:dyDescent="0.25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</row>
    <row r="31" spans="1:36" x14ac:dyDescent="0.2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</row>
    <row r="32" spans="1:36" x14ac:dyDescent="0.2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</row>
    <row r="33" spans="1:36" x14ac:dyDescent="0.2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</row>
    <row r="34" spans="1:36" x14ac:dyDescent="0.25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</row>
    <row r="35" spans="1:36" x14ac:dyDescent="0.2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</row>
    <row r="36" spans="1:36" x14ac:dyDescent="0.25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</row>
    <row r="37" spans="1:36" x14ac:dyDescent="0.2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</row>
    <row r="38" spans="1:36" x14ac:dyDescent="0.2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</row>
    <row r="39" spans="1:36" x14ac:dyDescent="0.2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</row>
    <row r="40" spans="1:36" x14ac:dyDescent="0.2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</row>
    <row r="41" spans="1:36" x14ac:dyDescent="0.25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</row>
    <row r="42" spans="1:36" x14ac:dyDescent="0.25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</row>
    <row r="43" spans="1:36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</row>
    <row r="44" spans="1:36" x14ac:dyDescent="0.2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</row>
    <row r="45" spans="1:36" x14ac:dyDescent="0.2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</row>
    <row r="46" spans="1:36" x14ac:dyDescent="0.2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</row>
    <row r="47" spans="1:36" x14ac:dyDescent="0.2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</row>
    <row r="48" spans="1:36" x14ac:dyDescent="0.2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</row>
    <row r="49" spans="1:36" x14ac:dyDescent="0.2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</row>
    <row r="50" spans="1:36" x14ac:dyDescent="0.2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</row>
    <row r="51" spans="1:36" x14ac:dyDescent="0.2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</row>
    <row r="52" spans="1:36" x14ac:dyDescent="0.2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</row>
    <row r="53" spans="1:36" x14ac:dyDescent="0.2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</row>
    <row r="54" spans="1:36" x14ac:dyDescent="0.2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</row>
    <row r="55" spans="1:36" x14ac:dyDescent="0.2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</row>
    <row r="56" spans="1:36" x14ac:dyDescent="0.2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</row>
    <row r="57" spans="1:36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</row>
    <row r="58" spans="1:36" x14ac:dyDescent="0.2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</row>
    <row r="59" spans="1:36" x14ac:dyDescent="0.2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</row>
    <row r="60" spans="1:36" x14ac:dyDescent="0.2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</row>
    <row r="73" spans="14:34" x14ac:dyDescent="0.25"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</row>
    <row r="74" spans="14:34" x14ac:dyDescent="0.25"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</row>
    <row r="75" spans="14:34" x14ac:dyDescent="0.25"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</row>
    <row r="76" spans="14:34" x14ac:dyDescent="0.25"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</row>
    <row r="77" spans="14:34" x14ac:dyDescent="0.25"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</row>
    <row r="78" spans="14:34" x14ac:dyDescent="0.25"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</row>
    <row r="79" spans="14:34" x14ac:dyDescent="0.25"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</row>
    <row r="80" spans="14:34" x14ac:dyDescent="0.25"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</row>
    <row r="81" spans="14:34" x14ac:dyDescent="0.25"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</row>
    <row r="82" spans="14:34" x14ac:dyDescent="0.25"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</row>
    <row r="83" spans="14:34" x14ac:dyDescent="0.25"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</row>
    <row r="84" spans="14:34" x14ac:dyDescent="0.25"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</row>
    <row r="85" spans="14:34" x14ac:dyDescent="0.25"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</row>
    <row r="86" spans="14:34" x14ac:dyDescent="0.25"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</row>
    <row r="87" spans="14:34" x14ac:dyDescent="0.25"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</row>
    <row r="88" spans="14:34" x14ac:dyDescent="0.25"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</row>
    <row r="89" spans="14:34" x14ac:dyDescent="0.25"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</row>
    <row r="90" spans="14:34" x14ac:dyDescent="0.25"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</row>
    <row r="91" spans="14:34" x14ac:dyDescent="0.25"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</row>
    <row r="92" spans="14:34" x14ac:dyDescent="0.25"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</row>
    <row r="93" spans="14:34" x14ac:dyDescent="0.25"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</row>
    <row r="94" spans="14:34" x14ac:dyDescent="0.25"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</row>
    <row r="95" spans="14:34" x14ac:dyDescent="0.25"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</row>
    <row r="96" spans="14:34" x14ac:dyDescent="0.25"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</row>
    <row r="97" spans="14:34" x14ac:dyDescent="0.25"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</row>
    <row r="98" spans="14:34" x14ac:dyDescent="0.25"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</row>
    <row r="99" spans="14:34" x14ac:dyDescent="0.25"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</row>
    <row r="100" spans="14:34" x14ac:dyDescent="0.25"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</row>
    <row r="101" spans="14:34" x14ac:dyDescent="0.25"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</row>
    <row r="102" spans="14:34" x14ac:dyDescent="0.25"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</row>
    <row r="103" spans="14:34" x14ac:dyDescent="0.25"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</row>
    <row r="104" spans="14:34" x14ac:dyDescent="0.25"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3DB48EFD961847B990DB1DC67191D0" ma:contentTypeVersion="13" ma:contentTypeDescription="Crie um novo documento." ma:contentTypeScope="" ma:versionID="2a1c339418ac0c053cbd3d6ecde2dfff">
  <xsd:schema xmlns:xsd="http://www.w3.org/2001/XMLSchema" xmlns:xs="http://www.w3.org/2001/XMLSchema" xmlns:p="http://schemas.microsoft.com/office/2006/metadata/properties" xmlns:ns3="8bf1f395-c955-4460-b044-c8bed3ba119d" xmlns:ns4="3f651fe5-8a54-4f01-bf36-3abcaf819112" targetNamespace="http://schemas.microsoft.com/office/2006/metadata/properties" ma:root="true" ma:fieldsID="f363705cde1f60db9b9c0204be159879" ns3:_="" ns4:_="">
    <xsd:import namespace="8bf1f395-c955-4460-b044-c8bed3ba119d"/>
    <xsd:import namespace="3f651fe5-8a54-4f01-bf36-3abcaf8191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1f395-c955-4460-b044-c8bed3ba11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51fe5-8a54-4f01-bf36-3abcaf8191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6 F o d V e L + f R u j A A A A 9 g A A A B I A H A B D b 2 5 m a W c v U G F j a 2 F n Z S 5 4 b W w g o h g A K K A U A A A A A A A A A A A A A A A A A A A A A A A A A A A A h Y 8 x D o I w G I W v Q r r T l j p o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B E l 5 j R a R O Q G U K m z V d g U / d s f y B s h t o N v e K d C 9 d 7 I H M E 8 v 7 A H 1 B L A w Q U A A I A C A D o W h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F o d V S i K R 7 g O A A A A E Q A A A B M A H A B G b 3 J t d W x h c y 9 T Z W N 0 a W 9 u M S 5 t I K I Y A C i g F A A A A A A A A A A A A A A A A A A A A A A A A A A A A C t O T S 7 J z M 9 T C I b Q h t Y A U E s B A i 0 A F A A C A A g A 6 F o d V e L + f R u j A A A A 9 g A A A B I A A A A A A A A A A A A A A A A A A A A A A E N v b m Z p Z y 9 Q Y W N r Y W d l L n h t b F B L A Q I t A B Q A A g A I A O h a H V U P y u m r p A A A A O k A A A A T A A A A A A A A A A A A A A A A A O 8 A A A B b Q 2 9 u d G V u d F 9 U e X B l c 1 0 u e G 1 s U E s B A i 0 A F A A C A A g A 6 F o d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/ l L s V p D Z V F s A C Z E i W 8 l 1 A A A A A A A g A A A A A A E G Y A A A A B A A A g A A A A n c c b j U 0 q l a 8 f d V / I 6 U q J b M E M r A 6 1 9 j z n H v b 8 f + O g m T M A A A A A D o A A A A A C A A A g A A A A R v k w j c b j i e l y v F 3 m S 4 Y x o P u o v y m c l 5 0 c m G I p R 0 l r z G 5 Q A A A A C j J A u + D 8 W D V q d A 8 C 8 e D N 6 3 g a 7 0 Y b Z 1 6 Q O y p t g U o 8 p H N F H + F B K c 0 Q Z z p w 0 t 4 F x w J j r T / X M X k p A j 3 p s m J z G x A l i v 2 0 I o I L q 1 s B 3 n F U v F B O V / 1 A A A A A t R F c V y z N R V X d 2 Y z l Z X 6 n U y c M E D I Y U n l y 6 Q i N K Q Z o h E V F P b t v z F O p 3 L Y D W h G F 7 0 M J m e v k 0 g s t o B u 7 y u 8 N C F x i d w = = < / D a t a M a s h u p > 
</file>

<file path=customXml/itemProps1.xml><?xml version="1.0" encoding="utf-8"?>
<ds:datastoreItem xmlns:ds="http://schemas.openxmlformats.org/officeDocument/2006/customXml" ds:itemID="{057431E6-01AB-46AA-A849-2ABF5E52859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9E50EE-321E-49E2-BBD5-7C37C26CE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1f395-c955-4460-b044-c8bed3ba119d"/>
    <ds:schemaRef ds:uri="3f651fe5-8a54-4f01-bf36-3abcaf8191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6751E-6403-4BA5-9730-ECF08481686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6C90991-7B60-4114-9F31-4DF31BC557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Gestor</vt:lpstr>
      <vt:lpstr>Colaborador</vt:lpstr>
      <vt:lpstr>Calculo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</dc:creator>
  <cp:keywords/>
  <dc:description/>
  <cp:lastModifiedBy>Laura Fernandes Sorato</cp:lastModifiedBy>
  <cp:revision/>
  <dcterms:created xsi:type="dcterms:W3CDTF">2022-08-21T16:05:02Z</dcterms:created>
  <dcterms:modified xsi:type="dcterms:W3CDTF">2022-09-04T04:30:00Z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0x010100C83DB48EFD961847B990DB1DC67191D0</vt:lpwstr>
  </property>
</Properties>
</file>