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Usaha\Keling Ciggarete\Excel\"/>
    </mc:Choice>
  </mc:AlternateContent>
  <xr:revisionPtr revIDLastSave="0" documentId="13_ncr:1_{83DF5515-13B1-4EC5-8284-B80F742CA775}" xr6:coauthVersionLast="47" xr6:coauthVersionMax="47" xr10:uidLastSave="{00000000-0000-0000-0000-000000000000}"/>
  <bookViews>
    <workbookView xWindow="-120" yWindow="-120" windowWidth="29040" windowHeight="17520" activeTab="1" xr2:uid="{CA2F246C-515F-46E6-BF3E-9BD6D1A71B71}"/>
  </bookViews>
  <sheets>
    <sheet name="Master Barang" sheetId="3" r:id="rId1"/>
    <sheet name="Laporan Keuangan Summary" sheetId="4" r:id="rId2"/>
    <sheet name="Transaksi_barang_toko1" sheetId="1" r:id="rId3"/>
    <sheet name="Transaksi_barang_toko2" sheetId="8" r:id="rId4"/>
    <sheet name="Beban" sheetId="2" r:id="rId5"/>
    <sheet name="Hutang" sheetId="6" r:id="rId6"/>
    <sheet name="Pendapatan_Lainya" sheetId="7" r:id="rId7"/>
  </sheets>
  <externalReferences>
    <externalReference r:id="rId8"/>
  </externalReferences>
  <definedNames>
    <definedName name="_xlnm._FilterDatabase" localSheetId="2" hidden="1">Transaksi_barang_toko1!$A$1:$I$1</definedName>
    <definedName name="_xlnm._FilterDatabase" localSheetId="3" hidden="1">Transaksi_barang_toko2!$A$1:$I$1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B6" i="4"/>
  <c r="E8" i="4" l="1"/>
  <c r="B21" i="4"/>
  <c r="B15" i="4"/>
  <c r="E20" i="4"/>
  <c r="E19" i="4"/>
  <c r="B18" i="4"/>
  <c r="B17" i="4"/>
  <c r="B7" i="4"/>
  <c r="A18" i="3"/>
  <c r="B18" i="3"/>
  <c r="C18" i="3"/>
  <c r="D18" i="3"/>
  <c r="B19" i="4" l="1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  <c r="B12" i="4" l="1"/>
  <c r="B9" i="4" l="1"/>
  <c r="B13" i="4" s="1"/>
  <c r="B26" i="4" l="1"/>
  <c r="B27" i="4"/>
  <c r="E6" i="4" l="1"/>
  <c r="E9" i="4" s="1"/>
  <c r="E18" i="4" l="1"/>
  <c r="E21" i="4" s="1"/>
  <c r="E23" i="4" s="1"/>
</calcChain>
</file>

<file path=xl/sharedStrings.xml><?xml version="1.0" encoding="utf-8"?>
<sst xmlns="http://schemas.openxmlformats.org/spreadsheetml/2006/main" count="96" uniqueCount="70">
  <si>
    <t>Proses Pesanan</t>
  </si>
  <si>
    <t>Periode Bulan</t>
  </si>
  <si>
    <t>Pendapatan Kotor</t>
  </si>
  <si>
    <t>Harga jual</t>
  </si>
  <si>
    <t>Harga Beli</t>
  </si>
  <si>
    <t>Qty</t>
  </si>
  <si>
    <t>Nama Rokok</t>
  </si>
  <si>
    <t>Tanggal</t>
  </si>
  <si>
    <t xml:space="preserve">No </t>
  </si>
  <si>
    <t>Keterangan</t>
  </si>
  <si>
    <t>Jumlah</t>
  </si>
  <si>
    <t xml:space="preserve">MERK </t>
  </si>
  <si>
    <t xml:space="preserve">HARGA </t>
  </si>
  <si>
    <t>HARGA / SLOP</t>
  </si>
  <si>
    <t>HARGA MINIMAL JUAL</t>
  </si>
  <si>
    <t>ALL VARIAN SMITH</t>
  </si>
  <si>
    <t>Pendapatan</t>
  </si>
  <si>
    <t>Jenis</t>
  </si>
  <si>
    <t>No</t>
  </si>
  <si>
    <t>Jenis Hutang</t>
  </si>
  <si>
    <t>periode</t>
  </si>
  <si>
    <t>Status Hutang</t>
  </si>
  <si>
    <t>Pendapatan Operasional</t>
  </si>
  <si>
    <t>Penjualan</t>
  </si>
  <si>
    <t>Potongan Penjualan</t>
  </si>
  <si>
    <t>Diskon Penjualan</t>
  </si>
  <si>
    <t>Total Pendapatan Operasi</t>
  </si>
  <si>
    <t>Harga Pokok Penjualan</t>
  </si>
  <si>
    <t>HPP (harga pokok penjualan)</t>
  </si>
  <si>
    <t>Total HPP</t>
  </si>
  <si>
    <t>Laba Kotor</t>
  </si>
  <si>
    <t>Biaya Operasional</t>
  </si>
  <si>
    <t>Biaya Umum dan Administrasi</t>
  </si>
  <si>
    <t>Beban Utilitas, Administrasi, Sewa dan lainnya</t>
  </si>
  <si>
    <t>Total Biaya Operasional</t>
  </si>
  <si>
    <t>Pendapatan dari Operasi</t>
  </si>
  <si>
    <t>Pendapatan dan Beban Lainnya</t>
  </si>
  <si>
    <t>Pendapatan lainnya</t>
  </si>
  <si>
    <t>Total Pendapatan Lainnya</t>
  </si>
  <si>
    <t>Biaya lainnya</t>
  </si>
  <si>
    <t>Total Biaya Lainnya</t>
  </si>
  <si>
    <t>Total Pendapatan dan Biaya Lainnya</t>
  </si>
  <si>
    <t>Laba/Rugi Bersih (Sebelum Pajak)</t>
  </si>
  <si>
    <t>Laba/Rugi (Setelah Pajak)</t>
  </si>
  <si>
    <t>PT. Keling Sembako Jaya</t>
  </si>
  <si>
    <t xml:space="preserve">Laporan Laba Rugi </t>
  </si>
  <si>
    <t>Periode 1 Januari 2025 – 31 Januari 2025</t>
  </si>
  <si>
    <t>Biaya Iklan</t>
  </si>
  <si>
    <t xml:space="preserve"> </t>
  </si>
  <si>
    <t>Kategori</t>
  </si>
  <si>
    <t>Jumlah (Rp)</t>
  </si>
  <si>
    <t>Arus Kas dari Aktivitas Operasi</t>
  </si>
  <si>
    <t>Laba/(Rugi) Bersih Sebelum Pajak</t>
  </si>
  <si>
    <t>Penyesuaian untuk Pos Non-Kas</t>
  </si>
  <si>
    <t>Net Cash Flow dari Aktivitas Operasi</t>
  </si>
  <si>
    <t>Arus Kas dari Aktivitas Investasi</t>
  </si>
  <si>
    <t>Net Cash Flow dari Aktivitas Investasi</t>
  </si>
  <si>
    <t>Arus Kas dari Aktivitas Pendanaan</t>
  </si>
  <si>
    <t>Net Cash Flow dari Aktivitas Pendanaan</t>
  </si>
  <si>
    <t>Rekapitulasi Arus Kas</t>
  </si>
  <si>
    <t>Kenaikan/(Penurunan) Bersih Kas</t>
  </si>
  <si>
    <t>Saldo Kas Awal Periode</t>
  </si>
  <si>
    <t>Saldo Kas Akhir Periode</t>
  </si>
  <si>
    <t>Laporan Arus Kas</t>
  </si>
  <si>
    <t>Sedang Dikirim</t>
  </si>
  <si>
    <t>Nominal</t>
  </si>
  <si>
    <t>Pembayaran Hutang</t>
  </si>
  <si>
    <t>Dalam Proses</t>
  </si>
  <si>
    <t>Pesanan Selesai</t>
  </si>
  <si>
    <t>LUFFMAN MERAH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</si>
</sst>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name val="Arial"/>
      <family val="2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0" applyNumberFormat="1"/>
    <xf numFmtId="43" fontId="0" fillId="0" borderId="0" xfId="1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" fontId="0" fillId="0" borderId="0" xfId="0" applyNumberFormat="1"/>
    <xf numFmtId="0" fontId="3" fillId="0" borderId="6" xfId="0" applyFont="1" applyBorder="1"/>
    <xf numFmtId="0" fontId="5" fillId="0" borderId="6" xfId="0" applyFont="1" applyBorder="1"/>
    <xf numFmtId="43" fontId="5" fillId="0" borderId="6" xfId="1" applyFont="1" applyBorder="1" applyAlignment="1">
      <alignment horizontal="right"/>
    </xf>
    <xf numFmtId="43" fontId="5" fillId="0" borderId="6" xfId="1" applyFont="1" applyBorder="1"/>
    <xf numFmtId="43" fontId="3" fillId="0" borderId="6" xfId="1" applyFont="1" applyBorder="1" applyAlignment="1">
      <alignment horizontal="right"/>
    </xf>
    <xf numFmtId="0" fontId="0" fillId="0" borderId="1" xfId="0" applyBorder="1"/>
    <xf numFmtId="0" fontId="6" fillId="0" borderId="1" xfId="0" applyFont="1" applyBorder="1" applyAlignment="1">
      <alignment horizontal="center" vertical="top"/>
    </xf>
    <xf numFmtId="43" fontId="0" fillId="0" borderId="1" xfId="1" applyFont="1" applyBorder="1"/>
    <xf numFmtId="0" fontId="7" fillId="4" borderId="0" xfId="0" applyFont="1" applyFill="1"/>
    <xf numFmtId="0" fontId="3" fillId="3" borderId="2" xfId="0" applyFont="1" applyFill="1" applyBorder="1" applyAlignment="1">
      <alignment horizontal="center"/>
    </xf>
    <xf numFmtId="0" fontId="4" fillId="3" borderId="3" xfId="0" applyFont="1" applyFill="1" applyBorder="1"/>
    <xf numFmtId="0" fontId="3" fillId="3" borderId="4" xfId="0" applyFont="1" applyFill="1" applyBorder="1" applyAlignment="1">
      <alignment horizontal="center"/>
    </xf>
    <xf numFmtId="0" fontId="4" fillId="3" borderId="5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Usaha\Keling%20Ciggarete\Excel\Harga%20Modal%20Tokopedia.xlsx" TargetMode="External"/><Relationship Id="rId1" Type="http://schemas.openxmlformats.org/officeDocument/2006/relationships/externalLinkPath" Target="Harga%20Modal%20Tokoped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ARGA MODAL "/>
      <sheetName val="Top Barang Jual"/>
      <sheetName val="Barang ready"/>
    </sheetNames>
    <sheetDataSet>
      <sheetData sheetId="0">
        <row r="2">
          <cell r="B2" t="str">
            <v>P. SS DOUBLE GRAPE</v>
          </cell>
          <cell r="C2">
            <v>7250000</v>
          </cell>
          <cell r="D2">
            <v>145000</v>
          </cell>
          <cell r="E2">
            <v>180000</v>
          </cell>
        </row>
        <row r="3">
          <cell r="B3" t="str">
            <v>P. SS DOUBLE ORANGE</v>
          </cell>
          <cell r="C3">
            <v>7250000</v>
          </cell>
          <cell r="D3">
            <v>145000</v>
          </cell>
          <cell r="E3">
            <v>180000</v>
          </cell>
        </row>
        <row r="7">
          <cell r="B7" t="str">
            <v>P.SS SWITH COOL</v>
          </cell>
          <cell r="C7">
            <v>7000000</v>
          </cell>
          <cell r="D7">
            <v>140000</v>
          </cell>
          <cell r="E7">
            <v>175000</v>
          </cell>
        </row>
        <row r="8">
          <cell r="B8" t="str">
            <v>P. SS MENTHOL</v>
          </cell>
          <cell r="C8">
            <v>7000000</v>
          </cell>
          <cell r="D8">
            <v>140000</v>
          </cell>
          <cell r="E8">
            <v>175000</v>
          </cell>
        </row>
        <row r="12">
          <cell r="B12" t="str">
            <v>P.QN ICE MANGGO</v>
          </cell>
          <cell r="C12">
            <v>7250000</v>
          </cell>
          <cell r="D12">
            <v>145000</v>
          </cell>
          <cell r="E12">
            <v>180000</v>
          </cell>
        </row>
        <row r="13">
          <cell r="B13" t="str">
            <v>P. QN ORANGE</v>
          </cell>
          <cell r="C13">
            <v>7250000</v>
          </cell>
          <cell r="D13">
            <v>145000</v>
          </cell>
          <cell r="E13">
            <v>180000</v>
          </cell>
        </row>
        <row r="18">
          <cell r="B18" t="str">
            <v>P.KZ X FUSION</v>
          </cell>
          <cell r="C18">
            <v>7250000</v>
          </cell>
          <cell r="D18">
            <v>145000</v>
          </cell>
          <cell r="E18">
            <v>180000</v>
          </cell>
        </row>
        <row r="22">
          <cell r="B22" t="str">
            <v>MAGNATE ICE SWITCH</v>
          </cell>
          <cell r="C22">
            <v>7250000</v>
          </cell>
          <cell r="D22">
            <v>145000</v>
          </cell>
          <cell r="E22">
            <v>180000</v>
          </cell>
        </row>
        <row r="23">
          <cell r="B23" t="str">
            <v>MAGNATE SS DB STAWBERRY MENTHOL</v>
          </cell>
          <cell r="C23">
            <v>7100000</v>
          </cell>
          <cell r="D23">
            <v>142000</v>
          </cell>
          <cell r="E23">
            <v>175000</v>
          </cell>
        </row>
        <row r="24">
          <cell r="B24" t="str">
            <v>MAGNATE SS SNOWBRAST</v>
          </cell>
          <cell r="C24">
            <v>7000000</v>
          </cell>
          <cell r="D24">
            <v>140000</v>
          </cell>
          <cell r="E24">
            <v>175000</v>
          </cell>
        </row>
        <row r="27">
          <cell r="B27" t="str">
            <v>MAGNATE DB IMPACT MAGIC</v>
          </cell>
          <cell r="C27">
            <v>7250000</v>
          </cell>
          <cell r="D27">
            <v>145000</v>
          </cell>
          <cell r="E27">
            <v>180000</v>
          </cell>
        </row>
        <row r="29">
          <cell r="B29" t="str">
            <v>ESSE LIGHT</v>
          </cell>
          <cell r="C29">
            <v>8500000</v>
          </cell>
          <cell r="D29">
            <v>170000</v>
          </cell>
          <cell r="E29">
            <v>205000</v>
          </cell>
        </row>
        <row r="30">
          <cell r="B30" t="str">
            <v>ESSE GOLD</v>
          </cell>
          <cell r="C30">
            <v>8750000</v>
          </cell>
          <cell r="D30">
            <v>175000</v>
          </cell>
          <cell r="E30">
            <v>205000</v>
          </cell>
        </row>
        <row r="31">
          <cell r="B31" t="str">
            <v>ESSE DB ORANGE</v>
          </cell>
          <cell r="C31">
            <v>10500000</v>
          </cell>
          <cell r="D31">
            <v>210000</v>
          </cell>
          <cell r="E31">
            <v>250000</v>
          </cell>
        </row>
        <row r="32">
          <cell r="B32" t="str">
            <v>ESSE DB WINE</v>
          </cell>
          <cell r="C32">
            <v>10600000</v>
          </cell>
          <cell r="D32">
            <v>212000</v>
          </cell>
          <cell r="E32">
            <v>250000</v>
          </cell>
        </row>
        <row r="35">
          <cell r="B35" t="str">
            <v>H&amp;G MERAH</v>
          </cell>
          <cell r="C35">
            <v>3850000</v>
          </cell>
          <cell r="D35">
            <v>77000</v>
          </cell>
          <cell r="E35">
            <v>95000</v>
          </cell>
        </row>
        <row r="36">
          <cell r="B36" t="str">
            <v>H&amp;G HIJAU</v>
          </cell>
          <cell r="C36">
            <v>3850000</v>
          </cell>
          <cell r="D36">
            <v>77000</v>
          </cell>
          <cell r="E36">
            <v>95000</v>
          </cell>
        </row>
        <row r="37">
          <cell r="B37" t="str">
            <v>H&amp;G KUNING</v>
          </cell>
          <cell r="C37">
            <v>3850000</v>
          </cell>
          <cell r="D37">
            <v>77000</v>
          </cell>
          <cell r="E37">
            <v>95000</v>
          </cell>
        </row>
        <row r="38">
          <cell r="B38" t="str">
            <v>DART MERAH</v>
          </cell>
          <cell r="C38">
            <v>3850000</v>
          </cell>
          <cell r="D38">
            <v>77000</v>
          </cell>
          <cell r="E38">
            <v>95000</v>
          </cell>
        </row>
        <row r="39">
          <cell r="B39" t="str">
            <v>DART HITAM/SILVER</v>
          </cell>
          <cell r="C39">
            <v>3850000</v>
          </cell>
          <cell r="D39">
            <v>77000</v>
          </cell>
          <cell r="E39">
            <v>95000</v>
          </cell>
        </row>
        <row r="40">
          <cell r="B40" t="str">
            <v xml:space="preserve">LUFFMAN PUTIH </v>
          </cell>
          <cell r="C40">
            <v>3850000</v>
          </cell>
          <cell r="D40">
            <v>77000</v>
          </cell>
          <cell r="E40">
            <v>95000</v>
          </cell>
        </row>
        <row r="41">
          <cell r="B41" t="str">
            <v>LUFFMAN MERAH</v>
          </cell>
          <cell r="C41">
            <v>3850000</v>
          </cell>
          <cell r="D41">
            <v>77000</v>
          </cell>
          <cell r="E41">
            <v>95000</v>
          </cell>
        </row>
        <row r="42">
          <cell r="B42" t="str">
            <v>ALL VARIAN SMITH</v>
          </cell>
          <cell r="C42">
            <v>3850000</v>
          </cell>
          <cell r="D42">
            <v>77000</v>
          </cell>
          <cell r="E42">
            <v>95000</v>
          </cell>
        </row>
        <row r="43">
          <cell r="B43" t="str">
            <v>MANCASTER DOUBLE KLIK</v>
          </cell>
          <cell r="C43">
            <v>7750000</v>
          </cell>
          <cell r="D43">
            <v>155000</v>
          </cell>
          <cell r="E43">
            <v>185000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592B7-2D23-47DB-B0BF-751A641C3A28}">
  <sheetPr codeName="Sheet1"/>
  <dimension ref="A1:D26"/>
  <sheetViews>
    <sheetView zoomScale="112" zoomScaleNormal="112" workbookViewId="0">
      <selection activeCell="A2" sqref="A2"/>
    </sheetView>
  </sheetViews>
  <sheetFormatPr defaultRowHeight="15" x14ac:dyDescent="0.25"/>
  <cols>
    <col min="1" max="1" width="36.85546875" bestFit="1" customWidth="1"/>
    <col min="2" max="2" width="14.28515625" bestFit="1" customWidth="1"/>
    <col min="3" max="3" width="14.7109375" bestFit="1" customWidth="1"/>
    <col min="4" max="4" width="11.5703125" bestFit="1" customWidth="1"/>
  </cols>
  <sheetData>
    <row r="1" spans="1:4" ht="47.25" x14ac:dyDescent="0.25">
      <c r="A1" s="3" t="s">
        <v>11</v>
      </c>
      <c r="B1" s="3" t="s">
        <v>12</v>
      </c>
      <c r="C1" s="3" t="s">
        <v>13</v>
      </c>
      <c r="D1" s="4" t="s">
        <v>14</v>
      </c>
    </row>
    <row r="2" spans="1:4" x14ac:dyDescent="0.25">
      <c r="A2" s="2" t="str">
        <f>'[1]HARGA MODAL '!B38</f>
        <v>DART MERAH</v>
      </c>
      <c r="B2" s="2">
        <f>'[1]HARGA MODAL '!C38</f>
        <v>3850000</v>
      </c>
      <c r="C2" s="2">
        <f>'[1]HARGA MODAL '!D38</f>
        <v>77000</v>
      </c>
      <c r="D2" s="2">
        <f>'[1]HARGA MODAL '!E38</f>
        <v>95000</v>
      </c>
    </row>
    <row r="3" spans="1:4" x14ac:dyDescent="0.25">
      <c r="A3" s="2" t="str">
        <f>'[1]HARGA MODAL '!B39</f>
        <v>DART HITAM/SILVER</v>
      </c>
      <c r="B3" s="2">
        <f>'[1]HARGA MODAL '!C39</f>
        <v>3850000</v>
      </c>
      <c r="C3" s="2">
        <f>'[1]HARGA MODAL '!D39</f>
        <v>77000</v>
      </c>
      <c r="D3" s="2">
        <f>'[1]HARGA MODAL '!E39</f>
        <v>95000</v>
      </c>
    </row>
    <row r="4" spans="1:4" x14ac:dyDescent="0.25">
      <c r="A4" s="2" t="str">
        <f>'[1]HARGA MODAL '!B31</f>
        <v>ESSE DB ORANGE</v>
      </c>
      <c r="B4" s="2">
        <f>'[1]HARGA MODAL '!C31</f>
        <v>10500000</v>
      </c>
      <c r="C4" s="2">
        <f>'[1]HARGA MODAL '!D31</f>
        <v>210000</v>
      </c>
      <c r="D4" s="2">
        <f>'[1]HARGA MODAL '!E31</f>
        <v>250000</v>
      </c>
    </row>
    <row r="5" spans="1:4" x14ac:dyDescent="0.25">
      <c r="A5" s="2" t="str">
        <f>'[1]HARGA MODAL '!B30</f>
        <v>ESSE GOLD</v>
      </c>
      <c r="B5" s="2">
        <f>'[1]HARGA MODAL '!C30</f>
        <v>8750000</v>
      </c>
      <c r="C5" s="2">
        <f>'[1]HARGA MODAL '!D30</f>
        <v>175000</v>
      </c>
      <c r="D5" s="2">
        <f>'[1]HARGA MODAL '!E30</f>
        <v>205000</v>
      </c>
    </row>
    <row r="6" spans="1:4" x14ac:dyDescent="0.25">
      <c r="A6" s="2" t="str">
        <f>'[1]HARGA MODAL '!B29</f>
        <v>ESSE LIGHT</v>
      </c>
      <c r="B6" s="2">
        <f>'[1]HARGA MODAL '!C29</f>
        <v>8500000</v>
      </c>
      <c r="C6" s="2">
        <f>'[1]HARGA MODAL '!D29</f>
        <v>170000</v>
      </c>
      <c r="D6" s="2">
        <f>'[1]HARGA MODAL '!E29</f>
        <v>205000</v>
      </c>
    </row>
    <row r="7" spans="1:4" x14ac:dyDescent="0.25">
      <c r="A7" s="2" t="str">
        <f>'[1]HARGA MODAL '!B32</f>
        <v>ESSE DB WINE</v>
      </c>
      <c r="B7" s="2">
        <f>'[1]HARGA MODAL '!C32</f>
        <v>10600000</v>
      </c>
      <c r="C7" s="2">
        <f>'[1]HARGA MODAL '!D32</f>
        <v>212000</v>
      </c>
      <c r="D7" s="2">
        <f>'[1]HARGA MODAL '!E32</f>
        <v>250000</v>
      </c>
    </row>
    <row r="8" spans="1:4" x14ac:dyDescent="0.25">
      <c r="A8" s="2" t="str">
        <f>'[1]HARGA MODAL '!B37</f>
        <v>H&amp;G KUNING</v>
      </c>
      <c r="B8" s="2">
        <f>'[1]HARGA MODAL '!C37</f>
        <v>3850000</v>
      </c>
      <c r="C8" s="2">
        <f>'[1]HARGA MODAL '!D37</f>
        <v>77000</v>
      </c>
      <c r="D8" s="2">
        <f>'[1]HARGA MODAL '!E37</f>
        <v>95000</v>
      </c>
    </row>
    <row r="9" spans="1:4" x14ac:dyDescent="0.25">
      <c r="A9" s="2" t="str">
        <f>'[1]HARGA MODAL '!B36</f>
        <v>H&amp;G HIJAU</v>
      </c>
      <c r="B9" s="2">
        <f>'[1]HARGA MODAL '!C36</f>
        <v>3850000</v>
      </c>
      <c r="C9" s="2">
        <f>'[1]HARGA MODAL '!D36</f>
        <v>77000</v>
      </c>
      <c r="D9" s="2">
        <f>'[1]HARGA MODAL '!E36</f>
        <v>95000</v>
      </c>
    </row>
    <row r="10" spans="1:4" x14ac:dyDescent="0.25">
      <c r="A10" s="2" t="str">
        <f>'[1]HARGA MODAL '!B35</f>
        <v>H&amp;G MERAH</v>
      </c>
      <c r="B10" s="2">
        <f>'[1]HARGA MODAL '!C35</f>
        <v>3850000</v>
      </c>
      <c r="C10" s="2">
        <f>'[1]HARGA MODAL '!D35</f>
        <v>77000</v>
      </c>
      <c r="D10" s="2">
        <f>'[1]HARGA MODAL '!E35</f>
        <v>95000</v>
      </c>
    </row>
    <row r="11" spans="1:4" x14ac:dyDescent="0.25">
      <c r="A11" s="2" t="str">
        <f>'[1]HARGA MODAL '!B41</f>
        <v>LUFFMAN MERAH</v>
      </c>
      <c r="B11" s="2">
        <f>'[1]HARGA MODAL '!C41</f>
        <v>3850000</v>
      </c>
      <c r="C11" s="2">
        <f>'[1]HARGA MODAL '!D41</f>
        <v>77000</v>
      </c>
      <c r="D11" s="2">
        <f>'[1]HARGA MODAL '!E41</f>
        <v>95000</v>
      </c>
    </row>
    <row r="12" spans="1:4" x14ac:dyDescent="0.25">
      <c r="A12" s="2" t="str">
        <f>'[1]HARGA MODAL '!B40</f>
        <v xml:space="preserve">LUFFMAN PUTIH </v>
      </c>
      <c r="B12" s="2">
        <f>'[1]HARGA MODAL '!C40</f>
        <v>3850000</v>
      </c>
      <c r="C12" s="2">
        <f>'[1]HARGA MODAL '!D40</f>
        <v>77000</v>
      </c>
      <c r="D12" s="2">
        <f>'[1]HARGA MODAL '!E40</f>
        <v>95000</v>
      </c>
    </row>
    <row r="13" spans="1:4" x14ac:dyDescent="0.25">
      <c r="A13" s="2" t="str">
        <f>'[1]HARGA MODAL '!B27</f>
        <v>MAGNATE DB IMPACT MAGIC</v>
      </c>
      <c r="B13" s="2">
        <f>'[1]HARGA MODAL '!C27</f>
        <v>7250000</v>
      </c>
      <c r="C13" s="2">
        <f>'[1]HARGA MODAL '!D27</f>
        <v>145000</v>
      </c>
      <c r="D13" s="2">
        <f>'[1]HARGA MODAL '!E27</f>
        <v>180000</v>
      </c>
    </row>
    <row r="14" spans="1:4" x14ac:dyDescent="0.25">
      <c r="A14" s="2" t="str">
        <f>'[1]HARGA MODAL '!B22</f>
        <v>MAGNATE ICE SWITCH</v>
      </c>
      <c r="B14" s="2">
        <f>'[1]HARGA MODAL '!C22</f>
        <v>7250000</v>
      </c>
      <c r="C14" s="2">
        <f>'[1]HARGA MODAL '!D22</f>
        <v>145000</v>
      </c>
      <c r="D14" s="2">
        <f>'[1]HARGA MODAL '!E22</f>
        <v>180000</v>
      </c>
    </row>
    <row r="15" spans="1:4" x14ac:dyDescent="0.25">
      <c r="A15" s="2" t="str">
        <f>'[1]HARGA MODAL '!B23</f>
        <v>MAGNATE SS DB STAWBERRY MENTHOL</v>
      </c>
      <c r="B15" s="2">
        <f>'[1]HARGA MODAL '!C23</f>
        <v>7100000</v>
      </c>
      <c r="C15" s="2">
        <f>'[1]HARGA MODAL '!D23</f>
        <v>142000</v>
      </c>
      <c r="D15" s="2">
        <f>'[1]HARGA MODAL '!E23</f>
        <v>175000</v>
      </c>
    </row>
    <row r="16" spans="1:4" x14ac:dyDescent="0.25">
      <c r="A16" s="2" t="str">
        <f>'[1]HARGA MODAL '!B24</f>
        <v>MAGNATE SS SNOWBRAST</v>
      </c>
      <c r="B16" s="2">
        <f>'[1]HARGA MODAL '!C24</f>
        <v>7000000</v>
      </c>
      <c r="C16" s="2">
        <f>'[1]HARGA MODAL '!D24</f>
        <v>140000</v>
      </c>
      <c r="D16" s="2">
        <f>'[1]HARGA MODAL '!E24</f>
        <v>175000</v>
      </c>
    </row>
    <row r="17" spans="1:4" x14ac:dyDescent="0.25">
      <c r="A17" s="2" t="str">
        <f>'[1]HARGA MODAL '!B43</f>
        <v>MANCASTER DOUBLE KLIK</v>
      </c>
      <c r="B17" s="2">
        <f>'[1]HARGA MODAL '!C43</f>
        <v>7750000</v>
      </c>
      <c r="C17" s="2">
        <f>'[1]HARGA MODAL '!D43</f>
        <v>155000</v>
      </c>
      <c r="D17" s="2">
        <f>'[1]HARGA MODAL '!E43</f>
        <v>185000</v>
      </c>
    </row>
    <row r="18" spans="1:4" x14ac:dyDescent="0.25">
      <c r="A18" s="2" t="str">
        <f>'[1]HARGA MODAL '!B13</f>
        <v>P. QN ORANGE</v>
      </c>
      <c r="B18" s="2">
        <f>'[1]HARGA MODAL '!C13</f>
        <v>7250000</v>
      </c>
      <c r="C18" s="2">
        <f>'[1]HARGA MODAL '!D13</f>
        <v>145000</v>
      </c>
      <c r="D18" s="2">
        <f>'[1]HARGA MODAL '!E13</f>
        <v>180000</v>
      </c>
    </row>
    <row r="19" spans="1:4" x14ac:dyDescent="0.25">
      <c r="A19" s="2" t="str">
        <f>'[1]HARGA MODAL '!B2</f>
        <v>P. SS DOUBLE GRAPE</v>
      </c>
      <c r="B19" s="2">
        <f>'[1]HARGA MODAL '!C2</f>
        <v>7250000</v>
      </c>
      <c r="C19" s="2">
        <f>'[1]HARGA MODAL '!D2</f>
        <v>145000</v>
      </c>
      <c r="D19" s="2">
        <f>'[1]HARGA MODAL '!E2</f>
        <v>180000</v>
      </c>
    </row>
    <row r="20" spans="1:4" x14ac:dyDescent="0.25">
      <c r="A20" s="2" t="str">
        <f>'[1]HARGA MODAL '!B3</f>
        <v>P. SS DOUBLE ORANGE</v>
      </c>
      <c r="B20" s="2">
        <f>'[1]HARGA MODAL '!C3</f>
        <v>7250000</v>
      </c>
      <c r="C20" s="2">
        <f>'[1]HARGA MODAL '!D3</f>
        <v>145000</v>
      </c>
      <c r="D20" s="2">
        <f>'[1]HARGA MODAL '!E3</f>
        <v>180000</v>
      </c>
    </row>
    <row r="21" spans="1:4" x14ac:dyDescent="0.25">
      <c r="A21" s="2" t="str">
        <f>'[1]HARGA MODAL '!B8</f>
        <v>P. SS MENTHOL</v>
      </c>
      <c r="B21" s="2">
        <f>'[1]HARGA MODAL '!C8</f>
        <v>7000000</v>
      </c>
      <c r="C21" s="2">
        <f>'[1]HARGA MODAL '!D8</f>
        <v>140000</v>
      </c>
      <c r="D21" s="2">
        <f>'[1]HARGA MODAL '!E8</f>
        <v>175000</v>
      </c>
    </row>
    <row r="22" spans="1:4" x14ac:dyDescent="0.25">
      <c r="A22" s="2" t="str">
        <f>'[1]HARGA MODAL '!B18</f>
        <v>P.KZ X FUSION</v>
      </c>
      <c r="B22" s="2">
        <f>'[1]HARGA MODAL '!C18</f>
        <v>7250000</v>
      </c>
      <c r="C22" s="2">
        <f>'[1]HARGA MODAL '!D18</f>
        <v>145000</v>
      </c>
      <c r="D22" s="2">
        <f>'[1]HARGA MODAL '!E18</f>
        <v>180000</v>
      </c>
    </row>
    <row r="23" spans="1:4" x14ac:dyDescent="0.25">
      <c r="A23" s="2" t="str">
        <f>'[1]HARGA MODAL '!B12</f>
        <v>P.QN ICE MANGGO</v>
      </c>
      <c r="B23" s="2">
        <f>'[1]HARGA MODAL '!C12</f>
        <v>7250000</v>
      </c>
      <c r="C23" s="2">
        <f>'[1]HARGA MODAL '!D12</f>
        <v>145000</v>
      </c>
      <c r="D23" s="2">
        <f>'[1]HARGA MODAL '!E12</f>
        <v>180000</v>
      </c>
    </row>
    <row r="24" spans="1:4" x14ac:dyDescent="0.25">
      <c r="A24" s="2" t="str">
        <f>'[1]HARGA MODAL '!B7</f>
        <v>P.SS SWITH COOL</v>
      </c>
      <c r="B24" s="2">
        <f>'[1]HARGA MODAL '!C7</f>
        <v>7000000</v>
      </c>
      <c r="C24" s="2">
        <f>'[1]HARGA MODAL '!D7</f>
        <v>140000</v>
      </c>
      <c r="D24" s="2">
        <f>'[1]HARGA MODAL '!E7</f>
        <v>175000</v>
      </c>
    </row>
    <row r="25" spans="1:4" x14ac:dyDescent="0.25">
      <c r="A25" s="2" t="str">
        <f>'[1]HARGA MODAL '!B42</f>
        <v>ALL VARIAN SMITH</v>
      </c>
      <c r="B25" s="2">
        <f>'[1]HARGA MODAL '!C42</f>
        <v>3850000</v>
      </c>
      <c r="C25" s="2">
        <f>'[1]HARGA MODAL '!D42</f>
        <v>77000</v>
      </c>
      <c r="D25" s="2">
        <f>'[1]HARGA MODAL '!E42</f>
        <v>95000</v>
      </c>
    </row>
    <row r="26" spans="1:4" x14ac:dyDescent="0.25">
      <c r="A26" s="2" t="s">
        <v>15</v>
      </c>
      <c r="B26" s="2">
        <v>3850000</v>
      </c>
      <c r="C26" s="2">
        <v>77000</v>
      </c>
      <c r="D26" s="2">
        <v>95000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7601F-E2C9-40C4-9A6E-A3DDCA0540AD}">
  <sheetPr codeName="Sheet2"/>
  <dimension ref="A1:G27"/>
  <sheetViews>
    <sheetView tabSelected="1" topLeftCell="A6" zoomScale="188" zoomScaleNormal="94" workbookViewId="0">
      <selection activeCell="B28" sqref="B28"/>
    </sheetView>
  </sheetViews>
  <sheetFormatPr defaultColWidth="26.5703125" defaultRowHeight="15" x14ac:dyDescent="0.25"/>
  <cols>
    <col min="1" max="1" width="36" bestFit="1" customWidth="1"/>
    <col min="2" max="2" width="12.42578125" bestFit="1" customWidth="1"/>
    <col min="4" max="4" width="37.140625" bestFit="1" customWidth="1"/>
    <col min="5" max="5" width="14.7109375" customWidth="1"/>
  </cols>
  <sheetData>
    <row r="1" spans="1:5" x14ac:dyDescent="0.25">
      <c r="A1" s="15" t="s">
        <v>44</v>
      </c>
      <c r="B1" s="16"/>
      <c r="D1" s="15" t="s">
        <v>44</v>
      </c>
      <c r="E1" s="16"/>
    </row>
    <row r="2" spans="1:5" x14ac:dyDescent="0.25">
      <c r="A2" s="17" t="s">
        <v>45</v>
      </c>
      <c r="B2" s="18"/>
      <c r="D2" s="17" t="s">
        <v>63</v>
      </c>
      <c r="E2" s="18"/>
    </row>
    <row r="3" spans="1:5" x14ac:dyDescent="0.25">
      <c r="A3" s="17" t="s">
        <v>46</v>
      </c>
      <c r="B3" s="18"/>
      <c r="D3" s="17" t="s">
        <v>46</v>
      </c>
      <c r="E3" s="18"/>
    </row>
    <row r="4" spans="1:5" x14ac:dyDescent="0.25">
      <c r="A4" s="6" t="s">
        <v>22</v>
      </c>
      <c r="B4" s="9"/>
      <c r="D4" s="12" t="s">
        <v>49</v>
      </c>
      <c r="E4" s="12" t="s">
        <v>50</v>
      </c>
    </row>
    <row r="5" spans="1:5" x14ac:dyDescent="0.25">
      <c r="A5" s="6" t="s">
        <v>16</v>
      </c>
      <c r="B5" s="9"/>
      <c r="D5" s="11" t="s">
        <v>51</v>
      </c>
      <c r="E5" s="13"/>
    </row>
    <row r="6" spans="1:5" x14ac:dyDescent="0.25">
      <c r="A6" s="7" t="s">
        <v>23</v>
      </c>
      <c r="B6" s="8">
        <f>SUMIFS(Transaksi_barang_toko1!F:F, Transaksi_barang_toko1!H:H, "January", Transaksi_barang_toko1!I:I, "Pesanan Selesai")
+ SUMIFS(Transaksi_barang_toko2!F:F, Transaksi_barang_toko2!H:H, "January", Transaksi_barang_toko2!I:I, "Pesanan Selesai")</f>
        <v>0</v>
      </c>
      <c r="D6" s="11" t="s">
        <v>52</v>
      </c>
      <c r="E6" s="13">
        <f>B26</f>
        <v>0</v>
      </c>
    </row>
    <row r="7" spans="1:5" x14ac:dyDescent="0.25">
      <c r="A7" s="7" t="s">
        <v>24</v>
      </c>
      <c r="B7" s="8">
        <f>SUMIF(Beban!C:C, "Aplikasi", Beban!E:E) * -1</f>
        <v>0</v>
      </c>
      <c r="D7" s="11" t="s">
        <v>53</v>
      </c>
      <c r="E7" s="13"/>
    </row>
    <row r="8" spans="1:5" x14ac:dyDescent="0.25">
      <c r="A8" s="7" t="s">
        <v>25</v>
      </c>
      <c r="B8" s="8">
        <v>0</v>
      </c>
      <c r="D8" s="11" t="s">
        <v>66</v>
      </c>
      <c r="E8" s="13">
        <f>SUMIF(Hutang!F:F, "Lunas", Hutang!E:E)</f>
        <v>0</v>
      </c>
    </row>
    <row r="9" spans="1:5" x14ac:dyDescent="0.25">
      <c r="A9" s="6" t="s">
        <v>26</v>
      </c>
      <c r="B9" s="10">
        <f>SUM(B6:B8)</f>
        <v>0</v>
      </c>
      <c r="D9" s="11" t="s">
        <v>54</v>
      </c>
      <c r="E9" s="13">
        <f>SUM(E6:E8)</f>
        <v>0</v>
      </c>
    </row>
    <row r="10" spans="1:5" x14ac:dyDescent="0.25">
      <c r="A10" s="6" t="s">
        <v>27</v>
      </c>
      <c r="B10" s="8"/>
      <c r="D10" s="11"/>
      <c r="E10" s="13"/>
    </row>
    <row r="11" spans="1:5" x14ac:dyDescent="0.25">
      <c r="A11" s="7" t="s">
        <v>28</v>
      </c>
      <c r="B11" s="8">
        <f>SUMIFS(Transaksi_barang_toko1!E:E, Transaksi_barang_toko1!H:H, "January", Transaksi_barang_toko1!I:I, "Pesanan Selesai")
+ SUMIFS(Transaksi_barang_toko2!E:E, Transaksi_barang_toko2!H:H, "January", Transaksi_barang_toko2!I:I, "Pesanan Selesai")</f>
        <v>0</v>
      </c>
      <c r="D11" s="11" t="s">
        <v>55</v>
      </c>
      <c r="E11" s="13"/>
    </row>
    <row r="12" spans="1:5" x14ac:dyDescent="0.25">
      <c r="A12" s="7" t="s">
        <v>29</v>
      </c>
      <c r="B12" s="8">
        <f>B11</f>
        <v>0</v>
      </c>
      <c r="D12" s="11" t="s">
        <v>56</v>
      </c>
      <c r="E12" s="13">
        <v>0</v>
      </c>
    </row>
    <row r="13" spans="1:5" x14ac:dyDescent="0.25">
      <c r="A13" s="6" t="s">
        <v>30</v>
      </c>
      <c r="B13" s="10">
        <f>B9-B12</f>
        <v>0</v>
      </c>
      <c r="D13" s="11"/>
      <c r="E13" s="13"/>
    </row>
    <row r="14" spans="1:5" x14ac:dyDescent="0.25">
      <c r="A14" s="6" t="s">
        <v>31</v>
      </c>
      <c r="B14" s="8"/>
      <c r="D14" s="11" t="s">
        <v>57</v>
      </c>
      <c r="E14" s="13"/>
    </row>
    <row r="15" spans="1:5" x14ac:dyDescent="0.25">
      <c r="A15" s="7" t="s">
        <v>32</v>
      </c>
      <c r="B15" s="8">
        <f>SUMIF(Beban!C:C, "Adm.Bank", Beban!E:E)</f>
        <v>0</v>
      </c>
      <c r="D15" s="11" t="s">
        <v>58</v>
      </c>
      <c r="E15" s="13">
        <v>0</v>
      </c>
    </row>
    <row r="16" spans="1:5" x14ac:dyDescent="0.25">
      <c r="A16" s="7" t="s">
        <v>33</v>
      </c>
      <c r="B16" s="8">
        <v>0</v>
      </c>
      <c r="D16" s="11"/>
      <c r="E16" s="13"/>
    </row>
    <row r="17" spans="1:7" x14ac:dyDescent="0.25">
      <c r="A17" s="7" t="s">
        <v>47</v>
      </c>
      <c r="B17" s="8">
        <f>SUMIF(Beban!C:C, "Iklan", Beban!E:E)</f>
        <v>0</v>
      </c>
      <c r="D17" s="11" t="s">
        <v>59</v>
      </c>
      <c r="E17" s="13"/>
    </row>
    <row r="18" spans="1:7" x14ac:dyDescent="0.25">
      <c r="A18" s="7" t="s">
        <v>34</v>
      </c>
      <c r="B18" s="8">
        <f>SUMIF(Beban!C:C, "Operasional", Beban!E:E)</f>
        <v>0</v>
      </c>
      <c r="D18" s="11" t="s">
        <v>54</v>
      </c>
      <c r="E18" s="13">
        <f>E9</f>
        <v>0</v>
      </c>
    </row>
    <row r="19" spans="1:7" x14ac:dyDescent="0.25">
      <c r="A19" s="6" t="s">
        <v>35</v>
      </c>
      <c r="B19" s="10">
        <f>SUM(B15:B18) *-1</f>
        <v>0</v>
      </c>
      <c r="D19" s="11" t="s">
        <v>56</v>
      </c>
      <c r="E19" s="13">
        <f>E12</f>
        <v>0</v>
      </c>
    </row>
    <row r="20" spans="1:7" x14ac:dyDescent="0.25">
      <c r="A20" s="6" t="s">
        <v>36</v>
      </c>
      <c r="B20" s="8"/>
      <c r="D20" s="11" t="s">
        <v>58</v>
      </c>
      <c r="E20" s="13">
        <f>E15</f>
        <v>0</v>
      </c>
    </row>
    <row r="21" spans="1:7" x14ac:dyDescent="0.25">
      <c r="A21" s="7" t="s">
        <v>37</v>
      </c>
      <c r="B21" s="8">
        <f>SUMIF(Pendapatan_Lainya!C:C, "Selisih Bank", Pendapatan_Lainya!E:E)</f>
        <v>0</v>
      </c>
      <c r="D21" s="11" t="s">
        <v>60</v>
      </c>
      <c r="E21" s="13">
        <f>SUM(E18:E20)</f>
        <v>0</v>
      </c>
    </row>
    <row r="22" spans="1:7" x14ac:dyDescent="0.25">
      <c r="A22" s="7" t="s">
        <v>38</v>
      </c>
      <c r="B22" s="8">
        <v>0</v>
      </c>
      <c r="D22" s="11" t="s">
        <v>61</v>
      </c>
      <c r="E22" s="13">
        <v>0</v>
      </c>
      <c r="G22" s="2"/>
    </row>
    <row r="23" spans="1:7" x14ac:dyDescent="0.25">
      <c r="A23" s="7" t="s">
        <v>39</v>
      </c>
      <c r="B23" s="8">
        <v>0</v>
      </c>
      <c r="D23" s="11" t="s">
        <v>62</v>
      </c>
      <c r="E23" s="13">
        <f>E21+E22</f>
        <v>0</v>
      </c>
      <c r="F23" s="2"/>
      <c r="G23" s="1"/>
    </row>
    <row r="24" spans="1:7" x14ac:dyDescent="0.25">
      <c r="A24" s="7" t="s">
        <v>40</v>
      </c>
      <c r="B24" s="8">
        <v>0</v>
      </c>
    </row>
    <row r="25" spans="1:7" x14ac:dyDescent="0.25">
      <c r="A25" s="7" t="s">
        <v>41</v>
      </c>
      <c r="B25" s="8">
        <v>0</v>
      </c>
    </row>
    <row r="26" spans="1:7" x14ac:dyDescent="0.25">
      <c r="A26" s="7" t="s">
        <v>42</v>
      </c>
      <c r="B26" s="8">
        <f>SUM(B13+B19)</f>
        <v>0</v>
      </c>
    </row>
    <row r="27" spans="1:7" x14ac:dyDescent="0.25">
      <c r="A27" s="7" t="s">
        <v>43</v>
      </c>
      <c r="B27" s="8">
        <f>SUM(B13+B19)</f>
        <v>0</v>
      </c>
    </row>
  </sheetData>
  <mergeCells count="6">
    <mergeCell ref="A1:B1"/>
    <mergeCell ref="A2:B2"/>
    <mergeCell ref="A3:B3"/>
    <mergeCell ref="D1:E1"/>
    <mergeCell ref="D2:E2"/>
    <mergeCell ref="D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AA73-911C-4499-A579-5ADDF77D06D0}">
  <sheetPr codeName="Sheet3"/>
  <dimension ref="A1:W100"/>
  <sheetViews>
    <sheetView zoomScale="134" zoomScaleNormal="130" workbookViewId="0">
      <selection activeCell="C2" sqref="C2"/>
    </sheetView>
  </sheetViews>
  <sheetFormatPr defaultRowHeight="15" x14ac:dyDescent="0.25"/>
  <cols>
    <col min="1" max="1" width="4" bestFit="1" customWidth="1"/>
    <col min="2" max="2" width="9.85546875" bestFit="1" customWidth="1"/>
    <col min="3" max="3" width="36.85546875" bestFit="1" customWidth="1"/>
    <col min="4" max="4" width="3.85546875" bestFit="1" customWidth="1"/>
    <col min="5" max="5" width="17.7109375" customWidth="1"/>
    <col min="6" max="6" width="13.42578125" bestFit="1" customWidth="1"/>
    <col min="7" max="7" width="17" bestFit="1" customWidth="1"/>
    <col min="8" max="8" width="13.42578125" bestFit="1" customWidth="1"/>
    <col min="9" max="9" width="16.85546875" bestFit="1" customWidth="1"/>
  </cols>
  <sheetData>
    <row r="1" spans="1:23" s="14" customFormat="1" x14ac:dyDescent="0.25">
      <c r="A1" s="14" t="s">
        <v>8</v>
      </c>
      <c r="B1" s="14" t="s">
        <v>7</v>
      </c>
      <c r="C1" s="14" t="s">
        <v>6</v>
      </c>
      <c r="D1" s="14" t="s">
        <v>5</v>
      </c>
      <c r="E1" s="14" t="s">
        <v>4</v>
      </c>
      <c r="F1" s="14" t="s">
        <v>3</v>
      </c>
      <c r="G1" s="14" t="s">
        <v>2</v>
      </c>
      <c r="H1" s="14" t="s">
        <v>1</v>
      </c>
      <c r="I1" s="14" t="s">
        <v>0</v>
      </c>
    </row>
    <row r="2" spans="1:23" x14ac:dyDescent="0.25">
      <c r="C2" s="1"/>
      <c r="E2" s="1"/>
      <c r="F2" s="1"/>
      <c r="G2" s="1"/>
      <c r="W2" t="s">
        <v>67</v>
      </c>
    </row>
    <row r="3" spans="1:23" x14ac:dyDescent="0.25">
      <c r="C3" s="1"/>
      <c r="E3" s="1"/>
      <c r="F3" s="1"/>
      <c r="G3" s="1"/>
      <c r="W3" t="s">
        <v>64</v>
      </c>
    </row>
    <row r="4" spans="1:23" x14ac:dyDescent="0.25">
      <c r="C4" s="1"/>
      <c r="E4" s="1"/>
      <c r="F4" s="1"/>
      <c r="G4" s="1"/>
      <c r="W4" t="s">
        <v>68</v>
      </c>
    </row>
    <row r="5" spans="1:23" x14ac:dyDescent="0.25">
      <c r="C5" s="1"/>
      <c r="E5" s="1"/>
      <c r="F5" s="1"/>
      <c r="G5" s="1"/>
    </row>
    <row r="6" spans="1:23" x14ac:dyDescent="0.25">
      <c r="C6" s="1"/>
      <c r="E6" s="1"/>
      <c r="F6" s="1"/>
      <c r="G6" s="1"/>
    </row>
    <row r="7" spans="1:23" x14ac:dyDescent="0.25">
      <c r="C7" s="1"/>
      <c r="E7" s="1"/>
      <c r="F7" s="1"/>
      <c r="G7" s="1"/>
    </row>
    <row r="8" spans="1:23" x14ac:dyDescent="0.25">
      <c r="C8" s="1"/>
      <c r="E8" s="1"/>
      <c r="F8" s="1"/>
      <c r="G8" s="1"/>
    </row>
    <row r="9" spans="1:23" x14ac:dyDescent="0.25">
      <c r="C9" s="1"/>
      <c r="E9" s="1"/>
      <c r="F9" s="1"/>
      <c r="G9" s="1"/>
    </row>
    <row r="10" spans="1:23" x14ac:dyDescent="0.25">
      <c r="C10" s="1"/>
      <c r="E10" s="1"/>
      <c r="F10" s="1"/>
      <c r="G10" s="1"/>
    </row>
    <row r="11" spans="1:23" x14ac:dyDescent="0.25">
      <c r="C11" s="1"/>
      <c r="E11" s="1"/>
      <c r="F11" s="1"/>
      <c r="G11" s="1"/>
    </row>
    <row r="12" spans="1:23" x14ac:dyDescent="0.25">
      <c r="C12" s="1"/>
      <c r="E12" s="1"/>
      <c r="F12" s="1"/>
      <c r="G12" s="1"/>
    </row>
    <row r="13" spans="1:23" x14ac:dyDescent="0.25">
      <c r="C13" s="1"/>
      <c r="E13" s="1"/>
      <c r="F13" s="1"/>
      <c r="G13" s="1"/>
    </row>
    <row r="14" spans="1:23" x14ac:dyDescent="0.25">
      <c r="C14" s="1"/>
      <c r="E14" s="1"/>
      <c r="F14" s="1"/>
      <c r="G14" s="1"/>
    </row>
    <row r="15" spans="1:23" x14ac:dyDescent="0.25">
      <c r="C15" s="1"/>
      <c r="E15" s="1"/>
      <c r="F15" s="1"/>
      <c r="G15" s="1"/>
    </row>
    <row r="16" spans="1:23" x14ac:dyDescent="0.25">
      <c r="C16" s="1"/>
      <c r="E16" s="1"/>
      <c r="F16" s="1"/>
      <c r="G16" s="1"/>
    </row>
    <row r="17" spans="3:15" x14ac:dyDescent="0.25">
      <c r="C17" s="1"/>
      <c r="E17" s="1"/>
      <c r="F17" s="1"/>
      <c r="G17" s="1"/>
    </row>
    <row r="18" spans="3:15" x14ac:dyDescent="0.25">
      <c r="C18" s="1"/>
      <c r="E18" s="1"/>
      <c r="F18" s="1"/>
      <c r="G18" s="1"/>
    </row>
    <row r="19" spans="3:15" x14ac:dyDescent="0.25">
      <c r="C19" s="1"/>
      <c r="E19" s="1"/>
      <c r="F19" s="1"/>
      <c r="G19" s="1"/>
    </row>
    <row r="20" spans="3:15" x14ac:dyDescent="0.25">
      <c r="C20" s="1"/>
      <c r="E20" s="1"/>
      <c r="F20" s="1"/>
      <c r="G20" s="1"/>
    </row>
    <row r="21" spans="3:15" x14ac:dyDescent="0.25">
      <c r="C21" s="1"/>
      <c r="E21" s="1"/>
      <c r="F21" s="1"/>
      <c r="G21" s="1"/>
    </row>
    <row r="22" spans="3:15" x14ac:dyDescent="0.25">
      <c r="C22" s="1"/>
      <c r="E22" s="1"/>
      <c r="F22" s="1"/>
      <c r="G22" s="1"/>
    </row>
    <row r="23" spans="3:15" x14ac:dyDescent="0.25">
      <c r="C23" s="1"/>
      <c r="E23" s="1"/>
      <c r="F23" s="1"/>
      <c r="G23" s="1"/>
    </row>
    <row r="24" spans="3:15" x14ac:dyDescent="0.25">
      <c r="C24" s="1"/>
      <c r="E24" s="1"/>
      <c r="F24" s="1"/>
      <c r="G24" s="1"/>
    </row>
    <row r="25" spans="3:15" x14ac:dyDescent="0.25">
      <c r="C25" s="1"/>
      <c r="E25" s="1"/>
      <c r="F25" s="1"/>
      <c r="G25" s="1"/>
    </row>
    <row r="26" spans="3:15" x14ac:dyDescent="0.25">
      <c r="C26" s="1"/>
      <c r="E26" s="1"/>
      <c r="F26" s="1"/>
      <c r="G26" s="1"/>
    </row>
    <row r="27" spans="3:15" x14ac:dyDescent="0.25">
      <c r="C27" s="1"/>
      <c r="E27" s="1"/>
      <c r="F27" s="1"/>
      <c r="G27" s="1"/>
      <c r="J27" t="s">
        <v>48</v>
      </c>
    </row>
    <row r="28" spans="3:15" x14ac:dyDescent="0.25">
      <c r="C28" s="1"/>
      <c r="E28" s="1"/>
      <c r="F28" s="1"/>
      <c r="G28" s="1"/>
    </row>
    <row r="29" spans="3:15" x14ac:dyDescent="0.25">
      <c r="C29" s="1"/>
      <c r="E29" s="1"/>
      <c r="F29" s="1"/>
      <c r="G29" s="1"/>
      <c r="O29" s="5"/>
    </row>
    <row r="30" spans="3:15" x14ac:dyDescent="0.25">
      <c r="C30" s="1"/>
      <c r="E30" s="1"/>
      <c r="F30" s="1"/>
      <c r="G30" s="1"/>
    </row>
    <row r="31" spans="3:15" x14ac:dyDescent="0.25">
      <c r="C31" s="1"/>
      <c r="E31" s="1"/>
      <c r="F31" s="1"/>
      <c r="G31" s="1"/>
    </row>
    <row r="32" spans="3:15" x14ac:dyDescent="0.25">
      <c r="C32" s="1"/>
      <c r="E32" s="1"/>
      <c r="F32" s="1"/>
      <c r="G32" s="1"/>
    </row>
    <row r="33" spans="3:12" x14ac:dyDescent="0.25">
      <c r="C33" s="1"/>
      <c r="E33" s="1"/>
      <c r="F33" s="1"/>
      <c r="G33" s="1"/>
    </row>
    <row r="34" spans="3:12" x14ac:dyDescent="0.25">
      <c r="C34" s="1"/>
      <c r="E34" s="1"/>
      <c r="F34" s="1"/>
      <c r="G34" s="1"/>
    </row>
    <row r="35" spans="3:12" x14ac:dyDescent="0.25">
      <c r="C35" s="1"/>
      <c r="E35" s="1"/>
      <c r="F35" s="1"/>
      <c r="G35" s="1"/>
    </row>
    <row r="36" spans="3:12" x14ac:dyDescent="0.25">
      <c r="C36" s="1"/>
      <c r="E36" s="1"/>
      <c r="F36" s="1"/>
      <c r="G36" s="1"/>
    </row>
    <row r="37" spans="3:12" x14ac:dyDescent="0.25">
      <c r="C37" s="1"/>
      <c r="E37" s="1"/>
      <c r="F37" s="1"/>
      <c r="G37" s="1"/>
    </row>
    <row r="38" spans="3:12" x14ac:dyDescent="0.25">
      <c r="C38" s="1"/>
      <c r="E38" s="1"/>
      <c r="F38" s="1"/>
      <c r="G38" s="1"/>
    </row>
    <row r="39" spans="3:12" x14ac:dyDescent="0.25">
      <c r="C39" s="1"/>
      <c r="E39" s="1"/>
      <c r="F39" s="1"/>
      <c r="G39" s="1"/>
    </row>
    <row r="40" spans="3:12" x14ac:dyDescent="0.25">
      <c r="C40" s="1"/>
      <c r="E40" s="1"/>
      <c r="F40" s="1"/>
      <c r="G40" s="1"/>
    </row>
    <row r="41" spans="3:12" x14ac:dyDescent="0.25">
      <c r="C41" s="1"/>
      <c r="E41" s="1"/>
      <c r="F41" s="1"/>
      <c r="G41" s="1"/>
    </row>
    <row r="42" spans="3:12" x14ac:dyDescent="0.25">
      <c r="C42" s="1"/>
      <c r="E42" s="1"/>
      <c r="F42" s="1"/>
      <c r="G42" s="1"/>
    </row>
    <row r="43" spans="3:12" x14ac:dyDescent="0.25">
      <c r="C43" s="1"/>
      <c r="E43" s="1"/>
      <c r="F43" s="1"/>
      <c r="G43" s="1"/>
      <c r="L43">
        <v>1</v>
      </c>
    </row>
    <row r="44" spans="3:12" x14ac:dyDescent="0.25">
      <c r="C44" s="1"/>
      <c r="E44" s="1"/>
      <c r="F44" s="1"/>
      <c r="G44" s="1"/>
    </row>
    <row r="45" spans="3:12" x14ac:dyDescent="0.25">
      <c r="C45" s="1"/>
      <c r="E45" s="1"/>
      <c r="F45" s="1"/>
      <c r="G45" s="1"/>
    </row>
    <row r="46" spans="3:12" x14ac:dyDescent="0.25">
      <c r="C46" s="1"/>
      <c r="E46" s="1"/>
      <c r="F46" s="1"/>
      <c r="G46" s="1"/>
    </row>
    <row r="47" spans="3:12" x14ac:dyDescent="0.25">
      <c r="C47" s="1"/>
      <c r="E47" s="1"/>
      <c r="F47" s="1"/>
      <c r="G47" s="1"/>
    </row>
    <row r="48" spans="3:12" x14ac:dyDescent="0.25">
      <c r="C48" s="1"/>
      <c r="E48" s="1"/>
      <c r="F48" s="1"/>
      <c r="G48" s="1"/>
    </row>
    <row r="49" spans="3:7" x14ac:dyDescent="0.25">
      <c r="C49" s="1"/>
      <c r="E49" s="1"/>
      <c r="F49" s="1"/>
      <c r="G49" s="1"/>
    </row>
    <row r="50" spans="3:7" x14ac:dyDescent="0.25">
      <c r="C50" s="1"/>
      <c r="E50" s="1"/>
      <c r="F50" s="1"/>
      <c r="G50" s="1"/>
    </row>
    <row r="51" spans="3:7" x14ac:dyDescent="0.25">
      <c r="C51" s="1"/>
      <c r="E51" s="1"/>
      <c r="F51" s="1"/>
      <c r="G51" s="1"/>
    </row>
    <row r="52" spans="3:7" x14ac:dyDescent="0.25">
      <c r="C52" s="1"/>
      <c r="E52" s="1"/>
      <c r="F52" s="1"/>
      <c r="G52" s="1"/>
    </row>
    <row r="53" spans="3:7" x14ac:dyDescent="0.25">
      <c r="C53" s="1"/>
      <c r="E53" s="1"/>
      <c r="F53" s="1"/>
      <c r="G53" s="1"/>
    </row>
    <row r="54" spans="3:7" x14ac:dyDescent="0.25">
      <c r="C54" s="1"/>
      <c r="E54" s="1"/>
      <c r="F54" s="1"/>
      <c r="G54" s="1"/>
    </row>
    <row r="55" spans="3:7" x14ac:dyDescent="0.25">
      <c r="C55" s="1"/>
      <c r="E55" s="1"/>
      <c r="F55" s="1"/>
      <c r="G55" s="1"/>
    </row>
    <row r="56" spans="3:7" x14ac:dyDescent="0.25">
      <c r="C56" s="1"/>
      <c r="E56" s="1"/>
      <c r="F56" s="1"/>
      <c r="G56" s="1"/>
    </row>
    <row r="57" spans="3:7" x14ac:dyDescent="0.25">
      <c r="C57" s="1"/>
      <c r="E57" s="1"/>
      <c r="F57" s="1"/>
      <c r="G57" s="1"/>
    </row>
    <row r="58" spans="3:7" x14ac:dyDescent="0.25">
      <c r="C58" s="1"/>
      <c r="E58" s="1"/>
      <c r="F58" s="1"/>
      <c r="G58" s="1"/>
    </row>
    <row r="59" spans="3:7" x14ac:dyDescent="0.25">
      <c r="C59" s="1"/>
      <c r="E59" s="1"/>
      <c r="F59" s="1"/>
      <c r="G59" s="1"/>
    </row>
    <row r="60" spans="3:7" x14ac:dyDescent="0.25">
      <c r="C60" s="1"/>
      <c r="E60" s="1"/>
      <c r="F60" s="1"/>
      <c r="G60" s="1"/>
    </row>
    <row r="61" spans="3:7" x14ac:dyDescent="0.25">
      <c r="C61" s="1"/>
      <c r="E61" s="1"/>
      <c r="F61" s="1"/>
      <c r="G61" s="1"/>
    </row>
    <row r="62" spans="3:7" x14ac:dyDescent="0.25">
      <c r="C62" s="1"/>
      <c r="E62" s="1"/>
      <c r="F62" s="1"/>
      <c r="G62" s="1"/>
    </row>
    <row r="63" spans="3:7" x14ac:dyDescent="0.25">
      <c r="C63" s="1"/>
      <c r="E63" s="1"/>
      <c r="F63" s="1"/>
      <c r="G63" s="1"/>
    </row>
    <row r="64" spans="3:7" x14ac:dyDescent="0.25">
      <c r="C64" s="1"/>
      <c r="E64" s="1"/>
      <c r="F64" s="1"/>
      <c r="G64" s="1"/>
    </row>
    <row r="65" spans="3:7" x14ac:dyDescent="0.25">
      <c r="C65" s="1"/>
      <c r="E65" s="1"/>
      <c r="F65" s="1"/>
      <c r="G65" s="1"/>
    </row>
    <row r="66" spans="3:7" x14ac:dyDescent="0.25">
      <c r="C66" s="1"/>
      <c r="E66" s="1"/>
      <c r="F66" s="1"/>
      <c r="G66" s="1"/>
    </row>
    <row r="67" spans="3:7" x14ac:dyDescent="0.25">
      <c r="C67" s="1"/>
      <c r="E67" s="1"/>
      <c r="F67" s="1"/>
      <c r="G67" s="1"/>
    </row>
    <row r="68" spans="3:7" x14ac:dyDescent="0.25">
      <c r="C68" s="1"/>
      <c r="E68" s="1"/>
      <c r="F68" s="1"/>
      <c r="G68" s="1"/>
    </row>
    <row r="69" spans="3:7" x14ac:dyDescent="0.25">
      <c r="C69" s="1"/>
      <c r="E69" s="1"/>
      <c r="F69" s="1"/>
      <c r="G69" s="1"/>
    </row>
    <row r="70" spans="3:7" x14ac:dyDescent="0.25">
      <c r="C70" s="1"/>
      <c r="E70" s="1"/>
      <c r="F70" s="1"/>
      <c r="G70" s="1"/>
    </row>
    <row r="71" spans="3:7" x14ac:dyDescent="0.25">
      <c r="C71" s="1"/>
      <c r="E71" s="1"/>
      <c r="F71" s="1"/>
      <c r="G71" s="1"/>
    </row>
    <row r="72" spans="3:7" x14ac:dyDescent="0.25">
      <c r="C72" s="1"/>
      <c r="E72" s="1"/>
      <c r="F72" s="1"/>
      <c r="G72" s="1"/>
    </row>
    <row r="73" spans="3:7" x14ac:dyDescent="0.25">
      <c r="C73" s="1"/>
      <c r="E73" s="1"/>
      <c r="F73" s="1"/>
      <c r="G73" s="1"/>
    </row>
    <row r="74" spans="3:7" x14ac:dyDescent="0.25">
      <c r="C74" s="1"/>
      <c r="E74" s="1"/>
      <c r="F74" s="1"/>
      <c r="G74" s="1"/>
    </row>
    <row r="75" spans="3:7" x14ac:dyDescent="0.25">
      <c r="C75" s="1"/>
      <c r="E75" s="1"/>
      <c r="F75" s="1"/>
      <c r="G75" s="1"/>
    </row>
    <row r="76" spans="3:7" x14ac:dyDescent="0.25">
      <c r="C76" s="1"/>
      <c r="E76" s="1"/>
      <c r="F76" s="1"/>
      <c r="G76" s="1"/>
    </row>
    <row r="77" spans="3:7" x14ac:dyDescent="0.25">
      <c r="C77" s="1"/>
      <c r="E77" s="1"/>
      <c r="F77" s="1"/>
      <c r="G77" s="1"/>
    </row>
    <row r="78" spans="3:7" x14ac:dyDescent="0.25">
      <c r="C78" s="1"/>
      <c r="E78" s="1"/>
      <c r="F78" s="1"/>
      <c r="G78" s="1"/>
    </row>
    <row r="79" spans="3:7" x14ac:dyDescent="0.25">
      <c r="C79" s="1"/>
      <c r="E79" s="1"/>
      <c r="F79" s="1"/>
      <c r="G79" s="1"/>
    </row>
    <row r="80" spans="3:7" x14ac:dyDescent="0.25">
      <c r="C80" s="1"/>
      <c r="E80" s="1"/>
      <c r="F80" s="1"/>
      <c r="G80" s="1"/>
    </row>
    <row r="81" spans="3:7" x14ac:dyDescent="0.25">
      <c r="C81" s="1"/>
      <c r="E81" s="1"/>
      <c r="F81" s="1"/>
      <c r="G81" s="1"/>
    </row>
    <row r="82" spans="3:7" x14ac:dyDescent="0.25">
      <c r="C82" s="1"/>
      <c r="E82" s="1"/>
      <c r="F82" s="1"/>
      <c r="G82" s="1"/>
    </row>
    <row r="83" spans="3:7" x14ac:dyDescent="0.25">
      <c r="C83" s="1"/>
      <c r="E83" s="1"/>
      <c r="F83" s="1"/>
      <c r="G83" s="1"/>
    </row>
    <row r="84" spans="3:7" x14ac:dyDescent="0.25">
      <c r="C84" s="1"/>
      <c r="E84" s="1"/>
      <c r="F84" s="1"/>
      <c r="G84" s="1"/>
    </row>
    <row r="85" spans="3:7" x14ac:dyDescent="0.25">
      <c r="C85" s="1"/>
      <c r="E85" s="1"/>
      <c r="F85" s="1"/>
      <c r="G85" s="1"/>
    </row>
    <row r="86" spans="3:7" x14ac:dyDescent="0.25">
      <c r="C86" s="1"/>
      <c r="E86" s="1"/>
      <c r="F86" s="1"/>
      <c r="G86" s="1"/>
    </row>
    <row r="87" spans="3:7" x14ac:dyDescent="0.25">
      <c r="C87" s="1"/>
      <c r="E87" s="1"/>
      <c r="F87" s="1"/>
      <c r="G87" s="1"/>
    </row>
    <row r="88" spans="3:7" x14ac:dyDescent="0.25">
      <c r="C88" s="1"/>
      <c r="E88" s="1"/>
      <c r="F88" s="1"/>
      <c r="G88" s="1"/>
    </row>
    <row r="89" spans="3:7" x14ac:dyDescent="0.25">
      <c r="C89" s="1"/>
      <c r="E89" s="1"/>
      <c r="F89" s="1"/>
      <c r="G89" s="1"/>
    </row>
    <row r="90" spans="3:7" x14ac:dyDescent="0.25">
      <c r="C90" s="1"/>
      <c r="E90" s="1"/>
      <c r="F90" s="1"/>
      <c r="G90" s="1"/>
    </row>
    <row r="91" spans="3:7" x14ac:dyDescent="0.25">
      <c r="C91" s="1"/>
      <c r="E91" s="1"/>
      <c r="F91" s="1"/>
      <c r="G91" s="1"/>
    </row>
    <row r="92" spans="3:7" x14ac:dyDescent="0.25">
      <c r="C92" s="1"/>
      <c r="E92" s="1"/>
      <c r="F92" s="1"/>
      <c r="G92" s="1"/>
    </row>
    <row r="93" spans="3:7" x14ac:dyDescent="0.25">
      <c r="C93" s="1"/>
      <c r="E93" s="1"/>
      <c r="F93" s="1"/>
      <c r="G93" s="1"/>
    </row>
    <row r="94" spans="3:7" x14ac:dyDescent="0.25">
      <c r="C94" s="1"/>
      <c r="E94" s="1"/>
      <c r="F94" s="1"/>
      <c r="G94" s="1"/>
    </row>
    <row r="95" spans="3:7" x14ac:dyDescent="0.25">
      <c r="C95" s="1"/>
      <c r="E95" s="1"/>
      <c r="F95" s="1"/>
      <c r="G95" s="1"/>
    </row>
    <row r="96" spans="3:7" x14ac:dyDescent="0.25">
      <c r="C96" s="1"/>
      <c r="E96" s="1"/>
      <c r="F96" s="1"/>
      <c r="G96" s="1"/>
    </row>
    <row r="97" spans="3:7" x14ac:dyDescent="0.25">
      <c r="C97" s="1"/>
      <c r="E97" s="1"/>
      <c r="F97" s="1"/>
      <c r="G97" s="1"/>
    </row>
    <row r="98" spans="3:7" x14ac:dyDescent="0.25">
      <c r="C98" s="1"/>
      <c r="E98" s="1"/>
      <c r="F98" s="1"/>
      <c r="G98" s="1"/>
    </row>
    <row r="99" spans="3:7" x14ac:dyDescent="0.25">
      <c r="C99" s="1"/>
      <c r="E99" s="1"/>
      <c r="F99" s="1"/>
      <c r="G99" s="1"/>
    </row>
    <row r="100" spans="3:7" x14ac:dyDescent="0.25">
      <c r="C100" s="1"/>
      <c r="E100" s="1"/>
      <c r="F100" s="1"/>
      <c r="G100" s="1"/>
    </row>
  </sheetData>
  <autoFilter ref="A1:I1" xr:uid="{2B08AA73-911C-4499-A579-5ADDF77D06D0}"/>
  <dataValidations count="1">
    <dataValidation type="list" allowBlank="1" showInputMessage="1" showErrorMessage="1" sqref="I2" xr:uid="{F4C3B787-DE92-4843-925F-81955489A60C}">
      <formula1>$W$2:$W$4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ECBA2C-96BF-46C9-8774-D41324594ABD}">
          <x14:formula1>
            <xm:f>'Master Barang'!$A$2:$A$26</xm:f>
          </x14:formula1>
          <xm:sqref>C2:C100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F315-4E0D-4D7E-A4D9-ECFDF43A772B}">
  <sheetPr codeName="Sheet4"/>
  <dimension ref="A1:W100"/>
  <sheetViews>
    <sheetView zoomScale="134" zoomScaleNormal="130" workbookViewId="0">
      <selection activeCell="C2" sqref="C2"/>
    </sheetView>
  </sheetViews>
  <sheetFormatPr defaultRowHeight="15" x14ac:dyDescent="0.25"/>
  <cols>
    <col min="1" max="1" width="4" bestFit="1" customWidth="1"/>
    <col min="2" max="2" width="9.85546875" bestFit="1" customWidth="1"/>
    <col min="3" max="3" width="36.85546875" bestFit="1" customWidth="1"/>
    <col min="4" max="4" width="3.85546875" bestFit="1" customWidth="1"/>
    <col min="5" max="5" width="17.7109375" customWidth="1"/>
    <col min="6" max="6" width="13.42578125" bestFit="1" customWidth="1"/>
    <col min="7" max="7" width="17" bestFit="1" customWidth="1"/>
    <col min="8" max="8" width="13.42578125" bestFit="1" customWidth="1"/>
    <col min="9" max="9" width="16.85546875" bestFit="1" customWidth="1"/>
  </cols>
  <sheetData>
    <row r="1" spans="1:23" s="14" customFormat="1" x14ac:dyDescent="0.25">
      <c r="A1" s="14" t="s">
        <v>8</v>
      </c>
      <c r="B1" s="14" t="s">
        <v>7</v>
      </c>
      <c r="C1" s="14" t="s">
        <v>6</v>
      </c>
      <c r="D1" s="14" t="s">
        <v>5</v>
      </c>
      <c r="E1" s="14" t="s">
        <v>4</v>
      </c>
      <c r="F1" s="14" t="s">
        <v>3</v>
      </c>
      <c r="G1" s="14" t="s">
        <v>2</v>
      </c>
      <c r="H1" s="14" t="s">
        <v>1</v>
      </c>
      <c r="I1" s="14" t="s">
        <v>0</v>
      </c>
    </row>
    <row r="2" spans="1:23" x14ac:dyDescent="0.25">
      <c r="C2" s="1" t="s">
        <v>69</v>
      </c>
      <c r="E2" s="1"/>
      <c r="F2" s="1"/>
      <c r="G2" s="1"/>
      <c r="W2" t="s">
        <v>67</v>
      </c>
    </row>
    <row r="3" spans="1:23" x14ac:dyDescent="0.25">
      <c r="C3" s="1"/>
      <c r="E3" s="1"/>
      <c r="F3" s="1"/>
      <c r="G3" s="1"/>
      <c r="W3" t="s">
        <v>64</v>
      </c>
    </row>
    <row r="4" spans="1:23" x14ac:dyDescent="0.25">
      <c r="C4" s="1"/>
      <c r="E4" s="1"/>
      <c r="F4" s="1"/>
      <c r="G4" s="1"/>
      <c r="W4" t="s">
        <v>68</v>
      </c>
    </row>
    <row r="5" spans="1:23" x14ac:dyDescent="0.25">
      <c r="C5" s="1"/>
      <c r="E5" s="1"/>
      <c r="F5" s="1"/>
      <c r="G5" s="1"/>
    </row>
    <row r="6" spans="1:23" x14ac:dyDescent="0.25">
      <c r="C6" s="1"/>
      <c r="E6" s="1"/>
      <c r="F6" s="1"/>
      <c r="G6" s="1"/>
    </row>
    <row r="7" spans="1:23" x14ac:dyDescent="0.25">
      <c r="C7" s="1"/>
      <c r="E7" s="1"/>
      <c r="F7" s="1"/>
      <c r="G7" s="1"/>
    </row>
    <row r="8" spans="1:23" x14ac:dyDescent="0.25">
      <c r="C8" s="1"/>
      <c r="E8" s="1"/>
      <c r="F8" s="1"/>
      <c r="G8" s="1"/>
    </row>
    <row r="9" spans="1:23" x14ac:dyDescent="0.25">
      <c r="C9" s="1"/>
      <c r="E9" s="1"/>
      <c r="F9" s="1"/>
      <c r="G9" s="1"/>
    </row>
    <row r="10" spans="1:23" x14ac:dyDescent="0.25">
      <c r="C10" s="1"/>
      <c r="E10" s="1"/>
      <c r="F10" s="1"/>
      <c r="G10" s="1"/>
    </row>
    <row r="11" spans="1:23" x14ac:dyDescent="0.25">
      <c r="C11" s="1"/>
      <c r="E11" s="1"/>
      <c r="F11" s="1"/>
      <c r="G11" s="1"/>
    </row>
    <row r="12" spans="1:23" x14ac:dyDescent="0.25">
      <c r="C12" s="1"/>
      <c r="E12" s="1"/>
      <c r="F12" s="1"/>
      <c r="G12" s="1"/>
    </row>
    <row r="13" spans="1:23" x14ac:dyDescent="0.25">
      <c r="C13" s="1"/>
      <c r="E13" s="1"/>
      <c r="F13" s="1"/>
      <c r="G13" s="1"/>
    </row>
    <row r="14" spans="1:23" x14ac:dyDescent="0.25">
      <c r="C14" s="1"/>
      <c r="E14" s="1"/>
      <c r="F14" s="1"/>
      <c r="G14" s="1"/>
    </row>
    <row r="15" spans="1:23" x14ac:dyDescent="0.25">
      <c r="C15" s="1"/>
      <c r="E15" s="1"/>
      <c r="F15" s="1"/>
      <c r="G15" s="1"/>
    </row>
    <row r="16" spans="1:23" x14ac:dyDescent="0.25">
      <c r="C16" s="1"/>
      <c r="E16" s="1"/>
      <c r="F16" s="1"/>
      <c r="G16" s="1"/>
    </row>
    <row r="17" spans="3:15" x14ac:dyDescent="0.25">
      <c r="C17" s="1"/>
      <c r="E17" s="1"/>
      <c r="F17" s="1"/>
      <c r="G17" s="1"/>
    </row>
    <row r="18" spans="3:15" x14ac:dyDescent="0.25">
      <c r="C18" s="1"/>
      <c r="E18" s="1"/>
      <c r="F18" s="1"/>
      <c r="G18" s="1"/>
    </row>
    <row r="19" spans="3:15" x14ac:dyDescent="0.25">
      <c r="C19" s="1"/>
      <c r="E19" s="1"/>
      <c r="F19" s="1"/>
      <c r="G19" s="1"/>
    </row>
    <row r="20" spans="3:15" x14ac:dyDescent="0.25">
      <c r="C20" s="1"/>
      <c r="E20" s="1"/>
      <c r="F20" s="1"/>
      <c r="G20" s="1"/>
    </row>
    <row r="21" spans="3:15" x14ac:dyDescent="0.25">
      <c r="C21" s="1"/>
      <c r="E21" s="1"/>
      <c r="F21" s="1"/>
      <c r="G21" s="1"/>
    </row>
    <row r="22" spans="3:15" x14ac:dyDescent="0.25">
      <c r="C22" s="1"/>
      <c r="E22" s="1"/>
      <c r="F22" s="1"/>
      <c r="G22" s="1"/>
    </row>
    <row r="23" spans="3:15" x14ac:dyDescent="0.25">
      <c r="C23" s="1"/>
      <c r="E23" s="1"/>
      <c r="F23" s="1"/>
      <c r="G23" s="1"/>
    </row>
    <row r="24" spans="3:15" x14ac:dyDescent="0.25">
      <c r="C24" s="1"/>
      <c r="E24" s="1"/>
      <c r="F24" s="1"/>
      <c r="G24" s="1"/>
    </row>
    <row r="25" spans="3:15" x14ac:dyDescent="0.25">
      <c r="C25" s="1"/>
      <c r="E25" s="1"/>
      <c r="F25" s="1"/>
      <c r="G25" s="1"/>
    </row>
    <row r="26" spans="3:15" x14ac:dyDescent="0.25">
      <c r="C26" s="1"/>
      <c r="E26" s="1"/>
      <c r="F26" s="1"/>
      <c r="G26" s="1"/>
    </row>
    <row r="27" spans="3:15" x14ac:dyDescent="0.25">
      <c r="C27" s="1"/>
      <c r="E27" s="1"/>
      <c r="F27" s="1"/>
      <c r="G27" s="1"/>
      <c r="J27" t="s">
        <v>48</v>
      </c>
    </row>
    <row r="28" spans="3:15" x14ac:dyDescent="0.25">
      <c r="C28" s="1"/>
      <c r="E28" s="1"/>
      <c r="F28" s="1"/>
      <c r="G28" s="1"/>
    </row>
    <row r="29" spans="3:15" x14ac:dyDescent="0.25">
      <c r="C29" s="1"/>
      <c r="E29" s="1"/>
      <c r="F29" s="1"/>
      <c r="G29" s="1"/>
      <c r="O29" s="5"/>
    </row>
    <row r="30" spans="3:15" x14ac:dyDescent="0.25">
      <c r="C30" s="1"/>
      <c r="E30" s="1"/>
      <c r="F30" s="1"/>
      <c r="G30" s="1"/>
    </row>
    <row r="31" spans="3:15" x14ac:dyDescent="0.25">
      <c r="C31" s="1"/>
      <c r="E31" s="1"/>
      <c r="F31" s="1"/>
      <c r="G31" s="1"/>
    </row>
    <row r="32" spans="3:15" x14ac:dyDescent="0.25">
      <c r="C32" s="1"/>
      <c r="E32" s="1"/>
      <c r="F32" s="1"/>
      <c r="G32" s="1"/>
    </row>
    <row r="33" spans="3:12" x14ac:dyDescent="0.25">
      <c r="C33" s="1"/>
      <c r="E33" s="1"/>
      <c r="F33" s="1"/>
      <c r="G33" s="1"/>
    </row>
    <row r="34" spans="3:12" x14ac:dyDescent="0.25">
      <c r="C34" s="1"/>
      <c r="E34" s="1"/>
      <c r="F34" s="1"/>
      <c r="G34" s="1"/>
    </row>
    <row r="35" spans="3:12" x14ac:dyDescent="0.25">
      <c r="C35" s="1"/>
      <c r="E35" s="1"/>
      <c r="F35" s="1"/>
      <c r="G35" s="1"/>
    </row>
    <row r="36" spans="3:12" x14ac:dyDescent="0.25">
      <c r="C36" s="1"/>
      <c r="E36" s="1"/>
      <c r="F36" s="1"/>
      <c r="G36" s="1"/>
    </row>
    <row r="37" spans="3:12" x14ac:dyDescent="0.25">
      <c r="C37" s="1"/>
      <c r="E37" s="1"/>
      <c r="F37" s="1"/>
      <c r="G37" s="1"/>
    </row>
    <row r="38" spans="3:12" x14ac:dyDescent="0.25">
      <c r="C38" s="1"/>
      <c r="E38" s="1"/>
      <c r="F38" s="1"/>
      <c r="G38" s="1"/>
    </row>
    <row r="39" spans="3:12" x14ac:dyDescent="0.25">
      <c r="C39" s="1"/>
      <c r="E39" s="1"/>
      <c r="F39" s="1"/>
      <c r="G39" s="1"/>
    </row>
    <row r="40" spans="3:12" x14ac:dyDescent="0.25">
      <c r="C40" s="1"/>
      <c r="E40" s="1"/>
      <c r="F40" s="1"/>
      <c r="G40" s="1"/>
    </row>
    <row r="41" spans="3:12" x14ac:dyDescent="0.25">
      <c r="C41" s="1"/>
      <c r="E41" s="1"/>
      <c r="F41" s="1"/>
      <c r="G41" s="1"/>
    </row>
    <row r="42" spans="3:12" x14ac:dyDescent="0.25">
      <c r="C42" s="1"/>
      <c r="E42" s="1"/>
      <c r="F42" s="1"/>
      <c r="G42" s="1"/>
    </row>
    <row r="43" spans="3:12" x14ac:dyDescent="0.25">
      <c r="C43" s="1"/>
      <c r="E43" s="1"/>
      <c r="F43" s="1"/>
      <c r="G43" s="1"/>
      <c r="L43">
        <v>1</v>
      </c>
    </row>
    <row r="44" spans="3:12" x14ac:dyDescent="0.25">
      <c r="C44" s="1"/>
      <c r="E44" s="1"/>
      <c r="F44" s="1"/>
      <c r="G44" s="1"/>
    </row>
    <row r="45" spans="3:12" x14ac:dyDescent="0.25">
      <c r="C45" s="1"/>
      <c r="E45" s="1"/>
      <c r="F45" s="1"/>
      <c r="G45" s="1"/>
    </row>
    <row r="46" spans="3:12" x14ac:dyDescent="0.25">
      <c r="C46" s="1"/>
      <c r="E46" s="1"/>
      <c r="F46" s="1"/>
      <c r="G46" s="1"/>
    </row>
    <row r="47" spans="3:12" x14ac:dyDescent="0.25">
      <c r="C47" s="1"/>
      <c r="E47" s="1"/>
      <c r="F47" s="1"/>
      <c r="G47" s="1"/>
    </row>
    <row r="48" spans="3:12" x14ac:dyDescent="0.25">
      <c r="C48" s="1"/>
      <c r="E48" s="1"/>
      <c r="F48" s="1"/>
      <c r="G48" s="1"/>
    </row>
    <row r="49" spans="3:7" x14ac:dyDescent="0.25">
      <c r="C49" s="1"/>
      <c r="E49" s="1"/>
      <c r="F49" s="1"/>
      <c r="G49" s="1"/>
    </row>
    <row r="50" spans="3:7" x14ac:dyDescent="0.25">
      <c r="C50" s="1"/>
      <c r="E50" s="1"/>
      <c r="F50" s="1"/>
      <c r="G50" s="1"/>
    </row>
    <row r="51" spans="3:7" x14ac:dyDescent="0.25">
      <c r="C51" s="1"/>
      <c r="E51" s="1"/>
      <c r="F51" s="1"/>
      <c r="G51" s="1"/>
    </row>
    <row r="52" spans="3:7" x14ac:dyDescent="0.25">
      <c r="C52" s="1"/>
      <c r="E52" s="1"/>
      <c r="F52" s="1"/>
      <c r="G52" s="1"/>
    </row>
    <row r="53" spans="3:7" x14ac:dyDescent="0.25">
      <c r="C53" s="1"/>
      <c r="E53" s="1"/>
      <c r="F53" s="1"/>
      <c r="G53" s="1"/>
    </row>
    <row r="54" spans="3:7" x14ac:dyDescent="0.25">
      <c r="C54" s="1"/>
      <c r="E54" s="1"/>
      <c r="F54" s="1"/>
      <c r="G54" s="1"/>
    </row>
    <row r="55" spans="3:7" x14ac:dyDescent="0.25">
      <c r="C55" s="1"/>
      <c r="E55" s="1"/>
      <c r="F55" s="1"/>
      <c r="G55" s="1"/>
    </row>
    <row r="56" spans="3:7" x14ac:dyDescent="0.25">
      <c r="C56" s="1"/>
      <c r="E56" s="1"/>
      <c r="F56" s="1"/>
      <c r="G56" s="1"/>
    </row>
    <row r="57" spans="3:7" x14ac:dyDescent="0.25">
      <c r="C57" s="1"/>
      <c r="E57" s="1"/>
      <c r="F57" s="1"/>
      <c r="G57" s="1"/>
    </row>
    <row r="58" spans="3:7" x14ac:dyDescent="0.25">
      <c r="C58" s="1"/>
      <c r="E58" s="1"/>
      <c r="F58" s="1"/>
      <c r="G58" s="1"/>
    </row>
    <row r="59" spans="3:7" x14ac:dyDescent="0.25">
      <c r="C59" s="1"/>
      <c r="E59" s="1"/>
      <c r="F59" s="1"/>
      <c r="G59" s="1"/>
    </row>
    <row r="60" spans="3:7" x14ac:dyDescent="0.25">
      <c r="C60" s="1"/>
      <c r="E60" s="1"/>
      <c r="F60" s="1"/>
      <c r="G60" s="1"/>
    </row>
    <row r="61" spans="3:7" x14ac:dyDescent="0.25">
      <c r="C61" s="1"/>
      <c r="E61" s="1"/>
      <c r="F61" s="1"/>
      <c r="G61" s="1"/>
    </row>
    <row r="62" spans="3:7" x14ac:dyDescent="0.25">
      <c r="C62" s="1"/>
      <c r="E62" s="1"/>
      <c r="F62" s="1"/>
      <c r="G62" s="1"/>
    </row>
    <row r="63" spans="3:7" x14ac:dyDescent="0.25">
      <c r="C63" s="1"/>
      <c r="E63" s="1"/>
      <c r="F63" s="1"/>
      <c r="G63" s="1"/>
    </row>
    <row r="64" spans="3:7" x14ac:dyDescent="0.25">
      <c r="C64" s="1"/>
      <c r="E64" s="1"/>
      <c r="F64" s="1"/>
      <c r="G64" s="1"/>
    </row>
    <row r="65" spans="3:7" x14ac:dyDescent="0.25">
      <c r="C65" s="1"/>
      <c r="E65" s="1"/>
      <c r="F65" s="1"/>
      <c r="G65" s="1"/>
    </row>
    <row r="66" spans="3:7" x14ac:dyDescent="0.25">
      <c r="C66" s="1"/>
      <c r="E66" s="1"/>
      <c r="F66" s="1"/>
      <c r="G66" s="1"/>
    </row>
    <row r="67" spans="3:7" x14ac:dyDescent="0.25">
      <c r="C67" s="1"/>
      <c r="E67" s="1"/>
      <c r="F67" s="1"/>
      <c r="G67" s="1"/>
    </row>
    <row r="68" spans="3:7" x14ac:dyDescent="0.25">
      <c r="C68" s="1"/>
      <c r="E68" s="1"/>
      <c r="F68" s="1"/>
      <c r="G68" s="1"/>
    </row>
    <row r="69" spans="3:7" x14ac:dyDescent="0.25">
      <c r="C69" s="1"/>
      <c r="E69" s="1"/>
      <c r="F69" s="1"/>
      <c r="G69" s="1"/>
    </row>
    <row r="70" spans="3:7" x14ac:dyDescent="0.25">
      <c r="C70" s="1"/>
      <c r="E70" s="1"/>
      <c r="F70" s="1"/>
      <c r="G70" s="1"/>
    </row>
    <row r="71" spans="3:7" x14ac:dyDescent="0.25">
      <c r="C71" s="1"/>
      <c r="E71" s="1"/>
      <c r="F71" s="1"/>
      <c r="G71" s="1"/>
    </row>
    <row r="72" spans="3:7" x14ac:dyDescent="0.25">
      <c r="C72" s="1"/>
      <c r="E72" s="1"/>
      <c r="F72" s="1"/>
      <c r="G72" s="1"/>
    </row>
    <row r="73" spans="3:7" x14ac:dyDescent="0.25">
      <c r="C73" s="1"/>
      <c r="E73" s="1"/>
      <c r="F73" s="1"/>
      <c r="G73" s="1"/>
    </row>
    <row r="74" spans="3:7" x14ac:dyDescent="0.25">
      <c r="C74" s="1"/>
      <c r="E74" s="1"/>
      <c r="F74" s="1"/>
      <c r="G74" s="1"/>
    </row>
    <row r="75" spans="3:7" x14ac:dyDescent="0.25">
      <c r="C75" s="1"/>
      <c r="E75" s="1"/>
      <c r="F75" s="1"/>
      <c r="G75" s="1"/>
    </row>
    <row r="76" spans="3:7" x14ac:dyDescent="0.25">
      <c r="C76" s="1"/>
      <c r="E76" s="1"/>
      <c r="F76" s="1"/>
      <c r="G76" s="1"/>
    </row>
    <row r="77" spans="3:7" x14ac:dyDescent="0.25">
      <c r="C77" s="1"/>
      <c r="E77" s="1"/>
      <c r="F77" s="1"/>
      <c r="G77" s="1"/>
    </row>
    <row r="78" spans="3:7" x14ac:dyDescent="0.25">
      <c r="C78" s="1"/>
      <c r="E78" s="1"/>
      <c r="F78" s="1"/>
      <c r="G78" s="1"/>
    </row>
    <row r="79" spans="3:7" x14ac:dyDescent="0.25">
      <c r="C79" s="1"/>
      <c r="E79" s="1"/>
      <c r="F79" s="1"/>
      <c r="G79" s="1"/>
    </row>
    <row r="80" spans="3:7" x14ac:dyDescent="0.25">
      <c r="C80" s="1"/>
      <c r="E80" s="1"/>
      <c r="F80" s="1"/>
      <c r="G80" s="1"/>
    </row>
    <row r="81" spans="3:7" x14ac:dyDescent="0.25">
      <c r="C81" s="1"/>
      <c r="E81" s="1"/>
      <c r="F81" s="1"/>
      <c r="G81" s="1"/>
    </row>
    <row r="82" spans="3:7" x14ac:dyDescent="0.25">
      <c r="C82" s="1"/>
      <c r="E82" s="1"/>
      <c r="F82" s="1"/>
      <c r="G82" s="1"/>
    </row>
    <row r="83" spans="3:7" x14ac:dyDescent="0.25">
      <c r="C83" s="1"/>
      <c r="E83" s="1"/>
      <c r="F83" s="1"/>
      <c r="G83" s="1"/>
    </row>
    <row r="84" spans="3:7" x14ac:dyDescent="0.25">
      <c r="C84" s="1"/>
      <c r="E84" s="1"/>
      <c r="F84" s="1"/>
      <c r="G84" s="1"/>
    </row>
    <row r="85" spans="3:7" x14ac:dyDescent="0.25">
      <c r="C85" s="1"/>
      <c r="E85" s="1"/>
      <c r="F85" s="1"/>
      <c r="G85" s="1"/>
    </row>
    <row r="86" spans="3:7" x14ac:dyDescent="0.25">
      <c r="C86" s="1"/>
      <c r="E86" s="1"/>
      <c r="F86" s="1"/>
      <c r="G86" s="1"/>
    </row>
    <row r="87" spans="3:7" x14ac:dyDescent="0.25">
      <c r="C87" s="1"/>
      <c r="E87" s="1"/>
      <c r="F87" s="1"/>
      <c r="G87" s="1"/>
    </row>
    <row r="88" spans="3:7" x14ac:dyDescent="0.25">
      <c r="C88" s="1"/>
      <c r="E88" s="1"/>
      <c r="F88" s="1"/>
      <c r="G88" s="1"/>
    </row>
    <row r="89" spans="3:7" x14ac:dyDescent="0.25">
      <c r="C89" s="1"/>
      <c r="E89" s="1"/>
      <c r="F89" s="1"/>
      <c r="G89" s="1"/>
    </row>
    <row r="90" spans="3:7" x14ac:dyDescent="0.25">
      <c r="C90" s="1"/>
      <c r="E90" s="1"/>
      <c r="F90" s="1"/>
      <c r="G90" s="1"/>
    </row>
    <row r="91" spans="3:7" x14ac:dyDescent="0.25">
      <c r="C91" s="1"/>
      <c r="E91" s="1"/>
      <c r="F91" s="1"/>
      <c r="G91" s="1"/>
    </row>
    <row r="92" spans="3:7" x14ac:dyDescent="0.25">
      <c r="C92" s="1"/>
      <c r="E92" s="1"/>
      <c r="F92" s="1"/>
      <c r="G92" s="1"/>
    </row>
    <row r="93" spans="3:7" x14ac:dyDescent="0.25">
      <c r="C93" s="1"/>
      <c r="E93" s="1"/>
      <c r="F93" s="1"/>
      <c r="G93" s="1"/>
    </row>
    <row r="94" spans="3:7" x14ac:dyDescent="0.25">
      <c r="C94" s="1"/>
      <c r="E94" s="1"/>
      <c r="F94" s="1"/>
      <c r="G94" s="1"/>
    </row>
    <row r="95" spans="3:7" x14ac:dyDescent="0.25">
      <c r="C95" s="1"/>
      <c r="E95" s="1"/>
      <c r="F95" s="1"/>
      <c r="G95" s="1"/>
    </row>
    <row r="96" spans="3:7" x14ac:dyDescent="0.25">
      <c r="C96" s="1"/>
      <c r="E96" s="1"/>
      <c r="F96" s="1"/>
      <c r="G96" s="1"/>
    </row>
    <row r="97" spans="3:7" x14ac:dyDescent="0.25">
      <c r="C97" s="1"/>
      <c r="E97" s="1"/>
      <c r="F97" s="1"/>
      <c r="G97" s="1"/>
    </row>
    <row r="98" spans="3:7" x14ac:dyDescent="0.25">
      <c r="C98" s="1"/>
      <c r="E98" s="1"/>
      <c r="F98" s="1"/>
      <c r="G98" s="1"/>
    </row>
    <row r="99" spans="3:7" x14ac:dyDescent="0.25">
      <c r="C99" s="1"/>
      <c r="E99" s="1"/>
      <c r="F99" s="1"/>
      <c r="G99" s="1"/>
    </row>
    <row r="100" spans="3:7" x14ac:dyDescent="0.25">
      <c r="C100" s="1"/>
      <c r="E100" s="1"/>
      <c r="F100" s="1"/>
      <c r="G100" s="1"/>
    </row>
  </sheetData>
  <autoFilter ref="A1:I1" xr:uid="{2B08AA73-911C-4499-A579-5ADDF77D06D0}"/>
  <dataValidations count="1">
    <dataValidation type="list" allowBlank="1" showInputMessage="1" showErrorMessage="1" sqref="I2" xr:uid="{820B506B-23AF-4507-9606-B0EF260358C5}">
      <formula1>$W$2:$W$4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EFDA5C-0EA8-44B7-A4C0-D96147AD7F3A}">
          <x14:formula1>
            <xm:f>'Master Barang'!$A$2:$A$26</xm:f>
          </x14:formula1>
          <xm:sqref>C2:C100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C8FD-7180-4894-818E-358533F61D11}">
  <sheetPr codeName="Sheet5"/>
  <dimension ref="A1:E1"/>
  <sheetViews>
    <sheetView topLeftCell="A2" zoomScale="130" zoomScaleNormal="130" workbookViewId="0">
      <selection activeCell="F32" sqref="F32"/>
    </sheetView>
  </sheetViews>
  <sheetFormatPr defaultColWidth="28.140625" defaultRowHeight="15" x14ac:dyDescent="0.25"/>
  <cols>
    <col min="1" max="1" width="4" bestFit="1" customWidth="1"/>
    <col min="2" max="2" width="7.7109375" bestFit="1" customWidth="1"/>
    <col min="5" max="5" width="28.140625" style="2"/>
  </cols>
  <sheetData>
    <row r="1" spans="1:5" x14ac:dyDescent="0.25">
      <c r="A1" s="14" t="s">
        <v>8</v>
      </c>
      <c r="B1" s="14" t="s">
        <v>7</v>
      </c>
      <c r="C1" s="14" t="s">
        <v>17</v>
      </c>
      <c r="D1" s="14" t="s">
        <v>9</v>
      </c>
      <c r="E1" s="14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EB43-BDB5-40F7-8761-09CE4D1A500A}">
  <sheetPr codeName="Sheet6"/>
  <dimension ref="A1:F1"/>
  <sheetViews>
    <sheetView workbookViewId="0">
      <selection activeCell="C7" sqref="C7"/>
    </sheetView>
  </sheetViews>
  <sheetFormatPr defaultColWidth="20.28515625" defaultRowHeight="15" x14ac:dyDescent="0.25"/>
  <cols>
    <col min="1" max="1" width="3.5703125" bestFit="1" customWidth="1"/>
    <col min="5" max="5" width="20.28515625" style="2"/>
  </cols>
  <sheetData>
    <row r="1" spans="1:6" x14ac:dyDescent="0.25">
      <c r="A1" s="14" t="s">
        <v>18</v>
      </c>
      <c r="B1" s="14" t="s">
        <v>19</v>
      </c>
      <c r="C1" s="14" t="s">
        <v>20</v>
      </c>
      <c r="D1" s="14" t="s">
        <v>9</v>
      </c>
      <c r="E1" s="14" t="s">
        <v>65</v>
      </c>
      <c r="F1" s="14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F151-19D8-4CA9-AA23-CDD81BFCF8EE}">
  <sheetPr codeName="Sheet7"/>
  <dimension ref="A1:E1"/>
  <sheetViews>
    <sheetView workbookViewId="0">
      <selection activeCell="O43" sqref="O43"/>
    </sheetView>
  </sheetViews>
  <sheetFormatPr defaultRowHeight="15" x14ac:dyDescent="0.25"/>
  <cols>
    <col min="1" max="1" width="4" bestFit="1" customWidth="1"/>
    <col min="2" max="2" width="8" bestFit="1" customWidth="1"/>
    <col min="3" max="3" width="5.42578125" bestFit="1" customWidth="1"/>
    <col min="4" max="4" width="11" bestFit="1" customWidth="1"/>
    <col min="5" max="5" width="8.85546875" bestFit="1" customWidth="1"/>
  </cols>
  <sheetData>
    <row r="1" spans="1:5" x14ac:dyDescent="0.25">
      <c r="A1" t="s">
        <v>8</v>
      </c>
      <c r="B1" t="s">
        <v>7</v>
      </c>
      <c r="C1" t="s">
        <v>17</v>
      </c>
      <c r="D1" t="s">
        <v>9</v>
      </c>
      <c r="E1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Barang</vt:lpstr>
      <vt:lpstr>Laporan Keuangan Summary</vt:lpstr>
      <vt:lpstr>Transaksi_barang_toko1</vt:lpstr>
      <vt:lpstr>Transaksi_barang_toko2</vt:lpstr>
      <vt:lpstr>Beban</vt:lpstr>
      <vt:lpstr>Hutang</vt:lpstr>
      <vt:lpstr>Pendapatan_Lainya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Giyasa a</dc:creator>
  <cp:lastModifiedBy>Giyasa a</cp:lastModifiedBy>
  <dcterms:created xsi:type="dcterms:W3CDTF">2025-01-02T06:33:12Z</dcterms:created>
  <dcterms:modified xsi:type="dcterms:W3CDTF">2025-01-30T15:04:14Z</dcterms:modified>
</cp:coreProperties>
</file>