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41114398 - Doli Hutabarat\Semester 4\Metode Numerik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2" i="1" l="1"/>
  <c r="F263" i="1" s="1"/>
  <c r="G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90" i="1"/>
  <c r="D192" i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191" i="1"/>
  <c r="E186" i="1"/>
  <c r="F177" i="1"/>
  <c r="F178" i="1" s="1"/>
  <c r="G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35" i="1"/>
  <c r="D137" i="1"/>
  <c r="D138" i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36" i="1"/>
  <c r="E131" i="1"/>
  <c r="F122" i="1"/>
  <c r="F123" i="1"/>
  <c r="G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00" i="1"/>
  <c r="D102" i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01" i="1"/>
  <c r="E96" i="1"/>
  <c r="F87" i="1"/>
  <c r="F88" i="1" s="1"/>
  <c r="G75" i="1"/>
  <c r="F76" i="1"/>
  <c r="F77" i="1"/>
  <c r="F78" i="1"/>
  <c r="F79" i="1"/>
  <c r="F80" i="1"/>
  <c r="F81" i="1"/>
  <c r="F82" i="1"/>
  <c r="F83" i="1"/>
  <c r="F84" i="1"/>
  <c r="F75" i="1"/>
  <c r="E76" i="1"/>
  <c r="E77" i="1"/>
  <c r="E78" i="1"/>
  <c r="E79" i="1"/>
  <c r="E80" i="1"/>
  <c r="E81" i="1"/>
  <c r="E82" i="1"/>
  <c r="E83" i="1"/>
  <c r="E84" i="1"/>
  <c r="E85" i="1"/>
  <c r="E75" i="1"/>
  <c r="D77" i="1"/>
  <c r="D78" i="1"/>
  <c r="D79" i="1"/>
  <c r="D80" i="1" s="1"/>
  <c r="D81" i="1" s="1"/>
  <c r="D82" i="1" s="1"/>
  <c r="D83" i="1" s="1"/>
  <c r="D84" i="1" s="1"/>
  <c r="D85" i="1" s="1"/>
  <c r="D76" i="1"/>
  <c r="D58" i="1"/>
  <c r="D59" i="1"/>
  <c r="D60" i="1" s="1"/>
  <c r="E60" i="1" s="1"/>
  <c r="D57" i="1"/>
  <c r="E71" i="1"/>
  <c r="E57" i="1"/>
  <c r="E58" i="1"/>
  <c r="E56" i="1"/>
  <c r="E52" i="1"/>
  <c r="F45" i="1"/>
  <c r="F44" i="1"/>
  <c r="G40" i="1"/>
  <c r="F41" i="1"/>
  <c r="F40" i="1"/>
  <c r="E41" i="1"/>
  <c r="E42" i="1"/>
  <c r="E40" i="1"/>
  <c r="E37" i="1"/>
  <c r="I18" i="1"/>
  <c r="I15" i="1"/>
  <c r="E59" i="1" l="1"/>
  <c r="F59" i="1" s="1"/>
  <c r="F57" i="1"/>
  <c r="F56" i="1"/>
  <c r="F58" i="1" l="1"/>
  <c r="G56" i="1"/>
  <c r="F62" i="1" s="1"/>
  <c r="F63" i="1" s="1"/>
  <c r="F16" i="1" l="1"/>
  <c r="E17" i="1"/>
  <c r="E16" i="1"/>
</calcChain>
</file>

<file path=xl/sharedStrings.xml><?xml version="1.0" encoding="utf-8"?>
<sst xmlns="http://schemas.openxmlformats.org/spreadsheetml/2006/main" count="257" uniqueCount="99">
  <si>
    <t>NIM</t>
  </si>
  <si>
    <t>Nama</t>
  </si>
  <si>
    <t>: 141114398</t>
  </si>
  <si>
    <t>: Doli Amarsetu Hutabarat</t>
  </si>
  <si>
    <t>Satu Segmen</t>
  </si>
  <si>
    <t>Nilai Pendekatan</t>
  </si>
  <si>
    <t>t</t>
  </si>
  <si>
    <t>x</t>
  </si>
  <si>
    <t>Integral Pendekatan</t>
  </si>
  <si>
    <t>Nilai Eksak</t>
  </si>
  <si>
    <t>Saya menggunakan microsoft matematic</t>
  </si>
  <si>
    <t>=</t>
  </si>
  <si>
    <t>True Error</t>
  </si>
  <si>
    <t>Relatif Error</t>
  </si>
  <si>
    <t>Dua Segmen</t>
  </si>
  <si>
    <t>t0</t>
  </si>
  <si>
    <t>t1</t>
  </si>
  <si>
    <t>t2</t>
  </si>
  <si>
    <t>∆ x  =</t>
  </si>
  <si>
    <t>Batas Atas</t>
  </si>
  <si>
    <t>Batas Bawah</t>
  </si>
  <si>
    <t>v(t)</t>
  </si>
  <si>
    <t>Segmen</t>
  </si>
  <si>
    <t>Empat Segmen</t>
  </si>
  <si>
    <t>Absolute Relative</t>
  </si>
  <si>
    <t>t3</t>
  </si>
  <si>
    <t>t4</t>
  </si>
  <si>
    <t>%</t>
  </si>
  <si>
    <t>Sepuluh Segmen</t>
  </si>
  <si>
    <t>t5</t>
  </si>
  <si>
    <t>t6</t>
  </si>
  <si>
    <t>t7</t>
  </si>
  <si>
    <t>t8</t>
  </si>
  <si>
    <t>t10</t>
  </si>
  <si>
    <t>t9</t>
  </si>
  <si>
    <t>Dua Puluh Segmen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</si>
  <si>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</si>
  <si>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</si>
  <si>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</si>
  <si>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</si>
  <si>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</si>
  <si>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</si>
  <si>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</si>
  <si>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</si>
  <si>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</si>
  <si>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</si>
  <si>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Empat Puluh Segmen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</si>
  <si>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</si>
  <si>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</si>
  <si>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</si>
  <si>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</si>
  <si>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</si>
  <si>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</si>
  <si>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</si>
  <si>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</si>
  <si>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</si>
  <si>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</si>
  <si>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</si>
  <si>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</si>
  <si>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</si>
  <si>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</si>
  <si>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</si>
  <si>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</si>
  <si>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</si>
  <si>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</si>
  <si>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</si>
  <si>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</si>
  <si>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Tujuh Puluh Segmen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</si>
  <si>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</si>
  <si>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</si>
  <si>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</si>
  <si>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</si>
  <si>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</si>
  <si>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</si>
  <si>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</si>
  <si>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</si>
  <si>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</si>
  <si>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</si>
  <si>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</si>
  <si>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</si>
  <si>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</si>
  <si>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</si>
  <si>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</si>
  <si>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</si>
  <si>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</si>
  <si>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</si>
  <si>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</si>
  <si>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</si>
  <si>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</si>
  <si>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</si>
  <si>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</si>
  <si>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</si>
  <si>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</si>
  <si>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</si>
  <si>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</si>
  <si>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</si>
  <si>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</si>
  <si>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</si>
  <si>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 xml:space="preserve">Jarak vertikal yang dicapai sebuah roket dari t = 10 sampai t = 45 detik dinyatakan sebagai: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</si>
</sst>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"/>
    <numFmt numFmtId="166" formatCode="0.0000000000000"/>
    <numFmt numFmtId="167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447675</xdr:colOff>
          <xdr:row>5</xdr:row>
          <xdr:rowOff>180975</xdr:rowOff>
        </xdr:from>
        <xdr:to>
          <xdr:col>16</xdr:col>
          <xdr:colOff>600075</xdr:colOff>
          <xdr:row>11</xdr:row>
          <xdr:rowOff>88000</xdr:rowOff>
        </xdr:to>
        <xdr:sp macro="" textlink="">
          <xdr:nvSpPr>
            <xdr:cNvPr id="1025" name="Object 9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20</xdr:row>
      <xdr:rowOff>0</xdr:rowOff>
    </xdr:from>
    <xdr:to>
      <xdr:col>6</xdr:col>
      <xdr:colOff>181563</xdr:colOff>
      <xdr:row>30</xdr:row>
      <xdr:rowOff>66950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914775"/>
          <a:ext cx="4210638" cy="19719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15</xdr:col>
      <xdr:colOff>219616</xdr:colOff>
      <xdr:row>35</xdr:row>
      <xdr:rowOff>67098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4019550"/>
          <a:ext cx="3877216" cy="3029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3"/>
  <sheetViews>
    <sheetView tabSelected="1" topLeftCell="A120" workbookViewId="0">
      <selection activeCell="C181" sqref="C181:E181"/>
    </sheetView>
  </sheetViews>
  <sheetFormatPr defaultRowHeight="15" x14ac:dyDescent="0.25"/>
  <cols>
    <col min="3" max="3" width="12.140625" customWidth="1"/>
    <col min="4" max="4" width="10.28515625" customWidth="1"/>
    <col min="5" max="5" width="17" customWidth="1"/>
    <col min="6" max="6" width="21" customWidth="1"/>
    <col min="7" max="7" width="18.7109375" customWidth="1"/>
    <col min="9" max="9" width="19.85546875" bestFit="1" customWidth="1"/>
  </cols>
  <sheetData>
    <row r="1" spans="1:15" x14ac:dyDescent="0.25">
      <c r="A1" t="s">
        <v>0</v>
      </c>
      <c r="B1" t="s">
        <v>2</v>
      </c>
    </row>
    <row r="2" spans="1:15" x14ac:dyDescent="0.25">
      <c r="A2" t="s">
        <v>1</v>
      </c>
      <c r="B2" t="s">
        <v>3</v>
      </c>
    </row>
    <row r="4" spans="1:15" ht="23.25" x14ac:dyDescent="0.35">
      <c r="B4" s="2" t="s">
        <v>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13" spans="1:15" ht="23.25" x14ac:dyDescent="0.35">
      <c r="C13" s="9" t="s">
        <v>4</v>
      </c>
      <c r="D13" s="9"/>
    </row>
    <row r="14" spans="1:15" x14ac:dyDescent="0.25">
      <c r="D14" t="s">
        <v>5</v>
      </c>
      <c r="I14" s="12" t="s">
        <v>12</v>
      </c>
    </row>
    <row r="15" spans="1:15" x14ac:dyDescent="0.25">
      <c r="D15" s="12" t="s">
        <v>6</v>
      </c>
      <c r="E15" s="12" t="s">
        <v>7</v>
      </c>
      <c r="F15" s="13" t="s">
        <v>8</v>
      </c>
      <c r="G15" s="14"/>
      <c r="I15" s="11">
        <f>F19-F16</f>
        <v>29320.174488143799</v>
      </c>
    </row>
    <row r="16" spans="1:15" ht="15" customHeight="1" x14ac:dyDescent="0.25">
      <c r="D16" s="5">
        <v>10</v>
      </c>
      <c r="E16" s="6">
        <f>2000*LN(140000/(140000-2100*D16))-9.8*D16</f>
        <v>227.03785899554987</v>
      </c>
      <c r="F16" s="3">
        <f>(D17-D16)*(D17+D16)/2</f>
        <v>962.5</v>
      </c>
      <c r="G16" s="3"/>
    </row>
    <row r="17" spans="3:9" ht="15" customHeight="1" x14ac:dyDescent="0.25">
      <c r="D17" s="5">
        <v>45</v>
      </c>
      <c r="E17" s="6">
        <f>2000*LN(140000/(140000-2100*D17))-9.8*D17</f>
        <v>1806.8601933047989</v>
      </c>
      <c r="F17" s="3"/>
      <c r="G17" s="3"/>
      <c r="I17" s="12" t="s">
        <v>13</v>
      </c>
    </row>
    <row r="18" spans="3:9" x14ac:dyDescent="0.25">
      <c r="I18" s="5">
        <f>ABS(F16/F19*100)</f>
        <v>3.1783850543875696</v>
      </c>
    </row>
    <row r="19" spans="3:9" x14ac:dyDescent="0.25">
      <c r="C19" s="7" t="s">
        <v>9</v>
      </c>
      <c r="D19" s="7"/>
      <c r="E19" s="1" t="s">
        <v>11</v>
      </c>
      <c r="F19" s="8">
        <v>30282.674488143799</v>
      </c>
      <c r="G19" s="8"/>
    </row>
    <row r="20" spans="3:9" x14ac:dyDescent="0.25">
      <c r="C20" t="s">
        <v>10</v>
      </c>
    </row>
    <row r="33" spans="3:7" ht="23.25" x14ac:dyDescent="0.35">
      <c r="C33" s="9" t="s">
        <v>14</v>
      </c>
      <c r="D33" s="9"/>
    </row>
    <row r="35" spans="3:7" x14ac:dyDescent="0.25">
      <c r="C35" s="1" t="s">
        <v>19</v>
      </c>
      <c r="D35" s="1" t="s">
        <v>11</v>
      </c>
      <c r="E35" s="1">
        <v>45</v>
      </c>
    </row>
    <row r="36" spans="3:7" x14ac:dyDescent="0.25">
      <c r="C36" s="1" t="s">
        <v>20</v>
      </c>
      <c r="D36" s="1" t="s">
        <v>11</v>
      </c>
      <c r="E36" s="1">
        <v>10</v>
      </c>
    </row>
    <row r="37" spans="3:7" x14ac:dyDescent="0.25">
      <c r="C37" s="1"/>
      <c r="D37" s="15" t="s">
        <v>18</v>
      </c>
      <c r="E37" s="1">
        <f>($E$35-$E$36)/2</f>
        <v>17.5</v>
      </c>
    </row>
    <row r="39" spans="3:7" x14ac:dyDescent="0.25">
      <c r="C39" s="17" t="s">
        <v>6</v>
      </c>
      <c r="D39" s="17"/>
      <c r="E39" s="18" t="s">
        <v>21</v>
      </c>
      <c r="F39" s="18" t="s">
        <v>22</v>
      </c>
      <c r="G39" s="18" t="s">
        <v>8</v>
      </c>
    </row>
    <row r="40" spans="3:7" x14ac:dyDescent="0.25">
      <c r="C40" s="4" t="s">
        <v>15</v>
      </c>
      <c r="D40" s="4">
        <v>10</v>
      </c>
      <c r="E40" s="4">
        <f>2000*LN(140000/(140000-2100*D40))-9.8*D40</f>
        <v>227.03785899554987</v>
      </c>
      <c r="F40" s="5">
        <f>((D41-D40)/2)*(E40+E41)</f>
        <v>4691.3786341355863</v>
      </c>
      <c r="G40" s="4">
        <f>SUM(F40:F41)</f>
        <v>30351.169437085104</v>
      </c>
    </row>
    <row r="41" spans="3:7" x14ac:dyDescent="0.25">
      <c r="C41" s="4" t="s">
        <v>16</v>
      </c>
      <c r="D41" s="4">
        <v>21.7</v>
      </c>
      <c r="E41" s="4">
        <f t="shared" ref="E41:E42" si="0">2000*LN(140000/(140000-2100*D41))-9.8*D41</f>
        <v>574.90720666865298</v>
      </c>
      <c r="F41" s="5">
        <f>((D42-D41)/2)*(E41+E42)</f>
        <v>25659.790802949516</v>
      </c>
      <c r="G41" s="4"/>
    </row>
    <row r="42" spans="3:7" x14ac:dyDescent="0.25">
      <c r="C42" s="4" t="s">
        <v>17</v>
      </c>
      <c r="D42" s="4">
        <v>44</v>
      </c>
      <c r="E42" s="4">
        <f t="shared" si="0"/>
        <v>1726.4193227438598</v>
      </c>
      <c r="F42" s="4"/>
      <c r="G42" s="4"/>
    </row>
    <row r="44" spans="3:7" x14ac:dyDescent="0.25">
      <c r="C44" s="16" t="s">
        <v>12</v>
      </c>
      <c r="D44" s="16"/>
      <c r="E44" s="4" t="s">
        <v>11</v>
      </c>
      <c r="F44" s="10">
        <f>$F$19-G40</f>
        <v>-68.494948941304756</v>
      </c>
    </row>
    <row r="45" spans="3:7" x14ac:dyDescent="0.25">
      <c r="C45" s="16" t="s">
        <v>24</v>
      </c>
      <c r="D45" s="16"/>
      <c r="E45" s="4" t="s">
        <v>11</v>
      </c>
      <c r="F45" s="20">
        <f>ABS(F44/($F$19*100))</f>
        <v>2.2618526962709894E-5</v>
      </c>
      <c r="G45" t="s">
        <v>27</v>
      </c>
    </row>
    <row r="47" spans="3:7" ht="23.25" x14ac:dyDescent="0.35">
      <c r="C47" s="9" t="s">
        <v>23</v>
      </c>
      <c r="D47" s="9"/>
      <c r="E47" s="9"/>
    </row>
    <row r="50" spans="3:7" x14ac:dyDescent="0.25">
      <c r="C50" s="1" t="s">
        <v>19</v>
      </c>
      <c r="D50" s="1" t="s">
        <v>11</v>
      </c>
      <c r="E50" s="1">
        <v>45</v>
      </c>
    </row>
    <row r="51" spans="3:7" x14ac:dyDescent="0.25">
      <c r="C51" s="1" t="s">
        <v>20</v>
      </c>
      <c r="D51" s="1" t="s">
        <v>11</v>
      </c>
      <c r="E51" s="1">
        <v>10</v>
      </c>
    </row>
    <row r="52" spans="3:7" x14ac:dyDescent="0.25">
      <c r="C52" s="1"/>
      <c r="D52" s="15" t="s">
        <v>18</v>
      </c>
      <c r="E52" s="1">
        <f>($E$35-$E$36)/4</f>
        <v>8.75</v>
      </c>
    </row>
    <row r="55" spans="3:7" x14ac:dyDescent="0.25">
      <c r="C55" s="17" t="s">
        <v>6</v>
      </c>
      <c r="D55" s="17"/>
      <c r="E55" s="18" t="s">
        <v>21</v>
      </c>
      <c r="F55" s="18" t="s">
        <v>22</v>
      </c>
      <c r="G55" s="18" t="s">
        <v>8</v>
      </c>
    </row>
    <row r="56" spans="3:7" x14ac:dyDescent="0.25">
      <c r="C56" s="4" t="s">
        <v>15</v>
      </c>
      <c r="D56" s="4">
        <v>10</v>
      </c>
      <c r="E56" s="4">
        <f>2000*LN(140000/(140000-2100*D56))-9.8*D56</f>
        <v>227.03785899554987</v>
      </c>
      <c r="F56" s="5">
        <f>((D57-D56)/2)*(E56+E57)</f>
        <v>3078.9991432230777</v>
      </c>
      <c r="G56" s="4">
        <f>SUM(F56:F59)</f>
        <v>30643.543122411145</v>
      </c>
    </row>
    <row r="57" spans="3:7" x14ac:dyDescent="0.25">
      <c r="C57" s="4" t="s">
        <v>16</v>
      </c>
      <c r="D57" s="4">
        <f>D56+$E$52</f>
        <v>18.75</v>
      </c>
      <c r="E57" s="4">
        <f t="shared" ref="E57:E60" si="1">2000*LN(140000/(140000-2100*D57))-9.8*D57</f>
        <v>476.73337374115363</v>
      </c>
      <c r="F57" s="5">
        <f t="shared" ref="F57:F59" si="2">((D58-D57)/2)*(E57+E58)</f>
        <v>5560.5875485509978</v>
      </c>
      <c r="G57" s="4"/>
    </row>
    <row r="58" spans="3:7" x14ac:dyDescent="0.25">
      <c r="C58" s="4" t="s">
        <v>17</v>
      </c>
      <c r="D58" s="4">
        <f t="shared" ref="D58:D60" si="3">D57+$E$52</f>
        <v>27.5</v>
      </c>
      <c r="E58" s="4">
        <f t="shared" si="1"/>
        <v>794.25806592764593</v>
      </c>
      <c r="F58" s="5">
        <f t="shared" si="2"/>
        <v>8786.911061681014</v>
      </c>
      <c r="G58" s="4"/>
    </row>
    <row r="59" spans="3:7" x14ac:dyDescent="0.25">
      <c r="C59" s="21" t="s">
        <v>25</v>
      </c>
      <c r="D59" s="4">
        <f t="shared" si="3"/>
        <v>36.25</v>
      </c>
      <c r="E59" s="4">
        <f t="shared" si="1"/>
        <v>1214.1787481708716</v>
      </c>
      <c r="F59" s="5">
        <f t="shared" si="2"/>
        <v>13217.045368956058</v>
      </c>
      <c r="G59" s="4"/>
    </row>
    <row r="60" spans="3:7" x14ac:dyDescent="0.25">
      <c r="C60" s="21" t="s">
        <v>26</v>
      </c>
      <c r="D60" s="4">
        <f t="shared" si="3"/>
        <v>45</v>
      </c>
      <c r="E60" s="4">
        <f t="shared" si="1"/>
        <v>1806.8601933047989</v>
      </c>
      <c r="F60" s="4"/>
      <c r="G60" s="4"/>
    </row>
    <row r="62" spans="3:7" x14ac:dyDescent="0.25">
      <c r="C62" s="16" t="s">
        <v>12</v>
      </c>
      <c r="D62" s="16"/>
      <c r="E62" s="4" t="s">
        <v>11</v>
      </c>
      <c r="F62" s="10">
        <f>$F$19-G56</f>
        <v>-360.86863426734635</v>
      </c>
    </row>
    <row r="63" spans="3:7" x14ac:dyDescent="0.25">
      <c r="C63" s="16" t="s">
        <v>24</v>
      </c>
      <c r="D63" s="16"/>
      <c r="E63" s="4" t="s">
        <v>11</v>
      </c>
      <c r="F63" s="20">
        <f>ABS(F62/($F$19*100))</f>
        <v>1.1916669857169741E-4</v>
      </c>
      <c r="G63" t="s">
        <v>27</v>
      </c>
    </row>
    <row r="66" spans="3:7" ht="23.25" x14ac:dyDescent="0.35">
      <c r="C66" s="9" t="s">
        <v>28</v>
      </c>
      <c r="D66" s="9"/>
      <c r="E66" s="9"/>
    </row>
    <row r="69" spans="3:7" x14ac:dyDescent="0.25">
      <c r="C69" s="1" t="s">
        <v>19</v>
      </c>
      <c r="D69" s="1" t="s">
        <v>11</v>
      </c>
      <c r="E69" s="1">
        <v>45</v>
      </c>
    </row>
    <row r="70" spans="3:7" x14ac:dyDescent="0.25">
      <c r="C70" s="1" t="s">
        <v>20</v>
      </c>
      <c r="D70" s="1" t="s">
        <v>11</v>
      </c>
      <c r="E70" s="1">
        <v>10</v>
      </c>
    </row>
    <row r="71" spans="3:7" x14ac:dyDescent="0.25">
      <c r="C71" s="1"/>
      <c r="D71" s="15" t="s">
        <v>18</v>
      </c>
      <c r="E71" s="1">
        <f>($E$35-$E$36)/10</f>
        <v>3.5</v>
      </c>
    </row>
    <row r="74" spans="3:7" x14ac:dyDescent="0.25">
      <c r="C74" s="17" t="s">
        <v>6</v>
      </c>
      <c r="D74" s="17"/>
      <c r="E74" s="18" t="s">
        <v>21</v>
      </c>
      <c r="F74" s="18" t="s">
        <v>22</v>
      </c>
      <c r="G74" s="18" t="s">
        <v>8</v>
      </c>
    </row>
    <row r="75" spans="3:7" x14ac:dyDescent="0.25">
      <c r="C75" s="4" t="s">
        <v>15</v>
      </c>
      <c r="D75" s="4">
        <v>10</v>
      </c>
      <c r="E75" s="4">
        <f>2000*LN(140000/(140000-2100*D75))-9.8*D75</f>
        <v>227.03785899554987</v>
      </c>
      <c r="F75" s="5">
        <f>((D76-D75)/2)*(E75+E76)</f>
        <v>957.74830837319359</v>
      </c>
      <c r="G75" s="4">
        <f>SUM(F75:F84)</f>
        <v>30340.799057733511</v>
      </c>
    </row>
    <row r="76" spans="3:7" x14ac:dyDescent="0.25">
      <c r="C76" s="4" t="s">
        <v>16</v>
      </c>
      <c r="D76" s="4">
        <f>D75+$E$71</f>
        <v>13.5</v>
      </c>
      <c r="E76" s="4">
        <f t="shared" ref="E76:E85" si="4">2000*LN(140000/(140000-2100*D76))-9.8*D76</f>
        <v>320.24688864627501</v>
      </c>
      <c r="F76" s="5">
        <f t="shared" ref="F76:F84" si="5">((D77-D76)/2)*(E76+E77)</f>
        <v>1299.1807672400028</v>
      </c>
      <c r="G76" s="4"/>
    </row>
    <row r="77" spans="3:7" x14ac:dyDescent="0.25">
      <c r="C77" s="4" t="s">
        <v>17</v>
      </c>
      <c r="D77" s="4">
        <f t="shared" ref="D77:D85" si="6">D76+$E$71</f>
        <v>17</v>
      </c>
      <c r="E77" s="4">
        <f t="shared" si="4"/>
        <v>422.14212120515515</v>
      </c>
      <c r="F77" s="5">
        <f t="shared" si="5"/>
        <v>1673.2383553312741</v>
      </c>
      <c r="G77" s="4"/>
    </row>
    <row r="78" spans="3:7" x14ac:dyDescent="0.25">
      <c r="C78" s="4" t="s">
        <v>25</v>
      </c>
      <c r="D78" s="4">
        <f t="shared" si="6"/>
        <v>20.5</v>
      </c>
      <c r="E78" s="4">
        <f t="shared" si="4"/>
        <v>533.9940818412872</v>
      </c>
      <c r="F78" s="5">
        <f t="shared" si="5"/>
        <v>2084.8945024217205</v>
      </c>
      <c r="G78" s="4"/>
    </row>
    <row r="79" spans="3:7" x14ac:dyDescent="0.25">
      <c r="C79" s="4" t="s">
        <v>26</v>
      </c>
      <c r="D79" s="4">
        <f t="shared" si="6"/>
        <v>24</v>
      </c>
      <c r="E79" s="4">
        <f t="shared" si="4"/>
        <v>657.37420525683899</v>
      </c>
      <c r="F79" s="5">
        <f t="shared" si="5"/>
        <v>2540.356474572849</v>
      </c>
      <c r="G79" s="4"/>
    </row>
    <row r="80" spans="3:7" x14ac:dyDescent="0.25">
      <c r="C80" s="4" t="s">
        <v>29</v>
      </c>
      <c r="D80" s="4">
        <f t="shared" si="6"/>
        <v>27.5</v>
      </c>
      <c r="E80" s="4">
        <f t="shared" si="4"/>
        <v>794.25806592764593</v>
      </c>
      <c r="F80" s="5">
        <f t="shared" si="5"/>
        <v>3047.5114776748374</v>
      </c>
      <c r="G80" s="4"/>
    </row>
    <row r="81" spans="3:7" x14ac:dyDescent="0.25">
      <c r="C81" s="4" t="s">
        <v>30</v>
      </c>
      <c r="D81" s="4">
        <f t="shared" si="6"/>
        <v>31</v>
      </c>
      <c r="E81" s="4">
        <f t="shared" si="4"/>
        <v>947.17706417226123</v>
      </c>
      <c r="F81" s="5">
        <f t="shared" si="5"/>
        <v>3616.5951160122936</v>
      </c>
      <c r="G81" s="4"/>
    </row>
    <row r="82" spans="3:7" x14ac:dyDescent="0.25">
      <c r="C82" s="4" t="s">
        <v>31</v>
      </c>
      <c r="D82" s="4">
        <f t="shared" si="6"/>
        <v>34.5</v>
      </c>
      <c r="E82" s="4">
        <f t="shared" si="4"/>
        <v>1119.4487164061925</v>
      </c>
      <c r="F82" s="5">
        <f t="shared" si="5"/>
        <v>4261.2304997416886</v>
      </c>
      <c r="G82" s="4"/>
    </row>
    <row r="83" spans="3:7" x14ac:dyDescent="0.25">
      <c r="C83" s="4" t="s">
        <v>32</v>
      </c>
      <c r="D83" s="4">
        <f t="shared" si="6"/>
        <v>38</v>
      </c>
      <c r="E83" s="4">
        <f t="shared" si="4"/>
        <v>1315.540140589058</v>
      </c>
      <c r="F83" s="5">
        <f t="shared" si="5"/>
        <v>5000.1167320565537</v>
      </c>
      <c r="G83" s="4"/>
    </row>
    <row r="84" spans="3:7" x14ac:dyDescent="0.25">
      <c r="C84" s="4" t="s">
        <v>34</v>
      </c>
      <c r="D84" s="4">
        <f t="shared" si="6"/>
        <v>41.5</v>
      </c>
      <c r="E84" s="4">
        <f t="shared" si="4"/>
        <v>1541.6694205861154</v>
      </c>
      <c r="F84" s="5">
        <f t="shared" si="5"/>
        <v>5859.9268243091001</v>
      </c>
      <c r="G84" s="4"/>
    </row>
    <row r="85" spans="3:7" x14ac:dyDescent="0.25">
      <c r="C85" s="4" t="s">
        <v>33</v>
      </c>
      <c r="D85" s="4">
        <f t="shared" si="6"/>
        <v>45</v>
      </c>
      <c r="E85" s="4">
        <f t="shared" si="4"/>
        <v>1806.8601933047989</v>
      </c>
      <c r="F85" s="4"/>
      <c r="G85" s="4"/>
    </row>
    <row r="87" spans="3:7" x14ac:dyDescent="0.25">
      <c r="C87" s="16" t="s">
        <v>12</v>
      </c>
      <c r="D87" s="16"/>
      <c r="E87" s="4" t="s">
        <v>11</v>
      </c>
      <c r="F87" s="10">
        <f>$F$19-G75</f>
        <v>-58.124569589712337</v>
      </c>
    </row>
    <row r="88" spans="3:7" x14ac:dyDescent="0.25">
      <c r="C88" s="16" t="s">
        <v>24</v>
      </c>
      <c r="D88" s="16"/>
      <c r="E88" s="4" t="s">
        <v>11</v>
      </c>
      <c r="F88" s="20">
        <f>ABS(F87/($F$19*100))</f>
        <v>1.9194001379392409E-5</v>
      </c>
      <c r="G88" t="s">
        <v>27</v>
      </c>
    </row>
    <row r="91" spans="3:7" ht="23.25" x14ac:dyDescent="0.35">
      <c r="C91" s="9" t="s">
        <v>35</v>
      </c>
      <c r="D91" s="9"/>
      <c r="E91" s="9"/>
    </row>
    <row r="94" spans="3:7" x14ac:dyDescent="0.25">
      <c r="C94" s="1" t="s">
        <v>19</v>
      </c>
      <c r="D94" s="1" t="s">
        <v>11</v>
      </c>
      <c r="E94" s="1">
        <v>45</v>
      </c>
    </row>
    <row r="95" spans="3:7" x14ac:dyDescent="0.25">
      <c r="C95" s="1" t="s">
        <v>20</v>
      </c>
      <c r="D95" s="1" t="s">
        <v>11</v>
      </c>
      <c r="E95" s="1">
        <v>10</v>
      </c>
    </row>
    <row r="96" spans="3:7" x14ac:dyDescent="0.25">
      <c r="C96" s="1"/>
      <c r="D96" s="15" t="s">
        <v>18</v>
      </c>
      <c r="E96" s="1">
        <f>($E$35-$E$36)/20</f>
        <v>1.75</v>
      </c>
    </row>
    <row r="99" spans="3:7" x14ac:dyDescent="0.25">
      <c r="C99" s="17" t="s">
        <v>6</v>
      </c>
      <c r="D99" s="17"/>
      <c r="E99" s="18" t="s">
        <v>21</v>
      </c>
      <c r="F99" s="18" t="s">
        <v>22</v>
      </c>
      <c r="G99" s="18" t="s">
        <v>8</v>
      </c>
    </row>
    <row r="100" spans="3:7" x14ac:dyDescent="0.25">
      <c r="C100" s="4" t="s">
        <v>15</v>
      </c>
      <c r="D100" s="4">
        <v>10</v>
      </c>
      <c r="E100" s="4">
        <f>2000*LN(140000/(140000-2100*D100))-9.8*D100</f>
        <v>227.03785899554987</v>
      </c>
      <c r="F100" s="5">
        <f>((D101-D100)/2)*(E100+E101)</f>
        <v>437.20621466059123</v>
      </c>
      <c r="G100" s="4">
        <f>SUM(F100:F119)</f>
        <v>30297.220000531477</v>
      </c>
    </row>
    <row r="101" spans="3:7" x14ac:dyDescent="0.25">
      <c r="C101" s="4" t="s">
        <v>16</v>
      </c>
      <c r="D101" s="4">
        <f>D100+$E$96</f>
        <v>11.75</v>
      </c>
      <c r="E101" s="4">
        <f t="shared" ref="E101:E120" si="7">2000*LN(140000/(140000-2100*D101))-9.8*D101</f>
        <v>272.62638633084009</v>
      </c>
      <c r="F101" s="5">
        <f t="shared" ref="F101:F119" si="8">((D102-D101)/2)*(E101+E102)</f>
        <v>518.7641156049757</v>
      </c>
      <c r="G101" s="4"/>
    </row>
    <row r="102" spans="3:7" x14ac:dyDescent="0.25">
      <c r="C102" s="4" t="s">
        <v>17</v>
      </c>
      <c r="D102" s="4">
        <f t="shared" ref="D102:D120" si="9">D101+$E$96</f>
        <v>13.5</v>
      </c>
      <c r="E102" s="4">
        <f t="shared" si="7"/>
        <v>320.24688864627501</v>
      </c>
      <c r="F102" s="5">
        <f t="shared" si="8"/>
        <v>603.9970091499348</v>
      </c>
      <c r="G102" s="4"/>
    </row>
    <row r="103" spans="3:7" x14ac:dyDescent="0.25">
      <c r="C103" s="4" t="s">
        <v>25</v>
      </c>
      <c r="D103" s="4">
        <f t="shared" si="9"/>
        <v>15.25</v>
      </c>
      <c r="E103" s="4">
        <f t="shared" si="7"/>
        <v>370.03540752507899</v>
      </c>
      <c r="F103" s="5">
        <f t="shared" si="8"/>
        <v>693.15533763895485</v>
      </c>
      <c r="G103" s="4"/>
    </row>
    <row r="104" spans="3:7" x14ac:dyDescent="0.25">
      <c r="C104" s="4" t="s">
        <v>26</v>
      </c>
      <c r="D104" s="4">
        <f t="shared" si="9"/>
        <v>17</v>
      </c>
      <c r="E104" s="4">
        <f t="shared" si="7"/>
        <v>422.14212120515515</v>
      </c>
      <c r="F104" s="5">
        <f t="shared" si="8"/>
        <v>786.51605807802014</v>
      </c>
      <c r="G104" s="4"/>
    </row>
    <row r="105" spans="3:7" x14ac:dyDescent="0.25">
      <c r="C105" s="4" t="s">
        <v>29</v>
      </c>
      <c r="D105" s="4">
        <f t="shared" si="9"/>
        <v>18.75</v>
      </c>
      <c r="E105" s="4">
        <f t="shared" si="7"/>
        <v>476.73337374115363</v>
      </c>
      <c r="F105" s="5">
        <f t="shared" si="8"/>
        <v>884.38652363463575</v>
      </c>
      <c r="G105" s="4"/>
    </row>
    <row r="106" spans="3:7" x14ac:dyDescent="0.25">
      <c r="C106" s="4" t="s">
        <v>30</v>
      </c>
      <c r="D106" s="4">
        <f t="shared" si="9"/>
        <v>20.5</v>
      </c>
      <c r="E106" s="4">
        <f t="shared" si="7"/>
        <v>533.9940818412872</v>
      </c>
      <c r="F106" s="5">
        <f t="shared" si="8"/>
        <v>987.10910273977095</v>
      </c>
      <c r="G106" s="4"/>
    </row>
    <row r="107" spans="3:7" x14ac:dyDescent="0.25">
      <c r="C107" s="4" t="s">
        <v>31</v>
      </c>
      <c r="D107" s="4">
        <f t="shared" si="9"/>
        <v>22.25</v>
      </c>
      <c r="E107" s="4">
        <f t="shared" si="7"/>
        <v>594.13060700416531</v>
      </c>
      <c r="F107" s="5">
        <f t="shared" si="8"/>
        <v>1095.0667107283787</v>
      </c>
      <c r="G107" s="4"/>
    </row>
    <row r="108" spans="3:7" x14ac:dyDescent="0.25">
      <c r="C108" s="4" t="s">
        <v>32</v>
      </c>
      <c r="D108" s="4">
        <f t="shared" si="9"/>
        <v>24</v>
      </c>
      <c r="E108" s="4">
        <f t="shared" si="7"/>
        <v>657.37420525683899</v>
      </c>
      <c r="F108" s="5">
        <f t="shared" si="8"/>
        <v>1208.6894793781962</v>
      </c>
      <c r="G108" s="4"/>
    </row>
    <row r="109" spans="3:7" x14ac:dyDescent="0.25">
      <c r="C109" s="4" t="s">
        <v>34</v>
      </c>
      <c r="D109" s="4">
        <f t="shared" si="9"/>
        <v>25.75</v>
      </c>
      <c r="E109" s="4">
        <f t="shared" si="7"/>
        <v>723.98519974681358</v>
      </c>
      <c r="F109" s="5">
        <f t="shared" si="8"/>
        <v>1328.462857465152</v>
      </c>
      <c r="G109" s="4"/>
    </row>
    <row r="110" spans="3:7" x14ac:dyDescent="0.25">
      <c r="C110" s="4" t="s">
        <v>33</v>
      </c>
      <c r="D110" s="4">
        <f t="shared" si="9"/>
        <v>27.5</v>
      </c>
      <c r="E110" s="4">
        <f t="shared" si="7"/>
        <v>794.25806592764593</v>
      </c>
      <c r="F110" s="5">
        <f t="shared" si="8"/>
        <v>1454.9375275566181</v>
      </c>
      <c r="G110" s="4"/>
    </row>
    <row r="111" spans="3:7" x14ac:dyDescent="0.25">
      <c r="C111" s="4" t="s">
        <v>36</v>
      </c>
      <c r="D111" s="4">
        <f t="shared" si="9"/>
        <v>29.25</v>
      </c>
      <c r="E111" s="4">
        <f t="shared" si="7"/>
        <v>868.52767985134619</v>
      </c>
      <c r="F111" s="5">
        <f t="shared" si="8"/>
        <v>1588.7416510206565</v>
      </c>
      <c r="G111" s="4"/>
    </row>
    <row r="112" spans="3:7" x14ac:dyDescent="0.25">
      <c r="C112" s="4" t="s">
        <v>37</v>
      </c>
      <c r="D112" s="4">
        <f t="shared" si="9"/>
        <v>31</v>
      </c>
      <c r="E112" s="4">
        <f t="shared" si="7"/>
        <v>947.17706417226123</v>
      </c>
      <c r="F112" s="5">
        <f t="shared" si="8"/>
        <v>1730.5961300450601</v>
      </c>
      <c r="G112" s="4"/>
    </row>
    <row r="113" spans="3:7" x14ac:dyDescent="0.25">
      <c r="C113" s="4" t="s">
        <v>38</v>
      </c>
      <c r="D113" s="4">
        <f t="shared" si="9"/>
        <v>32.75</v>
      </c>
      <c r="E113" s="4">
        <f t="shared" si="7"/>
        <v>1030.6470844506646</v>
      </c>
      <c r="F113" s="5">
        <f t="shared" si="8"/>
        <v>1881.3338257497498</v>
      </c>
      <c r="G113" s="4"/>
    </row>
    <row r="114" spans="3:7" x14ac:dyDescent="0.25">
      <c r="C114" s="4" t="s">
        <v>39</v>
      </c>
      <c r="D114" s="4">
        <f t="shared" si="9"/>
        <v>34.5</v>
      </c>
      <c r="E114" s="4">
        <f t="shared" si="7"/>
        <v>1119.4487164061925</v>
      </c>
      <c r="F114" s="5">
        <f t="shared" si="8"/>
        <v>2041.924031504931</v>
      </c>
      <c r="G114" s="4"/>
    </row>
    <row r="115" spans="3:7" x14ac:dyDescent="0.25">
      <c r="C115" s="4" t="s">
        <v>40</v>
      </c>
      <c r="D115" s="4">
        <f t="shared" si="9"/>
        <v>36.25</v>
      </c>
      <c r="E115" s="4">
        <f t="shared" si="7"/>
        <v>1214.1787481708716</v>
      </c>
      <c r="F115" s="5">
        <f t="shared" si="8"/>
        <v>2213.5040276649383</v>
      </c>
      <c r="G115" s="4"/>
    </row>
    <row r="116" spans="3:7" x14ac:dyDescent="0.25">
      <c r="C116" s="4" t="s">
        <v>41</v>
      </c>
      <c r="D116" s="4">
        <f t="shared" si="9"/>
        <v>38</v>
      </c>
      <c r="E116" s="4">
        <f t="shared" si="7"/>
        <v>1315.540140589058</v>
      </c>
      <c r="F116" s="5">
        <f t="shared" si="8"/>
        <v>2397.42033079465</v>
      </c>
      <c r="G116" s="4"/>
    </row>
    <row r="117" spans="3:7" x14ac:dyDescent="0.25">
      <c r="C117" s="4" t="s">
        <v>42</v>
      </c>
      <c r="D117" s="4">
        <f t="shared" si="9"/>
        <v>39.75</v>
      </c>
      <c r="E117" s="4">
        <f t="shared" si="7"/>
        <v>1424.3688088905417</v>
      </c>
      <c r="F117" s="5">
        <f t="shared" si="8"/>
        <v>2595.2834507920747</v>
      </c>
      <c r="G117" s="4"/>
    </row>
    <row r="118" spans="3:7" x14ac:dyDescent="0.25">
      <c r="C118" s="4" t="s">
        <v>43</v>
      </c>
      <c r="D118" s="4">
        <f t="shared" si="9"/>
        <v>41.5</v>
      </c>
      <c r="E118" s="4">
        <f t="shared" si="7"/>
        <v>1541.6694205861154</v>
      </c>
      <c r="F118" s="5">
        <f t="shared" si="8"/>
        <v>2809.0418450976686</v>
      </c>
      <c r="G118" s="4"/>
    </row>
    <row r="119" spans="3:7" x14ac:dyDescent="0.25">
      <c r="C119" s="4" t="s">
        <v>44</v>
      </c>
      <c r="D119" s="4">
        <f t="shared" si="9"/>
        <v>43.25</v>
      </c>
      <c r="E119" s="4">
        <f t="shared" si="7"/>
        <v>1668.664116668363</v>
      </c>
      <c r="F119" s="5">
        <f t="shared" si="8"/>
        <v>3041.0837712265165</v>
      </c>
      <c r="G119" s="4"/>
    </row>
    <row r="120" spans="3:7" x14ac:dyDescent="0.25">
      <c r="C120" s="4" t="s">
        <v>45</v>
      </c>
      <c r="D120" s="4">
        <f t="shared" si="9"/>
        <v>45</v>
      </c>
      <c r="E120" s="4">
        <f t="shared" si="7"/>
        <v>1806.8601933047989</v>
      </c>
      <c r="F120" s="4"/>
      <c r="G120" s="4"/>
    </row>
    <row r="122" spans="3:7" x14ac:dyDescent="0.25">
      <c r="C122" s="16" t="s">
        <v>12</v>
      </c>
      <c r="D122" s="16"/>
      <c r="E122" s="4" t="s">
        <v>11</v>
      </c>
      <c r="F122" s="10">
        <f>$F$19-G100</f>
        <v>-14.545512387678173</v>
      </c>
    </row>
    <row r="123" spans="3:7" x14ac:dyDescent="0.25">
      <c r="C123" s="16" t="s">
        <v>24</v>
      </c>
      <c r="D123" s="16"/>
      <c r="E123" s="4" t="s">
        <v>11</v>
      </c>
      <c r="F123" s="20">
        <f>ABS(F122/($F$19*100))</f>
        <v>4.8032456292369408E-6</v>
      </c>
      <c r="G123" t="s">
        <v>27</v>
      </c>
    </row>
    <row r="126" spans="3:7" ht="23.25" x14ac:dyDescent="0.35">
      <c r="C126" s="9" t="s">
        <v>46</v>
      </c>
      <c r="D126" s="9"/>
      <c r="E126" s="9"/>
    </row>
    <row r="129" spans="3:7" x14ac:dyDescent="0.25">
      <c r="C129" s="1" t="s">
        <v>19</v>
      </c>
      <c r="D129" s="1" t="s">
        <v>11</v>
      </c>
      <c r="E129" s="1">
        <v>45</v>
      </c>
    </row>
    <row r="130" spans="3:7" x14ac:dyDescent="0.25">
      <c r="C130" s="1" t="s">
        <v>20</v>
      </c>
      <c r="D130" s="1" t="s">
        <v>11</v>
      </c>
      <c r="E130" s="1">
        <v>10</v>
      </c>
    </row>
    <row r="131" spans="3:7" x14ac:dyDescent="0.25">
      <c r="C131" s="1"/>
      <c r="D131" s="15" t="s">
        <v>18</v>
      </c>
      <c r="E131" s="1">
        <f>($E$35-$E$36)/40</f>
        <v>0.875</v>
      </c>
    </row>
    <row r="134" spans="3:7" x14ac:dyDescent="0.25">
      <c r="C134" s="17" t="s">
        <v>6</v>
      </c>
      <c r="D134" s="17"/>
      <c r="E134" s="18" t="s">
        <v>21</v>
      </c>
      <c r="F134" s="18" t="s">
        <v>22</v>
      </c>
      <c r="G134" s="18" t="s">
        <v>8</v>
      </c>
    </row>
    <row r="135" spans="3:7" x14ac:dyDescent="0.25">
      <c r="C135" s="4" t="s">
        <v>15</v>
      </c>
      <c r="D135" s="4">
        <v>10</v>
      </c>
      <c r="E135" s="4">
        <f>2000*LN(140000/(140000-2100*D135))-9.8*D135</f>
        <v>227.03785899554987</v>
      </c>
      <c r="F135" s="5">
        <f>((D136-D135)/2)*(E135+E136)</f>
        <v>208.52299303016562</v>
      </c>
      <c r="G135" s="4">
        <f>SUM(F135:F175)</f>
        <v>-10368.042578499906</v>
      </c>
    </row>
    <row r="136" spans="3:7" x14ac:dyDescent="0.25">
      <c r="C136" s="4" t="s">
        <v>16</v>
      </c>
      <c r="D136" s="4">
        <f>D135+$E$131</f>
        <v>10.875</v>
      </c>
      <c r="E136" s="4">
        <f t="shared" ref="E136:E175" si="10">2000*LN(140000/(140000-2100*D136))-9.8*D136</f>
        <v>249.58612507340013</v>
      </c>
      <c r="F136" s="5">
        <f t="shared" ref="F136:F175" si="11">((D137-D136)/2)*(E136+E137)</f>
        <v>228.4679737393551</v>
      </c>
      <c r="G136" s="4"/>
    </row>
    <row r="137" spans="3:7" x14ac:dyDescent="0.25">
      <c r="C137" s="4" t="s">
        <v>17</v>
      </c>
      <c r="D137" s="4">
        <f t="shared" ref="D137:D175" si="12">D136+$E$131</f>
        <v>11.75</v>
      </c>
      <c r="E137" s="4">
        <f t="shared" si="10"/>
        <v>272.62638633084009</v>
      </c>
      <c r="F137" s="5">
        <f t="shared" si="11"/>
        <v>248.85036494224272</v>
      </c>
      <c r="G137" s="4"/>
    </row>
    <row r="138" spans="3:7" x14ac:dyDescent="0.25">
      <c r="C138" s="4" t="s">
        <v>25</v>
      </c>
      <c r="D138" s="4">
        <f t="shared" si="12"/>
        <v>12.625</v>
      </c>
      <c r="E138" s="4">
        <f t="shared" si="10"/>
        <v>296.17444782285759</v>
      </c>
      <c r="F138" s="5">
        <f t="shared" si="11"/>
        <v>269.68433470524553</v>
      </c>
      <c r="G138" s="4"/>
    </row>
    <row r="139" spans="3:7" x14ac:dyDescent="0.25">
      <c r="C139" s="4" t="s">
        <v>26</v>
      </c>
      <c r="D139" s="4">
        <f t="shared" si="12"/>
        <v>13.5</v>
      </c>
      <c r="E139" s="4">
        <f t="shared" si="10"/>
        <v>320.24688864627501</v>
      </c>
      <c r="F139" s="5">
        <f t="shared" si="11"/>
        <v>290.98475086198516</v>
      </c>
      <c r="G139" s="4"/>
    </row>
    <row r="140" spans="3:7" x14ac:dyDescent="0.25">
      <c r="C140" s="4" t="s">
        <v>29</v>
      </c>
      <c r="D140" s="4">
        <f t="shared" si="12"/>
        <v>14.375</v>
      </c>
      <c r="E140" s="4">
        <f t="shared" si="10"/>
        <v>344.86111332397667</v>
      </c>
      <c r="F140" s="5">
        <f t="shared" si="11"/>
        <v>312.76722787146184</v>
      </c>
      <c r="G140" s="4"/>
    </row>
    <row r="141" spans="3:7" x14ac:dyDescent="0.25">
      <c r="C141" s="4" t="s">
        <v>30</v>
      </c>
      <c r="D141" s="4">
        <f t="shared" si="12"/>
        <v>15.25</v>
      </c>
      <c r="E141" s="4">
        <f t="shared" si="10"/>
        <v>370.03540752507899</v>
      </c>
      <c r="F141" s="5">
        <f t="shared" si="11"/>
        <v>335.04817766556675</v>
      </c>
      <c r="G141" s="4"/>
    </row>
    <row r="142" spans="3:7" x14ac:dyDescent="0.25">
      <c r="C142" s="4" t="s">
        <v>31</v>
      </c>
      <c r="D142" s="4">
        <f t="shared" si="12"/>
        <v>16.125</v>
      </c>
      <c r="E142" s="4">
        <f t="shared" si="10"/>
        <v>395.78899856764497</v>
      </c>
      <c r="F142" s="5">
        <f t="shared" si="11"/>
        <v>357.84486490060004</v>
      </c>
      <c r="G142" s="4"/>
    </row>
    <row r="143" spans="3:7" x14ac:dyDescent="0.25">
      <c r="C143" s="4" t="s">
        <v>32</v>
      </c>
      <c r="D143" s="4">
        <f t="shared" si="12"/>
        <v>17</v>
      </c>
      <c r="E143" s="4">
        <f t="shared" si="10"/>
        <v>422.14212120515515</v>
      </c>
      <c r="F143" s="5">
        <f t="shared" si="11"/>
        <v>381.17546707864125</v>
      </c>
      <c r="G143" s="4"/>
    </row>
    <row r="144" spans="3:7" x14ac:dyDescent="0.25">
      <c r="C144" s="4" t="s">
        <v>34</v>
      </c>
      <c r="D144" s="4">
        <f t="shared" si="12"/>
        <v>17.875</v>
      </c>
      <c r="E144" s="4">
        <f t="shared" si="10"/>
        <v>449.1160892603105</v>
      </c>
      <c r="F144" s="5">
        <f t="shared" si="11"/>
        <v>405.05914006314055</v>
      </c>
      <c r="G144" s="4"/>
    </row>
    <row r="145" spans="3:7" x14ac:dyDescent="0.25">
      <c r="C145" s="4" t="s">
        <v>33</v>
      </c>
      <c r="D145" s="4">
        <f t="shared" si="12"/>
        <v>18.75</v>
      </c>
      <c r="E145" s="4">
        <f t="shared" si="10"/>
        <v>476.73337374115363</v>
      </c>
      <c r="F145" s="5">
        <f t="shared" si="11"/>
        <v>429.51608958018903</v>
      </c>
      <c r="G145" s="4"/>
    </row>
    <row r="146" spans="3:7" x14ac:dyDescent="0.25">
      <c r="C146" s="4" t="s">
        <v>36</v>
      </c>
      <c r="D146" s="4">
        <f t="shared" si="12"/>
        <v>19.625</v>
      </c>
      <c r="E146" s="4">
        <f t="shared" si="10"/>
        <v>505.01768815642129</v>
      </c>
      <c r="F146" s="5">
        <f t="shared" si="11"/>
        <v>454.56764937399748</v>
      </c>
      <c r="G146" s="4"/>
    </row>
    <row r="147" spans="3:7" x14ac:dyDescent="0.25">
      <c r="C147" s="4" t="s">
        <v>37</v>
      </c>
      <c r="D147" s="4">
        <f t="shared" si="12"/>
        <v>20.5</v>
      </c>
      <c r="E147" s="4">
        <f t="shared" si="10"/>
        <v>533.9940818412872</v>
      </c>
      <c r="F147" s="5">
        <f t="shared" si="11"/>
        <v>480.23636677389339</v>
      </c>
      <c r="G147" s="4"/>
    </row>
    <row r="148" spans="3:7" x14ac:dyDescent="0.25">
      <c r="C148" s="4" t="s">
        <v>38</v>
      </c>
      <c r="D148" s="4">
        <f t="shared" si="12"/>
        <v>21.375</v>
      </c>
      <c r="E148" s="4">
        <f t="shared" si="10"/>
        <v>563.68904221332627</v>
      </c>
      <c r="F148" s="5">
        <f t="shared" si="11"/>
        <v>506.54609653265254</v>
      </c>
      <c r="G148" s="4"/>
    </row>
    <row r="149" spans="3:7" x14ac:dyDescent="0.25">
      <c r="C149" s="4" t="s">
        <v>39</v>
      </c>
      <c r="D149" s="4">
        <f t="shared" si="12"/>
        <v>22.25</v>
      </c>
      <c r="E149" s="4">
        <f t="shared" si="10"/>
        <v>594.13060700416531</v>
      </c>
      <c r="F149" s="5">
        <f t="shared" si="11"/>
        <v>533.52210391466338</v>
      </c>
      <c r="G149" s="4"/>
    </row>
    <row r="150" spans="3:7" x14ac:dyDescent="0.25">
      <c r="C150" s="4" t="s">
        <v>40</v>
      </c>
      <c r="D150" s="4">
        <f t="shared" si="12"/>
        <v>23.125</v>
      </c>
      <c r="E150" s="4">
        <f t="shared" si="10"/>
        <v>625.34848765792242</v>
      </c>
      <c r="F150" s="5">
        <f t="shared" si="11"/>
        <v>561.19117815020809</v>
      </c>
      <c r="G150" s="4"/>
    </row>
    <row r="151" spans="3:7" x14ac:dyDescent="0.25">
      <c r="C151" s="4" t="s">
        <v>41</v>
      </c>
      <c r="D151" s="4">
        <f t="shared" si="12"/>
        <v>24</v>
      </c>
      <c r="E151" s="4">
        <f t="shared" si="10"/>
        <v>657.37420525683899</v>
      </c>
      <c r="F151" s="5">
        <f t="shared" si="11"/>
        <v>589.58175753256194</v>
      </c>
      <c r="G151" s="4"/>
    </row>
    <row r="152" spans="3:7" x14ac:dyDescent="0.25">
      <c r="C152" s="4" t="s">
        <v>42</v>
      </c>
      <c r="D152" s="4">
        <f t="shared" si="12"/>
        <v>24.875</v>
      </c>
      <c r="E152" s="4">
        <f t="shared" si="10"/>
        <v>690.24124053187404</v>
      </c>
      <c r="F152" s="5">
        <f t="shared" si="11"/>
        <v>618.72406762192588</v>
      </c>
      <c r="G152" s="4"/>
    </row>
    <row r="153" spans="3:7" x14ac:dyDescent="0.25">
      <c r="C153" s="4" t="s">
        <v>43</v>
      </c>
      <c r="D153" s="4">
        <f t="shared" si="12"/>
        <v>25.75</v>
      </c>
      <c r="E153" s="4">
        <f t="shared" si="10"/>
        <v>723.98519974681358</v>
      </c>
      <c r="F153" s="5">
        <f t="shared" si="11"/>
        <v>648.65027423961351</v>
      </c>
      <c r="G153" s="4"/>
    </row>
    <row r="154" spans="3:7" x14ac:dyDescent="0.25">
      <c r="C154" s="4" t="s">
        <v>44</v>
      </c>
      <c r="D154" s="4">
        <f t="shared" si="12"/>
        <v>26.625</v>
      </c>
      <c r="E154" s="4">
        <f t="shared" si="10"/>
        <v>758.64399851516009</v>
      </c>
      <c r="F154" s="5">
        <f t="shared" si="11"/>
        <v>679.39465319372766</v>
      </c>
      <c r="G154" s="4"/>
    </row>
    <row r="155" spans="3:7" x14ac:dyDescent="0.25">
      <c r="C155" s="4" t="s">
        <v>45</v>
      </c>
      <c r="D155" s="4">
        <f t="shared" si="12"/>
        <v>27.5</v>
      </c>
      <c r="E155" s="4">
        <f t="shared" si="10"/>
        <v>794.25806592764593</v>
      </c>
      <c r="F155" s="5">
        <f t="shared" si="11"/>
        <v>710.99377898150749</v>
      </c>
      <c r="G155" s="4"/>
    </row>
    <row r="156" spans="3:7" x14ac:dyDescent="0.25">
      <c r="C156" s="21" t="s">
        <v>47</v>
      </c>
      <c r="D156" s="4">
        <f t="shared" si="12"/>
        <v>28.375</v>
      </c>
      <c r="E156" s="4">
        <f t="shared" si="10"/>
        <v>830.87057174437109</v>
      </c>
      <c r="F156" s="5">
        <f t="shared" si="11"/>
        <v>743.48673507312628</v>
      </c>
      <c r="G156" s="4"/>
    </row>
    <row r="157" spans="3:7" x14ac:dyDescent="0.25">
      <c r="C157" s="21" t="s">
        <v>48</v>
      </c>
      <c r="D157" s="4">
        <f t="shared" si="12"/>
        <v>29.25</v>
      </c>
      <c r="E157" s="4">
        <f t="shared" si="10"/>
        <v>868.52767985134619</v>
      </c>
      <c r="F157" s="5">
        <f t="shared" si="11"/>
        <v>776.91534880869244</v>
      </c>
      <c r="G157" s="4"/>
    </row>
    <row r="158" spans="3:7" x14ac:dyDescent="0.25">
      <c r="C158" s="21" t="s">
        <v>49</v>
      </c>
      <c r="D158" s="4">
        <f t="shared" si="12"/>
        <v>30.125</v>
      </c>
      <c r="E158" s="4">
        <f t="shared" si="10"/>
        <v>907.27883171137921</v>
      </c>
      <c r="F158" s="5">
        <f t="shared" si="11"/>
        <v>811.32445444909274</v>
      </c>
      <c r="G158" s="4"/>
    </row>
    <row r="159" spans="3:7" x14ac:dyDescent="0.25">
      <c r="C159" s="21" t="s">
        <v>50</v>
      </c>
      <c r="D159" s="4">
        <f t="shared" si="12"/>
        <v>31</v>
      </c>
      <c r="E159" s="4">
        <f t="shared" si="10"/>
        <v>947.17706417226123</v>
      </c>
      <c r="F159" s="5">
        <f t="shared" si="11"/>
        <v>846.76218853025432</v>
      </c>
      <c r="G159" s="4"/>
    </row>
    <row r="160" spans="3:7" x14ac:dyDescent="0.25">
      <c r="C160" s="21" t="s">
        <v>51</v>
      </c>
      <c r="D160" s="4">
        <f t="shared" si="12"/>
        <v>31.875</v>
      </c>
      <c r="E160" s="4">
        <f t="shared" si="10"/>
        <v>988.2793667540343</v>
      </c>
      <c r="F160" s="5">
        <f t="shared" si="11"/>
        <v>883.28032240205573</v>
      </c>
      <c r="G160" s="4"/>
    </row>
    <row r="161" spans="3:7" x14ac:dyDescent="0.25">
      <c r="C161" s="21" t="s">
        <v>52</v>
      </c>
      <c r="D161" s="4">
        <f t="shared" si="12"/>
        <v>32.75</v>
      </c>
      <c r="E161" s="4">
        <f t="shared" si="10"/>
        <v>1030.6470844506646</v>
      </c>
      <c r="F161" s="5">
        <f t="shared" si="11"/>
        <v>920.93463771606241</v>
      </c>
      <c r="G161" s="4"/>
    </row>
    <row r="162" spans="3:7" x14ac:dyDescent="0.25">
      <c r="C162" s="21" t="s">
        <v>53</v>
      </c>
      <c r="D162" s="4">
        <f t="shared" si="12"/>
        <v>33.625</v>
      </c>
      <c r="E162" s="4">
        <f t="shared" si="10"/>
        <v>1074.3463731860493</v>
      </c>
      <c r="F162" s="5">
        <f t="shared" si="11"/>
        <v>959.78535169660574</v>
      </c>
      <c r="G162" s="4"/>
    </row>
    <row r="163" spans="3:7" x14ac:dyDescent="0.25">
      <c r="C163" s="21" t="s">
        <v>54</v>
      </c>
      <c r="D163" s="4">
        <f t="shared" si="12"/>
        <v>34.5</v>
      </c>
      <c r="E163" s="4">
        <f t="shared" si="10"/>
        <v>1119.4487164061925</v>
      </c>
      <c r="F163" s="5">
        <f t="shared" si="11"/>
        <v>999.89760033347989</v>
      </c>
      <c r="G163" s="4"/>
    </row>
    <row r="164" spans="3:7" x14ac:dyDescent="0.25">
      <c r="C164" s="21" t="s">
        <v>55</v>
      </c>
      <c r="D164" s="4">
        <f t="shared" si="12"/>
        <v>35.375</v>
      </c>
      <c r="E164" s="4">
        <f t="shared" si="10"/>
        <v>1166.0315129274759</v>
      </c>
      <c r="F164" s="5">
        <f t="shared" si="11"/>
        <v>1041.3419892305269</v>
      </c>
      <c r="G164" s="4"/>
    </row>
    <row r="165" spans="3:7" x14ac:dyDescent="0.25">
      <c r="C165" s="21" t="s">
        <v>56</v>
      </c>
      <c r="D165" s="4">
        <f t="shared" si="12"/>
        <v>36.25</v>
      </c>
      <c r="E165" s="4">
        <f t="shared" si="10"/>
        <v>1214.1787481708716</v>
      </c>
      <c r="F165" s="5">
        <f t="shared" si="11"/>
        <v>1084.1952238085332</v>
      </c>
      <c r="G165" s="4"/>
    </row>
    <row r="166" spans="3:7" x14ac:dyDescent="0.25">
      <c r="C166" s="21" t="s">
        <v>57</v>
      </c>
      <c r="D166" s="4">
        <f t="shared" si="12"/>
        <v>37.125</v>
      </c>
      <c r="E166" s="4">
        <f t="shared" si="10"/>
        <v>1263.9817633914902</v>
      </c>
      <c r="F166" s="5">
        <f t="shared" si="11"/>
        <v>1128.5408329914897</v>
      </c>
      <c r="G166" s="4"/>
    </row>
    <row r="167" spans="3:7" x14ac:dyDescent="0.25">
      <c r="C167" s="21" t="s">
        <v>58</v>
      </c>
      <c r="D167" s="4">
        <f t="shared" si="12"/>
        <v>38</v>
      </c>
      <c r="E167" s="4">
        <f t="shared" si="10"/>
        <v>1315.540140589058</v>
      </c>
      <c r="F167" s="5">
        <f t="shared" si="11"/>
        <v>1174.4700035309306</v>
      </c>
      <c r="G167" s="4"/>
    </row>
    <row r="168" spans="3:7" x14ac:dyDescent="0.25">
      <c r="C168" s="21" t="s">
        <v>59</v>
      </c>
      <c r="D168" s="4">
        <f t="shared" si="12"/>
        <v>38.875</v>
      </c>
      <c r="E168" s="4">
        <f t="shared" si="10"/>
        <v>1368.9627246244977</v>
      </c>
      <c r="F168" s="5">
        <f t="shared" si="11"/>
        <v>1222.0825459128296</v>
      </c>
      <c r="G168" s="4"/>
    </row>
    <row r="169" spans="3:7" x14ac:dyDescent="0.25">
      <c r="C169" s="21" t="s">
        <v>60</v>
      </c>
      <c r="D169" s="4">
        <f t="shared" si="12"/>
        <v>39.75</v>
      </c>
      <c r="E169" s="4">
        <f t="shared" si="10"/>
        <v>1424.3688088905417</v>
      </c>
      <c r="F169" s="5">
        <f t="shared" si="11"/>
        <v>1271.4880175696492</v>
      </c>
      <c r="G169" s="4"/>
    </row>
    <row r="170" spans="3:7" x14ac:dyDescent="0.25">
      <c r="C170" s="21" t="s">
        <v>61</v>
      </c>
      <c r="D170" s="4">
        <f t="shared" si="12"/>
        <v>40.625</v>
      </c>
      <c r="E170" s="4">
        <f t="shared" si="10"/>
        <v>1481.8895169829423</v>
      </c>
      <c r="F170" s="5">
        <f t="shared" si="11"/>
        <v>1322.8070351864628</v>
      </c>
      <c r="G170" s="4"/>
    </row>
    <row r="171" spans="3:7" x14ac:dyDescent="0.25">
      <c r="C171" s="21" t="s">
        <v>62</v>
      </c>
      <c r="D171" s="4">
        <f t="shared" si="12"/>
        <v>41.5</v>
      </c>
      <c r="E171" s="4">
        <f t="shared" si="10"/>
        <v>1541.6694205861154</v>
      </c>
      <c r="F171" s="5">
        <f t="shared" si="11"/>
        <v>1376.1728156491331</v>
      </c>
      <c r="G171" s="4"/>
    </row>
    <row r="172" spans="3:7" x14ac:dyDescent="0.25">
      <c r="C172" s="21" t="s">
        <v>63</v>
      </c>
      <c r="D172" s="4">
        <f t="shared" si="12"/>
        <v>42.375</v>
      </c>
      <c r="E172" s="4">
        <f t="shared" si="10"/>
        <v>1603.8684437547602</v>
      </c>
      <c r="F172" s="5">
        <f t="shared" si="11"/>
        <v>1431.7329951851164</v>
      </c>
      <c r="G172" s="4"/>
    </row>
    <row r="173" spans="3:7" x14ac:dyDescent="0.25">
      <c r="C173" s="21" t="s">
        <v>64</v>
      </c>
      <c r="D173" s="4">
        <f t="shared" si="12"/>
        <v>43.25</v>
      </c>
      <c r="E173" s="4">
        <f t="shared" si="10"/>
        <v>1668.664116668363</v>
      </c>
      <c r="F173" s="5">
        <f t="shared" si="11"/>
        <v>1489.651789251126</v>
      </c>
      <c r="G173" s="4"/>
    </row>
    <row r="174" spans="3:7" x14ac:dyDescent="0.25">
      <c r="C174" s="21" t="s">
        <v>65</v>
      </c>
      <c r="D174" s="4">
        <f t="shared" si="12"/>
        <v>44.125</v>
      </c>
      <c r="E174" s="4">
        <f t="shared" si="10"/>
        <v>1736.2542587627825</v>
      </c>
      <c r="F174" s="5">
        <f t="shared" si="11"/>
        <v>1550.112572779567</v>
      </c>
      <c r="G174" s="4"/>
    </row>
    <row r="175" spans="3:7" x14ac:dyDescent="0.25">
      <c r="C175" s="21" t="s">
        <v>66</v>
      </c>
      <c r="D175" s="4">
        <f t="shared" si="12"/>
        <v>45</v>
      </c>
      <c r="E175" s="4">
        <f t="shared" si="10"/>
        <v>1806.8601933047989</v>
      </c>
      <c r="F175" s="5">
        <f t="shared" si="11"/>
        <v>-40654.354349357978</v>
      </c>
      <c r="G175" s="4"/>
    </row>
    <row r="177" spans="3:7" x14ac:dyDescent="0.25">
      <c r="C177" s="16" t="s">
        <v>12</v>
      </c>
      <c r="D177" s="16"/>
      <c r="E177" s="4" t="s">
        <v>11</v>
      </c>
      <c r="F177" s="10">
        <f>$F$19-G135</f>
        <v>40650.717066643701</v>
      </c>
    </row>
    <row r="178" spans="3:7" x14ac:dyDescent="0.25">
      <c r="C178" s="16" t="s">
        <v>24</v>
      </c>
      <c r="D178" s="16"/>
      <c r="E178" s="4" t="s">
        <v>11</v>
      </c>
      <c r="F178" s="20">
        <f>ABS(F177/($F$19*100))</f>
        <v>1.3423753929844993E-2</v>
      </c>
      <c r="G178" s="22" t="s">
        <v>27</v>
      </c>
    </row>
    <row r="181" spans="3:7" ht="23.25" x14ac:dyDescent="0.35">
      <c r="C181" s="9" t="s">
        <v>67</v>
      </c>
      <c r="D181" s="9"/>
      <c r="E181" s="9"/>
    </row>
    <row r="184" spans="3:7" x14ac:dyDescent="0.25">
      <c r="C184" s="1" t="s">
        <v>19</v>
      </c>
      <c r="D184" s="1" t="s">
        <v>11</v>
      </c>
      <c r="E184" s="1">
        <v>45</v>
      </c>
    </row>
    <row r="185" spans="3:7" x14ac:dyDescent="0.25">
      <c r="C185" s="1" t="s">
        <v>20</v>
      </c>
      <c r="D185" s="1" t="s">
        <v>11</v>
      </c>
      <c r="E185" s="1">
        <v>10</v>
      </c>
    </row>
    <row r="186" spans="3:7" x14ac:dyDescent="0.25">
      <c r="C186" s="1"/>
      <c r="D186" s="15" t="s">
        <v>18</v>
      </c>
      <c r="E186" s="1">
        <f>($E$35-$E$36)/70</f>
        <v>0.5</v>
      </c>
    </row>
    <row r="189" spans="3:7" x14ac:dyDescent="0.25">
      <c r="C189" s="17" t="s">
        <v>6</v>
      </c>
      <c r="D189" s="17"/>
      <c r="E189" s="18" t="s">
        <v>21</v>
      </c>
      <c r="F189" s="18" t="s">
        <v>22</v>
      </c>
      <c r="G189" s="18" t="s">
        <v>8</v>
      </c>
    </row>
    <row r="190" spans="3:7" x14ac:dyDescent="0.25">
      <c r="C190" s="4" t="s">
        <v>15</v>
      </c>
      <c r="D190" s="4">
        <v>10</v>
      </c>
      <c r="E190" s="4">
        <f>2000*LN(140000/(140000-2100*D190))-9.8*D190</f>
        <v>227.03785899554987</v>
      </c>
      <c r="F190" s="5">
        <f>((D191-D190)/2)*(E190+E191)</f>
        <v>116.72527312669757</v>
      </c>
      <c r="G190" s="4">
        <f>SUM(F190:F259)</f>
        <v>30283.862238725156</v>
      </c>
    </row>
    <row r="191" spans="3:7" x14ac:dyDescent="0.25">
      <c r="C191" s="4" t="s">
        <v>16</v>
      </c>
      <c r="D191" s="4">
        <f>D190+$E$186</f>
        <v>10.5</v>
      </c>
      <c r="E191" s="4">
        <f t="shared" ref="E191:E254" si="13">2000*LN(140000/(140000-2100*D191))-9.8*D191</f>
        <v>239.8632335112404</v>
      </c>
      <c r="F191" s="5">
        <f t="shared" ref="F191:F254" si="14">((D192-D191)/2)*(E191+E192)</f>
        <v>123.17758544345082</v>
      </c>
      <c r="G191" s="4"/>
    </row>
    <row r="192" spans="3:7" x14ac:dyDescent="0.25">
      <c r="C192" s="4" t="s">
        <v>17</v>
      </c>
      <c r="D192" s="4">
        <f t="shared" ref="D192:D255" si="15">D191+$E$186</f>
        <v>11</v>
      </c>
      <c r="E192" s="4">
        <f t="shared" si="13"/>
        <v>252.84710826256293</v>
      </c>
      <c r="F192" s="5">
        <f t="shared" si="14"/>
        <v>129.70986293110025</v>
      </c>
      <c r="G192" s="4"/>
    </row>
    <row r="193" spans="3:7" x14ac:dyDescent="0.25">
      <c r="C193" s="4" t="s">
        <v>25</v>
      </c>
      <c r="D193" s="4">
        <f t="shared" si="15"/>
        <v>11.5</v>
      </c>
      <c r="E193" s="4">
        <f t="shared" si="13"/>
        <v>265.99234346183806</v>
      </c>
      <c r="F193" s="5">
        <f t="shared" si="14"/>
        <v>136.32355522737862</v>
      </c>
      <c r="G193" s="4"/>
    </row>
    <row r="194" spans="3:7" x14ac:dyDescent="0.25">
      <c r="C194" s="4" t="s">
        <v>26</v>
      </c>
      <c r="D194" s="4">
        <f t="shared" si="15"/>
        <v>12</v>
      </c>
      <c r="E194" s="4">
        <f t="shared" si="13"/>
        <v>279.30187744767642</v>
      </c>
      <c r="F194" s="5">
        <f t="shared" si="14"/>
        <v>143.0201517510414</v>
      </c>
      <c r="G194" s="4"/>
    </row>
    <row r="195" spans="3:7" x14ac:dyDescent="0.25">
      <c r="C195" s="4" t="s">
        <v>29</v>
      </c>
      <c r="D195" s="4">
        <f t="shared" si="15"/>
        <v>12.5</v>
      </c>
      <c r="E195" s="4">
        <f t="shared" si="13"/>
        <v>292.77872955648911</v>
      </c>
      <c r="F195" s="5">
        <f t="shared" si="14"/>
        <v>149.80118317090907</v>
      </c>
      <c r="G195" s="4"/>
    </row>
    <row r="196" spans="3:7" x14ac:dyDescent="0.25">
      <c r="C196" s="4" t="s">
        <v>30</v>
      </c>
      <c r="D196" s="4">
        <f t="shared" si="15"/>
        <v>13</v>
      </c>
      <c r="E196" s="4">
        <f t="shared" si="13"/>
        <v>306.42600312714717</v>
      </c>
      <c r="F196" s="5">
        <f t="shared" si="14"/>
        <v>156.66822294335554</v>
      </c>
      <c r="G196" s="4"/>
    </row>
    <row r="197" spans="3:7" x14ac:dyDescent="0.25">
      <c r="C197" s="4" t="s">
        <v>31</v>
      </c>
      <c r="D197" s="4">
        <f t="shared" si="15"/>
        <v>13.5</v>
      </c>
      <c r="E197" s="4">
        <f t="shared" si="13"/>
        <v>320.24688864627501</v>
      </c>
      <c r="F197" s="5">
        <f t="shared" si="14"/>
        <v>163.62288892210373</v>
      </c>
      <c r="G197" s="4"/>
    </row>
    <row r="198" spans="3:7" x14ac:dyDescent="0.25">
      <c r="C198" s="4" t="s">
        <v>32</v>
      </c>
      <c r="D198" s="4">
        <f t="shared" si="15"/>
        <v>14</v>
      </c>
      <c r="E198" s="4">
        <f t="shared" si="13"/>
        <v>334.24466704213989</v>
      </c>
      <c r="F198" s="5">
        <f t="shared" si="14"/>
        <v>170.66684504444936</v>
      </c>
      <c r="G198" s="4"/>
    </row>
    <row r="199" spans="3:7" x14ac:dyDescent="0.25">
      <c r="C199" s="4" t="s">
        <v>34</v>
      </c>
      <c r="D199" s="4">
        <f t="shared" si="15"/>
        <v>14.5</v>
      </c>
      <c r="E199" s="4">
        <f t="shared" si="13"/>
        <v>348.42271313565749</v>
      </c>
      <c r="F199" s="5">
        <f t="shared" si="14"/>
        <v>177.80180309830939</v>
      </c>
      <c r="G199" s="4"/>
    </row>
    <row r="200" spans="3:7" x14ac:dyDescent="0.25">
      <c r="C200" s="4" t="s">
        <v>33</v>
      </c>
      <c r="D200" s="4">
        <f t="shared" si="15"/>
        <v>15</v>
      </c>
      <c r="E200" s="4">
        <f t="shared" si="13"/>
        <v>362.78449925758008</v>
      </c>
      <c r="F200" s="5">
        <f t="shared" si="14"/>
        <v>185.02952457478739</v>
      </c>
      <c r="G200" s="4"/>
    </row>
    <row r="201" spans="3:7" x14ac:dyDescent="0.25">
      <c r="C201" s="4" t="s">
        <v>36</v>
      </c>
      <c r="D201" s="4">
        <f t="shared" si="15"/>
        <v>15.5</v>
      </c>
      <c r="E201" s="4">
        <f t="shared" si="13"/>
        <v>377.33359904156953</v>
      </c>
      <c r="F201" s="5">
        <f t="shared" si="14"/>
        <v>192.35182261127255</v>
      </c>
      <c r="G201" s="4"/>
    </row>
    <row r="202" spans="3:7" x14ac:dyDescent="0.25">
      <c r="C202" s="4" t="s">
        <v>37</v>
      </c>
      <c r="D202" s="4">
        <f t="shared" si="15"/>
        <v>16</v>
      </c>
      <c r="E202" s="4">
        <f t="shared" si="13"/>
        <v>392.07369140352074</v>
      </c>
      <c r="F202" s="5">
        <f t="shared" si="14"/>
        <v>199.77056403043332</v>
      </c>
      <c r="G202" s="4"/>
    </row>
    <row r="203" spans="3:7" x14ac:dyDescent="0.25">
      <c r="C203" s="4" t="s">
        <v>38</v>
      </c>
      <c r="D203" s="4">
        <f t="shared" si="15"/>
        <v>16.5</v>
      </c>
      <c r="E203" s="4">
        <f t="shared" si="13"/>
        <v>407.0085647182126</v>
      </c>
      <c r="F203" s="5">
        <f t="shared" si="14"/>
        <v>207.28767148084194</v>
      </c>
      <c r="G203" s="4"/>
    </row>
    <row r="204" spans="3:7" x14ac:dyDescent="0.25">
      <c r="C204" s="4" t="s">
        <v>39</v>
      </c>
      <c r="D204" s="4">
        <f t="shared" si="15"/>
        <v>17</v>
      </c>
      <c r="E204" s="4">
        <f t="shared" si="13"/>
        <v>422.14212120515515</v>
      </c>
      <c r="F204" s="5">
        <f t="shared" si="14"/>
        <v>214.90512568536985</v>
      </c>
      <c r="G204" s="4"/>
    </row>
    <row r="205" spans="3:7" x14ac:dyDescent="0.25">
      <c r="C205" s="4" t="s">
        <v>40</v>
      </c>
      <c r="D205" s="4">
        <f t="shared" si="15"/>
        <v>17.5</v>
      </c>
      <c r="E205" s="4">
        <f t="shared" si="13"/>
        <v>437.47838153632426</v>
      </c>
      <c r="F205" s="5">
        <f t="shared" si="14"/>
        <v>222.62496780393116</v>
      </c>
      <c r="G205" s="4"/>
    </row>
    <row r="206" spans="3:7" x14ac:dyDescent="0.25">
      <c r="C206" s="4" t="s">
        <v>41</v>
      </c>
      <c r="D206" s="4">
        <f t="shared" si="15"/>
        <v>18</v>
      </c>
      <c r="E206" s="4">
        <f t="shared" si="13"/>
        <v>453.02148967940036</v>
      </c>
      <c r="F206" s="5">
        <f t="shared" si="14"/>
        <v>230.44930191762495</v>
      </c>
      <c r="G206" s="4"/>
    </row>
    <row r="207" spans="3:7" x14ac:dyDescent="0.25">
      <c r="C207" s="4" t="s">
        <v>42</v>
      </c>
      <c r="D207" s="4">
        <f t="shared" si="15"/>
        <v>18.5</v>
      </c>
      <c r="E207" s="4">
        <f t="shared" si="13"/>
        <v>468.7757179910995</v>
      </c>
      <c r="F207" s="5">
        <f t="shared" si="14"/>
        <v>238.38029764183955</v>
      </c>
      <c r="G207" s="4"/>
    </row>
    <row r="208" spans="3:7" x14ac:dyDescent="0.25">
      <c r="C208" s="4" t="s">
        <v>43</v>
      </c>
      <c r="D208" s="4">
        <f t="shared" si="15"/>
        <v>19</v>
      </c>
      <c r="E208" s="4">
        <f t="shared" si="13"/>
        <v>484.74547257625863</v>
      </c>
      <c r="F208" s="5">
        <f t="shared" si="14"/>
        <v>246.42019287643686</v>
      </c>
      <c r="G208" s="4"/>
    </row>
    <row r="209" spans="3:7" x14ac:dyDescent="0.25">
      <c r="C209" s="4" t="s">
        <v>44</v>
      </c>
      <c r="D209" s="4">
        <f t="shared" si="15"/>
        <v>19.5</v>
      </c>
      <c r="E209" s="4">
        <f t="shared" si="13"/>
        <v>500.93529892948879</v>
      </c>
      <c r="F209" s="5">
        <f t="shared" si="14"/>
        <v>254.57129670173839</v>
      </c>
      <c r="G209" s="4"/>
    </row>
    <row r="210" spans="3:7" x14ac:dyDescent="0.25">
      <c r="C210" s="4" t="s">
        <v>45</v>
      </c>
      <c r="D210" s="4">
        <f t="shared" si="15"/>
        <v>20</v>
      </c>
      <c r="E210" s="4">
        <f t="shared" si="13"/>
        <v>517.34988787746477</v>
      </c>
      <c r="F210" s="5">
        <f t="shared" si="14"/>
        <v>262.83599242968796</v>
      </c>
      <c r="G210" s="4"/>
    </row>
    <row r="211" spans="3:7" x14ac:dyDescent="0.25">
      <c r="C211" s="21" t="s">
        <v>47</v>
      </c>
      <c r="D211" s="4">
        <f t="shared" si="15"/>
        <v>20.5</v>
      </c>
      <c r="E211" s="4">
        <f t="shared" si="13"/>
        <v>533.9940818412872</v>
      </c>
      <c r="F211" s="5">
        <f t="shared" si="14"/>
        <v>271.21674082027766</v>
      </c>
      <c r="G211" s="4"/>
    </row>
    <row r="212" spans="3:7" x14ac:dyDescent="0.25">
      <c r="C212" s="21" t="s">
        <v>48</v>
      </c>
      <c r="D212" s="4">
        <f t="shared" si="15"/>
        <v>21</v>
      </c>
      <c r="E212" s="4">
        <f t="shared" si="13"/>
        <v>550.87288143982346</v>
      </c>
      <c r="F212" s="5">
        <f t="shared" si="14"/>
        <v>279.71608347409642</v>
      </c>
      <c r="G212" s="4"/>
    </row>
    <row r="213" spans="3:7" x14ac:dyDescent="0.25">
      <c r="C213" s="21" t="s">
        <v>49</v>
      </c>
      <c r="D213" s="4">
        <f t="shared" si="15"/>
        <v>21.5</v>
      </c>
      <c r="E213" s="4">
        <f t="shared" si="13"/>
        <v>567.99145245656212</v>
      </c>
      <c r="F213" s="5">
        <f t="shared" si="14"/>
        <v>288.3366464127032</v>
      </c>
      <c r="G213" s="4"/>
    </row>
    <row r="214" spans="3:7" x14ac:dyDescent="0.25">
      <c r="C214" s="21" t="s">
        <v>50</v>
      </c>
      <c r="D214" s="4">
        <f t="shared" si="15"/>
        <v>22</v>
      </c>
      <c r="E214" s="4">
        <f t="shared" si="13"/>
        <v>585.3551331942507</v>
      </c>
      <c r="F214" s="5">
        <f t="shared" si="14"/>
        <v>297.08114385944259</v>
      </c>
      <c r="G214" s="4"/>
    </row>
    <row r="215" spans="3:7" x14ac:dyDescent="0.25">
      <c r="C215" s="21" t="s">
        <v>51</v>
      </c>
      <c r="D215" s="4">
        <f t="shared" si="15"/>
        <v>22.5</v>
      </c>
      <c r="E215" s="4">
        <f t="shared" si="13"/>
        <v>602.96944224351967</v>
      </c>
      <c r="F215" s="5">
        <f t="shared" si="14"/>
        <v>305.9523822343225</v>
      </c>
      <c r="G215" s="4"/>
    </row>
    <row r="216" spans="3:7" x14ac:dyDescent="0.25">
      <c r="C216" s="21" t="s">
        <v>52</v>
      </c>
      <c r="D216" s="4">
        <f t="shared" si="15"/>
        <v>23</v>
      </c>
      <c r="E216" s="4">
        <f t="shared" si="13"/>
        <v>620.84008669377044</v>
      </c>
      <c r="F216" s="5">
        <f t="shared" si="14"/>
        <v>314.95326437766471</v>
      </c>
      <c r="G216" s="4"/>
    </row>
    <row r="217" spans="3:7" x14ac:dyDescent="0.25">
      <c r="C217" s="21" t="s">
        <v>53</v>
      </c>
      <c r="D217" s="4">
        <f t="shared" si="15"/>
        <v>23.5</v>
      </c>
      <c r="E217" s="4">
        <f t="shared" si="13"/>
        <v>638.97297081688839</v>
      </c>
      <c r="F217" s="5">
        <f t="shared" si="14"/>
        <v>324.08679401843187</v>
      </c>
      <c r="G217" s="4"/>
    </row>
    <row r="218" spans="3:7" x14ac:dyDescent="0.25">
      <c r="C218" s="21" t="s">
        <v>54</v>
      </c>
      <c r="D218" s="4">
        <f t="shared" si="15"/>
        <v>24</v>
      </c>
      <c r="E218" s="4">
        <f t="shared" si="13"/>
        <v>657.37420525683899</v>
      </c>
      <c r="F218" s="5">
        <f t="shared" si="14"/>
        <v>333.35608050444063</v>
      </c>
      <c r="G218" s="4"/>
    </row>
    <row r="219" spans="3:7" x14ac:dyDescent="0.25">
      <c r="C219" s="21" t="s">
        <v>55</v>
      </c>
      <c r="D219" s="4">
        <f t="shared" si="15"/>
        <v>24.5</v>
      </c>
      <c r="E219" s="4">
        <f t="shared" si="13"/>
        <v>676.05011676092352</v>
      </c>
      <c r="F219" s="5">
        <f t="shared" si="14"/>
        <v>342.76434381309866</v>
      </c>
      <c r="G219" s="4"/>
    </row>
    <row r="220" spans="3:7" x14ac:dyDescent="0.25">
      <c r="C220" s="21" t="s">
        <v>56</v>
      </c>
      <c r="D220" s="4">
        <f t="shared" si="15"/>
        <v>25</v>
      </c>
      <c r="E220" s="4">
        <f t="shared" si="13"/>
        <v>695.00725849147125</v>
      </c>
      <c r="F220" s="5">
        <f t="shared" si="14"/>
        <v>352.31491986287017</v>
      </c>
      <c r="G220" s="4"/>
    </row>
    <row r="221" spans="3:7" x14ac:dyDescent="0.25">
      <c r="C221" s="21" t="s">
        <v>57</v>
      </c>
      <c r="D221" s="4">
        <f t="shared" si="15"/>
        <v>25.5</v>
      </c>
      <c r="E221" s="4">
        <f t="shared" si="13"/>
        <v>714.25242096000954</v>
      </c>
      <c r="F221" s="5">
        <f t="shared" si="14"/>
        <v>362.01126614739246</v>
      </c>
      <c r="G221" s="4"/>
    </row>
    <row r="222" spans="3:7" x14ac:dyDescent="0.25">
      <c r="C222" s="21" t="s">
        <v>58</v>
      </c>
      <c r="D222" s="4">
        <f t="shared" si="15"/>
        <v>26</v>
      </c>
      <c r="E222" s="4">
        <f t="shared" si="13"/>
        <v>733.79264362956042</v>
      </c>
      <c r="F222" s="5">
        <f t="shared" si="14"/>
        <v>371.85696771605365</v>
      </c>
      <c r="G222" s="4"/>
    </row>
    <row r="223" spans="3:7" x14ac:dyDescent="0.25">
      <c r="C223" s="21" t="s">
        <v>59</v>
      </c>
      <c r="D223" s="4">
        <f t="shared" si="15"/>
        <v>26.5</v>
      </c>
      <c r="E223" s="4">
        <f t="shared" si="13"/>
        <v>753.63522723465405</v>
      </c>
      <c r="F223" s="5">
        <f t="shared" si="14"/>
        <v>381.85574352691719</v>
      </c>
      <c r="G223" s="4"/>
    </row>
    <row r="224" spans="3:7" x14ac:dyDescent="0.25">
      <c r="C224" s="21" t="s">
        <v>60</v>
      </c>
      <c r="D224" s="4">
        <f t="shared" si="15"/>
        <v>27</v>
      </c>
      <c r="E224" s="4">
        <f t="shared" si="13"/>
        <v>773.78774687301473</v>
      </c>
      <c r="F224" s="5">
        <f t="shared" si="14"/>
        <v>392.01145320016519</v>
      </c>
      <c r="G224" s="4"/>
    </row>
    <row r="225" spans="3:7" x14ac:dyDescent="0.25">
      <c r="C225" s="21" t="s">
        <v>61</v>
      </c>
      <c r="D225" s="4">
        <f t="shared" si="15"/>
        <v>27.5</v>
      </c>
      <c r="E225" s="4">
        <f t="shared" si="13"/>
        <v>794.25806592764593</v>
      </c>
      <c r="F225" s="5">
        <f t="shared" si="14"/>
        <v>402.3281042027474</v>
      </c>
      <c r="G225" s="4"/>
    </row>
    <row r="226" spans="3:7" x14ac:dyDescent="0.25">
      <c r="C226" s="21" t="s">
        <v>62</v>
      </c>
      <c r="D226" s="4">
        <f t="shared" si="15"/>
        <v>28</v>
      </c>
      <c r="E226" s="4">
        <f t="shared" si="13"/>
        <v>815.05435088334366</v>
      </c>
      <c r="F226" s="5">
        <f t="shared" si="14"/>
        <v>412.80985949770712</v>
      </c>
      <c r="G226" s="4"/>
    </row>
    <row r="227" spans="3:7" x14ac:dyDescent="0.25">
      <c r="C227" s="21" t="s">
        <v>63</v>
      </c>
      <c r="D227" s="4">
        <f t="shared" si="15"/>
        <v>28.5</v>
      </c>
      <c r="E227" s="4">
        <f t="shared" si="13"/>
        <v>836.18508710748483</v>
      </c>
      <c r="F227" s="5">
        <f t="shared" si="14"/>
        <v>423.4610456947193</v>
      </c>
      <c r="G227" s="4"/>
    </row>
    <row r="228" spans="3:7" x14ac:dyDescent="0.25">
      <c r="C228" s="21" t="s">
        <v>64</v>
      </c>
      <c r="D228" s="4">
        <f t="shared" si="15"/>
        <v>29</v>
      </c>
      <c r="E228" s="4">
        <f t="shared" si="13"/>
        <v>857.65909567139238</v>
      </c>
      <c r="F228" s="5">
        <f t="shared" si="14"/>
        <v>434.28616174177978</v>
      </c>
      <c r="G228" s="4"/>
    </row>
    <row r="229" spans="3:7" x14ac:dyDescent="0.25">
      <c r="C229" s="21" t="s">
        <v>65</v>
      </c>
      <c r="D229" s="4">
        <f t="shared" si="15"/>
        <v>29.5</v>
      </c>
      <c r="E229" s="4">
        <f t="shared" si="13"/>
        <v>879.48555129572662</v>
      </c>
      <c r="F229" s="5">
        <f t="shared" si="14"/>
        <v>445.28988820174186</v>
      </c>
      <c r="G229" s="4"/>
    </row>
    <row r="230" spans="3:7" x14ac:dyDescent="0.25">
      <c r="C230" s="21" t="s">
        <v>66</v>
      </c>
      <c r="D230" s="4">
        <f t="shared" si="15"/>
        <v>30</v>
      </c>
      <c r="E230" s="4">
        <f t="shared" si="13"/>
        <v>901.6740015112407</v>
      </c>
      <c r="F230" s="5">
        <f t="shared" si="14"/>
        <v>456.47709716157135</v>
      </c>
      <c r="G230" s="4"/>
    </row>
    <row r="231" spans="3:7" x14ac:dyDescent="0.25">
      <c r="C231" s="21" t="s">
        <v>68</v>
      </c>
      <c r="D231" s="4">
        <f t="shared" si="15"/>
        <v>30.5</v>
      </c>
      <c r="E231" s="4">
        <f t="shared" si="13"/>
        <v>924.2343871350447</v>
      </c>
      <c r="F231" s="5">
        <f t="shared" si="14"/>
        <v>467.85286282682648</v>
      </c>
      <c r="G231" s="4"/>
    </row>
    <row r="232" spans="3:7" x14ac:dyDescent="0.25">
      <c r="C232" s="21" t="s">
        <v>69</v>
      </c>
      <c r="D232" s="4">
        <f t="shared" si="15"/>
        <v>31</v>
      </c>
      <c r="E232" s="4">
        <f t="shared" si="13"/>
        <v>947.17706417226123</v>
      </c>
      <c r="F232" s="5">
        <f t="shared" si="14"/>
        <v>479.42247285902306</v>
      </c>
      <c r="G232" s="4"/>
    </row>
    <row r="233" spans="3:7" x14ac:dyDescent="0.25">
      <c r="C233" s="21" t="s">
        <v>70</v>
      </c>
      <c r="D233" s="4">
        <f t="shared" si="15"/>
        <v>31.5</v>
      </c>
      <c r="E233" s="4">
        <f t="shared" si="13"/>
        <v>970.51282726383101</v>
      </c>
      <c r="F233" s="5">
        <f t="shared" si="14"/>
        <v>491.19144051928981</v>
      </c>
      <c r="G233" s="4"/>
    </row>
    <row r="234" spans="3:7" x14ac:dyDescent="0.25">
      <c r="C234" s="21" t="s">
        <v>71</v>
      </c>
      <c r="D234" s="4">
        <f t="shared" si="15"/>
        <v>32</v>
      </c>
      <c r="E234" s="4">
        <f t="shared" si="13"/>
        <v>994.25293481332812</v>
      </c>
      <c r="F234" s="5">
        <f t="shared" si="14"/>
        <v>503.16551768811894</v>
      </c>
      <c r="G234" s="4"/>
    </row>
    <row r="235" spans="3:7" x14ac:dyDescent="0.25">
      <c r="C235" s="21" t="s">
        <v>72</v>
      </c>
      <c r="D235" s="4">
        <f t="shared" si="15"/>
        <v>32.5</v>
      </c>
      <c r="E235" s="4">
        <f t="shared" si="13"/>
        <v>1018.4091359391475</v>
      </c>
      <c r="F235" s="5">
        <f t="shared" si="14"/>
        <v>515.35070883817548</v>
      </c>
      <c r="G235" s="4"/>
    </row>
    <row r="236" spans="3:7" x14ac:dyDescent="0.25">
      <c r="C236" s="21" t="s">
        <v>73</v>
      </c>
      <c r="D236" s="4">
        <f t="shared" si="15"/>
        <v>33</v>
      </c>
      <c r="E236" s="4">
        <f t="shared" si="13"/>
        <v>1042.9936994135544</v>
      </c>
      <c r="F236" s="5">
        <f t="shared" si="14"/>
        <v>527.75328604513334</v>
      </c>
      <c r="G236" s="4"/>
    </row>
    <row r="237" spans="3:7" x14ac:dyDescent="0.25">
      <c r="C237" s="21" t="s">
        <v>74</v>
      </c>
      <c r="D237" s="4">
        <f t="shared" si="15"/>
        <v>33.5</v>
      </c>
      <c r="E237" s="4">
        <f t="shared" si="13"/>
        <v>1068.0194447669792</v>
      </c>
      <c r="F237" s="5">
        <f t="shared" si="14"/>
        <v>540.37980513047717</v>
      </c>
      <c r="G237" s="4"/>
    </row>
    <row r="238" spans="3:7" x14ac:dyDescent="0.25">
      <c r="C238" s="21" t="s">
        <v>75</v>
      </c>
      <c r="D238" s="4">
        <f t="shared" si="15"/>
        <v>34</v>
      </c>
      <c r="E238" s="4">
        <f t="shared" si="13"/>
        <v>1093.4997757549295</v>
      </c>
      <c r="F238" s="5">
        <f t="shared" si="14"/>
        <v>553.23712304028049</v>
      </c>
      <c r="G238" s="4"/>
    </row>
    <row r="239" spans="3:7" x14ac:dyDescent="0.25">
      <c r="C239" s="21" t="s">
        <v>76</v>
      </c>
      <c r="D239" s="4">
        <f t="shared" si="15"/>
        <v>34.5</v>
      </c>
      <c r="E239" s="4">
        <f t="shared" si="13"/>
        <v>1119.4487164061925</v>
      </c>
      <c r="F239" s="5">
        <f t="shared" si="14"/>
        <v>566.33241657529607</v>
      </c>
      <c r="G239" s="4"/>
    </row>
    <row r="240" spans="3:7" x14ac:dyDescent="0.25">
      <c r="C240" s="21" t="s">
        <v>77</v>
      </c>
      <c r="D240" s="4">
        <f t="shared" si="15"/>
        <v>35</v>
      </c>
      <c r="E240" s="4">
        <f t="shared" si="13"/>
        <v>1145.8809498949915</v>
      </c>
      <c r="F240" s="5">
        <f t="shared" si="14"/>
        <v>579.67320260044562</v>
      </c>
      <c r="G240" s="4"/>
    </row>
    <row r="241" spans="3:7" x14ac:dyDescent="0.25">
      <c r="C241" s="21" t="s">
        <v>78</v>
      </c>
      <c r="D241" s="4">
        <f t="shared" si="15"/>
        <v>35.5</v>
      </c>
      <c r="E241" s="4">
        <f t="shared" si="13"/>
        <v>1172.8118605067907</v>
      </c>
      <c r="F241" s="5">
        <f t="shared" si="14"/>
        <v>593.26735987619577</v>
      </c>
      <c r="G241" s="4"/>
    </row>
    <row r="242" spans="3:7" x14ac:dyDescent="0.25">
      <c r="C242" s="21" t="s">
        <v>79</v>
      </c>
      <c r="D242" s="4">
        <f t="shared" si="15"/>
        <v>36</v>
      </c>
      <c r="E242" s="4">
        <f t="shared" si="13"/>
        <v>1200.2575789979926</v>
      </c>
      <c r="F242" s="5">
        <f t="shared" si="14"/>
        <v>607.12315267057625</v>
      </c>
      <c r="G242" s="4"/>
    </row>
    <row r="243" spans="3:7" x14ac:dyDescent="0.25">
      <c r="C243" s="21" t="s">
        <v>80</v>
      </c>
      <c r="D243" s="4">
        <f t="shared" si="15"/>
        <v>36.5</v>
      </c>
      <c r="E243" s="4">
        <f t="shared" si="13"/>
        <v>1228.2350316843126</v>
      </c>
      <c r="F243" s="5">
        <f t="shared" si="14"/>
        <v>621.24925632902659</v>
      </c>
      <c r="G243" s="4"/>
    </row>
    <row r="244" spans="3:7" x14ac:dyDescent="0.25">
      <c r="C244" s="21" t="s">
        <v>81</v>
      </c>
      <c r="D244" s="4">
        <f t="shared" si="15"/>
        <v>37</v>
      </c>
      <c r="E244" s="4">
        <f t="shared" si="13"/>
        <v>1256.7619936317938</v>
      </c>
      <c r="F244" s="5">
        <f t="shared" si="14"/>
        <v>635.65478500018241</v>
      </c>
      <c r="G244" s="4"/>
    </row>
    <row r="245" spans="3:7" x14ac:dyDescent="0.25">
      <c r="C245" s="21" t="s">
        <v>82</v>
      </c>
      <c r="D245" s="4">
        <f t="shared" si="15"/>
        <v>37.5</v>
      </c>
      <c r="E245" s="4">
        <f t="shared" si="13"/>
        <v>1285.8571463689359</v>
      </c>
      <c r="F245" s="5">
        <f t="shared" si="14"/>
        <v>650.34932173949846</v>
      </c>
      <c r="G245" s="4"/>
    </row>
    <row r="246" spans="3:7" x14ac:dyDescent="0.25">
      <c r="C246" s="21" t="s">
        <v>83</v>
      </c>
      <c r="D246" s="4">
        <f t="shared" si="15"/>
        <v>38</v>
      </c>
      <c r="E246" s="4">
        <f t="shared" si="13"/>
        <v>1315.540140589058</v>
      </c>
      <c r="F246" s="5">
        <f t="shared" si="14"/>
        <v>665.34295123971879</v>
      </c>
      <c r="G246" s="4"/>
    </row>
    <row r="247" spans="3:7" x14ac:dyDescent="0.25">
      <c r="C247" s="21" t="s">
        <v>84</v>
      </c>
      <c r="D247" s="4">
        <f t="shared" si="15"/>
        <v>38.5</v>
      </c>
      <c r="E247" s="4">
        <f t="shared" si="13"/>
        <v>1345.8316643698172</v>
      </c>
      <c r="F247" s="5">
        <f t="shared" si="14"/>
        <v>680.64629546817378</v>
      </c>
      <c r="G247" s="4"/>
    </row>
    <row r="248" spans="3:7" x14ac:dyDescent="0.25">
      <c r="C248" s="21" t="s">
        <v>85</v>
      </c>
      <c r="D248" s="4">
        <f t="shared" si="15"/>
        <v>39</v>
      </c>
      <c r="E248" s="4">
        <f t="shared" si="13"/>
        <v>1376.7535175028777</v>
      </c>
      <c r="F248" s="5">
        <f t="shared" si="14"/>
        <v>696.27055252632931</v>
      </c>
      <c r="G248" s="4"/>
    </row>
    <row r="249" spans="3:7" x14ac:dyDescent="0.25">
      <c r="C249" s="21" t="s">
        <v>86</v>
      </c>
      <c r="D249" s="4">
        <f t="shared" si="15"/>
        <v>39.5</v>
      </c>
      <c r="E249" s="4">
        <f t="shared" si="13"/>
        <v>1408.3286926024393</v>
      </c>
      <c r="F249" s="5">
        <f t="shared" si="14"/>
        <v>712.22753908768732</v>
      </c>
      <c r="G249" s="4"/>
    </row>
    <row r="250" spans="3:7" x14ac:dyDescent="0.25">
      <c r="C250" s="21" t="s">
        <v>87</v>
      </c>
      <c r="D250" s="4">
        <f t="shared" si="15"/>
        <v>40</v>
      </c>
      <c r="E250" s="4">
        <f t="shared" si="13"/>
        <v>1440.5814637483102</v>
      </c>
      <c r="F250" s="5">
        <f t="shared" si="14"/>
        <v>728.52973681691446</v>
      </c>
      <c r="G250" s="4"/>
    </row>
    <row r="251" spans="3:7" x14ac:dyDescent="0.25">
      <c r="C251" s="21" t="s">
        <v>88</v>
      </c>
      <c r="D251" s="4">
        <f t="shared" si="15"/>
        <v>40.5</v>
      </c>
      <c r="E251" s="4">
        <f t="shared" si="13"/>
        <v>1473.5374835193477</v>
      </c>
      <c r="F251" s="5">
        <f t="shared" si="14"/>
        <v>745.19034322701339</v>
      </c>
      <c r="G251" s="4"/>
    </row>
    <row r="252" spans="3:7" x14ac:dyDescent="0.25">
      <c r="C252" s="21" t="s">
        <v>89</v>
      </c>
      <c r="D252" s="4">
        <f t="shared" si="15"/>
        <v>41</v>
      </c>
      <c r="E252" s="4">
        <f t="shared" si="13"/>
        <v>1507.2238893887059</v>
      </c>
      <c r="F252" s="5">
        <f t="shared" si="14"/>
        <v>762.22332749370526</v>
      </c>
      <c r="G252" s="4"/>
    </row>
    <row r="253" spans="3:7" x14ac:dyDescent="0.25">
      <c r="C253" s="21" t="s">
        <v>90</v>
      </c>
      <c r="D253" s="4">
        <f t="shared" si="15"/>
        <v>41.5</v>
      </c>
      <c r="E253" s="4">
        <f t="shared" si="13"/>
        <v>1541.6694205861154</v>
      </c>
      <c r="F253" s="5">
        <f t="shared" si="14"/>
        <v>779.64349181846228</v>
      </c>
      <c r="G253" s="4"/>
    </row>
    <row r="254" spans="3:7" x14ac:dyDescent="0.25">
      <c r="C254" s="21" t="s">
        <v>91</v>
      </c>
      <c r="D254" s="4">
        <f t="shared" si="15"/>
        <v>42</v>
      </c>
      <c r="E254" s="4">
        <f t="shared" si="13"/>
        <v>1576.9045466877337</v>
      </c>
      <c r="F254" s="5">
        <f t="shared" si="14"/>
        <v>797.4665390156373</v>
      </c>
      <c r="G254" s="4"/>
    </row>
    <row r="255" spans="3:7" x14ac:dyDescent="0.25">
      <c r="C255" s="21" t="s">
        <v>92</v>
      </c>
      <c r="D255" s="4">
        <f t="shared" si="15"/>
        <v>42.5</v>
      </c>
      <c r="E255" s="4">
        <f t="shared" ref="E255:E260" si="16">2000*LN(140000/(140000-2100*D255))-9.8*D255</f>
        <v>1612.9616093748155</v>
      </c>
      <c r="F255" s="5">
        <f t="shared" ref="F255:F260" si="17">((D256-D255)/2)*(E255+E256)</f>
        <v>815.70914709706437</v>
      </c>
      <c r="G255" s="4"/>
    </row>
    <row r="256" spans="3:7" x14ac:dyDescent="0.25">
      <c r="C256" s="21" t="s">
        <v>93</v>
      </c>
      <c r="D256" s="4">
        <f t="shared" ref="D256:D260" si="18">D255+$E$186</f>
        <v>43</v>
      </c>
      <c r="E256" s="4">
        <f t="shared" si="16"/>
        <v>1649.874979013442</v>
      </c>
      <c r="F256" s="5">
        <f t="shared" si="17"/>
        <v>834.38905174200568</v>
      </c>
      <c r="G256" s="4"/>
    </row>
    <row r="257" spans="3:7" x14ac:dyDescent="0.25">
      <c r="C257" s="21" t="s">
        <v>94</v>
      </c>
      <c r="D257" s="4">
        <f t="shared" si="18"/>
        <v>43.5</v>
      </c>
      <c r="E257" s="4">
        <f t="shared" si="16"/>
        <v>1687.6812279545804</v>
      </c>
      <c r="F257" s="5">
        <f t="shared" si="17"/>
        <v>853.52513767461005</v>
      </c>
      <c r="G257" s="4"/>
    </row>
    <row r="258" spans="3:7" x14ac:dyDescent="0.25">
      <c r="C258" s="21" t="s">
        <v>95</v>
      </c>
      <c r="D258" s="4">
        <f t="shared" si="18"/>
        <v>44</v>
      </c>
      <c r="E258" s="4">
        <f t="shared" si="16"/>
        <v>1726.4193227438598</v>
      </c>
      <c r="F258" s="5">
        <f t="shared" si="17"/>
        <v>873.13754012907907</v>
      </c>
      <c r="G258" s="4"/>
    </row>
    <row r="259" spans="3:7" x14ac:dyDescent="0.25">
      <c r="C259" s="21" t="s">
        <v>96</v>
      </c>
      <c r="D259" s="4">
        <f t="shared" si="18"/>
        <v>44.5</v>
      </c>
      <c r="E259" s="4">
        <f t="shared" si="16"/>
        <v>1766.1308377724567</v>
      </c>
      <c r="F259" s="5">
        <f t="shared" si="17"/>
        <v>893.24775776931392</v>
      </c>
      <c r="G259" s="4"/>
    </row>
    <row r="260" spans="3:7" x14ac:dyDescent="0.25">
      <c r="C260" s="21" t="s">
        <v>97</v>
      </c>
      <c r="D260" s="4">
        <f t="shared" si="18"/>
        <v>45</v>
      </c>
      <c r="E260" s="4">
        <f t="shared" si="16"/>
        <v>1806.8601933047989</v>
      </c>
      <c r="F260" s="5"/>
      <c r="G260" s="4"/>
    </row>
    <row r="261" spans="3:7" x14ac:dyDescent="0.25">
      <c r="C261" s="19"/>
    </row>
    <row r="262" spans="3:7" x14ac:dyDescent="0.25">
      <c r="C262" s="16" t="s">
        <v>12</v>
      </c>
      <c r="D262" s="16"/>
      <c r="E262" s="4" t="s">
        <v>11</v>
      </c>
      <c r="F262" s="10">
        <f>$F$19-G190</f>
        <v>-1.1877505813572498</v>
      </c>
    </row>
    <row r="263" spans="3:7" x14ac:dyDescent="0.25">
      <c r="C263" s="16" t="s">
        <v>24</v>
      </c>
      <c r="D263" s="16"/>
      <c r="E263" s="4" t="s">
        <v>11</v>
      </c>
      <c r="F263" s="20">
        <f>ABS(F262/($F$19*100))</f>
        <v>3.9222116323387325E-7</v>
      </c>
      <c r="G263" t="s">
        <v>27</v>
      </c>
    </row>
  </sheetData>
  <mergeCells count="30">
    <mergeCell ref="C262:D262"/>
    <mergeCell ref="C134:D134"/>
    <mergeCell ref="C177:D177"/>
    <mergeCell ref="C178:D178"/>
    <mergeCell ref="C181:E181"/>
    <mergeCell ref="C189:D189"/>
    <mergeCell ref="C263:D263"/>
    <mergeCell ref="C88:D88"/>
    <mergeCell ref="C91:E91"/>
    <mergeCell ref="C99:D99"/>
    <mergeCell ref="C122:D122"/>
    <mergeCell ref="C123:D123"/>
    <mergeCell ref="C126:E126"/>
    <mergeCell ref="C55:D55"/>
    <mergeCell ref="C62:D62"/>
    <mergeCell ref="C63:D63"/>
    <mergeCell ref="C66:E66"/>
    <mergeCell ref="C74:D74"/>
    <mergeCell ref="C87:D87"/>
    <mergeCell ref="C33:D33"/>
    <mergeCell ref="C39:D39"/>
    <mergeCell ref="C47:E47"/>
    <mergeCell ref="C44:D44"/>
    <mergeCell ref="C45:D45"/>
    <mergeCell ref="B4:O4"/>
    <mergeCell ref="F16:G17"/>
    <mergeCell ref="F15:G15"/>
    <mergeCell ref="C19:D19"/>
    <mergeCell ref="F19:G19"/>
    <mergeCell ref="C13:D13"/>
  </mergeCell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447675</xdr:colOff>
                <xdr:row>5</xdr:row>
                <xdr:rowOff>180975</xdr:rowOff>
              </from>
              <to>
                <xdr:col>16</xdr:col>
                <xdr:colOff>600075</xdr:colOff>
                <xdr:row>11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Doli Hutabarat</dc:creator>
  <cp:lastModifiedBy>Doli Hutabarat</cp:lastModifiedBy>
  <dcterms:created xsi:type="dcterms:W3CDTF">2016-06-08T08:32:14Z</dcterms:created>
  <dcterms:modified xsi:type="dcterms:W3CDTF">2016-06-08T11:44:32Z</dcterms:modified>
</cp:coreProperties>
</file>