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0c0cce2c9a79bc9/Desktop/"/>
    </mc:Choice>
  </mc:AlternateContent>
  <xr:revisionPtr revIDLastSave="73" documentId="8_{9E8CF015-576F-4C19-B14E-BD8B1CDF7A23}" xr6:coauthVersionLast="47" xr6:coauthVersionMax="47" xr10:uidLastSave="{E8A2FCD3-54DB-4AF6-9D1B-3BD3A3FC8629}"/>
  <bookViews>
    <workbookView xWindow="-110" yWindow="-110" windowWidth="19420" windowHeight="10300" tabRatio="884" activeTab="2" xr2:uid="{A09FA084-B35B-4D0F-A24B-2037244BF251}"/>
  </bookViews>
  <sheets>
    <sheet name="SE Data" sheetId="2" r:id="rId1"/>
    <sheet name="SE_Norm" sheetId="5" r:id="rId2"/>
    <sheet name="SE_WASPAS" sheetId="9" r:id="rId3"/>
    <sheet name="WE Data" sheetId="3" r:id="rId4"/>
    <sheet name="WE_Norm" sheetId="7" r:id="rId5"/>
    <sheet name="WE_WASPA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0" l="1"/>
  <c r="J4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N4" i="7"/>
  <c r="M4" i="7"/>
  <c r="L4" i="7"/>
  <c r="K4" i="7"/>
  <c r="J4" i="7"/>
  <c r="J4" i="9"/>
  <c r="I4" i="9"/>
  <c r="K4" i="9" s="1"/>
  <c r="M4" i="9" s="1"/>
  <c r="K4" i="10" l="1"/>
  <c r="M4" i="10" s="1"/>
  <c r="C5" i="9"/>
  <c r="D5" i="9"/>
  <c r="C6" i="9"/>
  <c r="D6" i="9"/>
  <c r="C7" i="9"/>
  <c r="D7" i="9"/>
  <c r="C8" i="9"/>
  <c r="D8" i="9"/>
  <c r="C9" i="9"/>
  <c r="D9" i="9"/>
  <c r="E9" i="9"/>
  <c r="C10" i="9"/>
  <c r="D10" i="9"/>
  <c r="C11" i="9"/>
  <c r="D11" i="9"/>
  <c r="C12" i="9"/>
  <c r="D12" i="9"/>
  <c r="E12" i="9"/>
  <c r="C13" i="9"/>
  <c r="D13" i="9"/>
  <c r="C14" i="9"/>
  <c r="D14" i="9"/>
  <c r="C15" i="9"/>
  <c r="D15" i="9"/>
  <c r="C16" i="9"/>
  <c r="D16" i="9"/>
  <c r="C17" i="9"/>
  <c r="D17" i="9"/>
  <c r="E17" i="9"/>
  <c r="C18" i="9"/>
  <c r="D18" i="9"/>
  <c r="C19" i="9"/>
  <c r="D19" i="9"/>
  <c r="E19" i="9"/>
  <c r="C20" i="9"/>
  <c r="D20" i="9"/>
  <c r="C21" i="9"/>
  <c r="D21" i="9"/>
  <c r="C22" i="9"/>
  <c r="D22" i="9"/>
  <c r="C23" i="9"/>
  <c r="D23" i="9"/>
  <c r="C24" i="9"/>
  <c r="D24" i="9"/>
  <c r="E24" i="9" s="1"/>
  <c r="C25" i="9"/>
  <c r="D25" i="9"/>
  <c r="C26" i="9"/>
  <c r="D26" i="9"/>
  <c r="C27" i="9"/>
  <c r="D27" i="9"/>
  <c r="C28" i="9"/>
  <c r="D28" i="9"/>
  <c r="E28" i="9"/>
  <c r="C29" i="9"/>
  <c r="D29" i="9"/>
  <c r="C30" i="9"/>
  <c r="D30" i="9"/>
  <c r="C31" i="9"/>
  <c r="D31" i="9"/>
  <c r="C32" i="9"/>
  <c r="D32" i="9"/>
  <c r="C33" i="9"/>
  <c r="D33" i="9"/>
  <c r="E33" i="9"/>
  <c r="C34" i="9"/>
  <c r="D34" i="9"/>
  <c r="C35" i="9"/>
  <c r="D35" i="9"/>
  <c r="C36" i="9"/>
  <c r="D36" i="9"/>
  <c r="C37" i="9"/>
  <c r="D37" i="9"/>
  <c r="D4" i="9"/>
  <c r="C4" i="9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7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D7" i="7"/>
  <c r="C7" i="7"/>
  <c r="P4" i="5"/>
  <c r="O4" i="5"/>
  <c r="N4" i="5"/>
  <c r="M4" i="5"/>
  <c r="L4" i="5"/>
  <c r="K4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7" i="5"/>
  <c r="E4" i="9" l="1"/>
  <c r="E32" i="9"/>
  <c r="E10" i="9"/>
  <c r="E20" i="9"/>
  <c r="E15" i="9"/>
  <c r="E36" i="9"/>
  <c r="E11" i="9"/>
  <c r="E27" i="9"/>
  <c r="E35" i="9"/>
  <c r="E25" i="9"/>
  <c r="E16" i="9"/>
  <c r="E30" i="9"/>
  <c r="E5" i="9"/>
  <c r="E13" i="9"/>
  <c r="E8" i="9"/>
  <c r="E22" i="9"/>
  <c r="E21" i="9"/>
  <c r="E6" i="9"/>
  <c r="E34" i="9"/>
  <c r="E14" i="9"/>
  <c r="E18" i="9"/>
  <c r="E37" i="9"/>
  <c r="E31" i="9"/>
  <c r="E26" i="9"/>
  <c r="E29" i="9"/>
  <c r="E23" i="9"/>
  <c r="E7" i="9"/>
  <c r="N5" i="9" l="1"/>
  <c r="E12" i="3"/>
  <c r="E12" i="7" l="1"/>
  <c r="E20" i="7"/>
  <c r="E32" i="7"/>
  <c r="E36" i="7"/>
  <c r="E9" i="7"/>
  <c r="E17" i="7"/>
  <c r="E33" i="7"/>
  <c r="E18" i="7"/>
  <c r="E26" i="7"/>
  <c r="E11" i="7"/>
  <c r="E15" i="7"/>
  <c r="E19" i="7"/>
  <c r="E23" i="7"/>
  <c r="E27" i="7"/>
  <c r="E31" i="7"/>
  <c r="E35" i="7"/>
  <c r="E39" i="7"/>
  <c r="E8" i="7"/>
  <c r="E16" i="7"/>
  <c r="E28" i="7"/>
  <c r="E40" i="7"/>
  <c r="E7" i="7"/>
  <c r="E13" i="7"/>
  <c r="E21" i="7"/>
  <c r="E29" i="7"/>
  <c r="E10" i="7"/>
  <c r="E22" i="7"/>
  <c r="E34" i="7"/>
  <c r="E38" i="7"/>
  <c r="E24" i="7"/>
  <c r="E25" i="7"/>
  <c r="E37" i="7"/>
  <c r="E14" i="7"/>
  <c r="E30" i="7"/>
  <c r="N35" i="9"/>
  <c r="N29" i="9"/>
  <c r="N13" i="9"/>
  <c r="N8" i="9"/>
  <c r="N14" i="9"/>
  <c r="N15" i="9"/>
  <c r="N37" i="9"/>
  <c r="N11" i="9"/>
  <c r="N23" i="9"/>
  <c r="N30" i="9"/>
  <c r="N7" i="9"/>
  <c r="N26" i="9"/>
  <c r="N22" i="9"/>
  <c r="N27" i="9"/>
  <c r="N32" i="9"/>
  <c r="N9" i="9"/>
  <c r="N19" i="9"/>
  <c r="N28" i="9"/>
  <c r="N4" i="9"/>
  <c r="N24" i="9"/>
  <c r="N12" i="9"/>
  <c r="N17" i="9"/>
  <c r="N33" i="9"/>
  <c r="N10" i="9"/>
  <c r="N36" i="9"/>
  <c r="N21" i="9"/>
  <c r="N20" i="9"/>
  <c r="N16" i="9"/>
  <c r="N6" i="9"/>
  <c r="N18" i="9"/>
  <c r="N31" i="9"/>
  <c r="N34" i="9"/>
  <c r="N25" i="9"/>
  <c r="B39" i="7"/>
  <c r="B40" i="7"/>
  <c r="B39" i="5"/>
  <c r="B40" i="5"/>
  <c r="B36" i="9"/>
  <c r="B37" i="9"/>
  <c r="B35" i="9"/>
  <c r="B4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7" i="7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7" i="5"/>
  <c r="D16" i="10" l="1"/>
  <c r="D4" i="10"/>
  <c r="D37" i="10"/>
  <c r="E37" i="10"/>
  <c r="N37" i="10" s="1"/>
  <c r="D23" i="10"/>
  <c r="D15" i="10"/>
  <c r="D30" i="10"/>
  <c r="E30" i="10" s="1"/>
  <c r="N30" i="10" s="1"/>
  <c r="D36" i="10"/>
  <c r="E36" i="10" s="1"/>
  <c r="N36" i="10" s="1"/>
  <c r="D32" i="10"/>
  <c r="E32" i="10"/>
  <c r="N32" i="10" s="1"/>
  <c r="D7" i="10"/>
  <c r="E7" i="10"/>
  <c r="N7" i="10" s="1"/>
  <c r="D26" i="10"/>
  <c r="D24" i="10"/>
  <c r="D17" i="10"/>
  <c r="D10" i="10"/>
  <c r="D27" i="10"/>
  <c r="D12" i="10"/>
  <c r="D11" i="10"/>
  <c r="D8" i="10"/>
  <c r="D34" i="10"/>
  <c r="D25" i="10"/>
  <c r="D22" i="10"/>
  <c r="D13" i="10"/>
  <c r="E13" i="10"/>
  <c r="N13" i="10" s="1"/>
  <c r="D21" i="10"/>
  <c r="D5" i="10"/>
  <c r="D35" i="10"/>
  <c r="D14" i="10"/>
  <c r="E14" i="10" s="1"/>
  <c r="N14" i="10" s="1"/>
  <c r="D31" i="10"/>
  <c r="E31" i="10"/>
  <c r="N31" i="10" s="1"/>
  <c r="D6" i="10"/>
  <c r="E6" i="10" s="1"/>
  <c r="N6" i="10" s="1"/>
  <c r="D19" i="10"/>
  <c r="D33" i="10"/>
  <c r="D28" i="10"/>
  <c r="D29" i="10"/>
  <c r="D18" i="10"/>
  <c r="E18" i="10" s="1"/>
  <c r="N18" i="10" s="1"/>
  <c r="D20" i="10"/>
  <c r="D9" i="10"/>
  <c r="E9" i="10" s="1"/>
  <c r="N9" i="10" s="1"/>
  <c r="E35" i="10" l="1"/>
  <c r="N35" i="10" s="1"/>
  <c r="E5" i="10"/>
  <c r="N5" i="10" s="1"/>
  <c r="E24" i="10"/>
  <c r="N24" i="10" s="1"/>
  <c r="E21" i="10"/>
  <c r="N21" i="10" s="1"/>
  <c r="E11" i="10"/>
  <c r="N11" i="10" s="1"/>
  <c r="E15" i="10"/>
  <c r="N15" i="10" s="1"/>
  <c r="E20" i="10"/>
  <c r="N20" i="10" s="1"/>
  <c r="E12" i="10"/>
  <c r="N12" i="10" s="1"/>
  <c r="E23" i="10"/>
  <c r="N23" i="10" s="1"/>
  <c r="E27" i="10"/>
  <c r="N27" i="10" s="1"/>
  <c r="E25" i="10"/>
  <c r="N25" i="10" s="1"/>
  <c r="E4" i="10"/>
  <c r="N4" i="10" s="1"/>
  <c r="E33" i="10"/>
  <c r="N33" i="10" s="1"/>
  <c r="E8" i="10"/>
  <c r="N8" i="10" s="1"/>
  <c r="E19" i="10"/>
  <c r="N19" i="10" s="1"/>
  <c r="E26" i="10"/>
  <c r="N26" i="10" s="1"/>
  <c r="E22" i="10"/>
  <c r="N22" i="10" s="1"/>
  <c r="E29" i="10"/>
  <c r="N29" i="10" s="1"/>
  <c r="E10" i="10"/>
  <c r="N10" i="10" s="1"/>
  <c r="E28" i="10"/>
  <c r="N28" i="10" s="1"/>
  <c r="E34" i="10"/>
  <c r="N34" i="10" s="1"/>
  <c r="E17" i="10"/>
  <c r="N17" i="10" s="1"/>
  <c r="E16" i="10"/>
  <c r="N16" i="10" s="1"/>
  <c r="F26" i="10" l="1"/>
  <c r="F34" i="10"/>
  <c r="F29" i="10"/>
  <c r="F10" i="10"/>
  <c r="F37" i="10"/>
  <c r="F30" i="10"/>
  <c r="F19" i="10"/>
  <c r="F11" i="10"/>
  <c r="F32" i="10"/>
  <c r="F17" i="10"/>
  <c r="F24" i="10"/>
  <c r="F25" i="10"/>
  <c r="F6" i="10"/>
  <c r="F22" i="10"/>
  <c r="F31" i="10"/>
  <c r="F4" i="10"/>
  <c r="F20" i="10"/>
  <c r="F36" i="10"/>
  <c r="F18" i="10"/>
  <c r="F27" i="10"/>
  <c r="F8" i="10"/>
  <c r="F16" i="10"/>
  <c r="F35" i="10"/>
  <c r="F13" i="10"/>
  <c r="F5" i="10"/>
  <c r="F14" i="10"/>
  <c r="F7" i="10"/>
  <c r="F15" i="10"/>
  <c r="F23" i="10"/>
  <c r="F12" i="10"/>
  <c r="F28" i="10"/>
  <c r="F9" i="10"/>
  <c r="F21" i="10"/>
  <c r="F33" i="10"/>
  <c r="F4" i="9" l="1"/>
  <c r="F36" i="9"/>
  <c r="F23" i="9"/>
  <c r="F11" i="9"/>
  <c r="F6" i="9"/>
  <c r="F15" i="9"/>
  <c r="F34" i="9"/>
  <c r="F25" i="9"/>
  <c r="F31" i="9"/>
  <c r="F9" i="9"/>
  <c r="F7" i="9"/>
  <c r="F24" i="9"/>
  <c r="F28" i="9"/>
  <c r="F12" i="9"/>
  <c r="F26" i="9"/>
  <c r="F13" i="9"/>
  <c r="F20" i="9"/>
  <c r="F35" i="9"/>
  <c r="F5" i="9"/>
  <c r="F14" i="9"/>
  <c r="F22" i="9"/>
  <c r="F19" i="9"/>
  <c r="F30" i="9"/>
  <c r="F37" i="9"/>
  <c r="F10" i="9"/>
  <c r="F8" i="9"/>
  <c r="F18" i="9"/>
  <c r="F16" i="9"/>
  <c r="F21" i="9"/>
  <c r="F29" i="9"/>
  <c r="F17" i="9"/>
  <c r="F32" i="9"/>
  <c r="F27" i="9"/>
  <c r="F33" i="9"/>
</calcChain>
</file>

<file path=xl/sharedStrings.xml><?xml version="1.0" encoding="utf-8"?>
<sst xmlns="http://schemas.openxmlformats.org/spreadsheetml/2006/main" count="160" uniqueCount="62">
  <si>
    <t>Criteria</t>
  </si>
  <si>
    <t>Distance from Demand/Load Centers</t>
  </si>
  <si>
    <t>Location</t>
  </si>
  <si>
    <t>No.</t>
  </si>
  <si>
    <t>SOLAR ENERGY</t>
  </si>
  <si>
    <t>WIND ENERGY</t>
  </si>
  <si>
    <t>min</t>
  </si>
  <si>
    <t>max</t>
  </si>
  <si>
    <t>SOLAR ENERGY (Normalized)</t>
  </si>
  <si>
    <t>WIND ENERGY (Normalized)</t>
  </si>
  <si>
    <t>weights</t>
  </si>
  <si>
    <t>WSM</t>
  </si>
  <si>
    <t>WPM</t>
  </si>
  <si>
    <t>WASPAS</t>
  </si>
  <si>
    <t>Agoncillo</t>
  </si>
  <si>
    <t>Alitagtag</t>
  </si>
  <si>
    <t>Balayan</t>
  </si>
  <si>
    <t>Balete</t>
  </si>
  <si>
    <t>Batangas City</t>
  </si>
  <si>
    <t>Bauan</t>
  </si>
  <si>
    <t>Calaca</t>
  </si>
  <si>
    <t>Calatagan</t>
  </si>
  <si>
    <t>City of Tanauan</t>
  </si>
  <si>
    <t>Cuenca</t>
  </si>
  <si>
    <t>Ibaan</t>
  </si>
  <si>
    <t>Laurel</t>
  </si>
  <si>
    <t>Lemery</t>
  </si>
  <si>
    <t>Lian</t>
  </si>
  <si>
    <t>Lipa City</t>
  </si>
  <si>
    <t>Lobo</t>
  </si>
  <si>
    <t>Mabini</t>
  </si>
  <si>
    <t>Malvar</t>
  </si>
  <si>
    <t>Mataasnakahoy</t>
  </si>
  <si>
    <t>Nasugbu</t>
  </si>
  <si>
    <t>Padre Garcia</t>
  </si>
  <si>
    <t>Rosario</t>
  </si>
  <si>
    <t>San Jose</t>
  </si>
  <si>
    <t>San Juan</t>
  </si>
  <si>
    <t>San Luis</t>
  </si>
  <si>
    <t>San Nicolas</t>
  </si>
  <si>
    <t>San Pascual</t>
  </si>
  <si>
    <t>Santa Teresita</t>
  </si>
  <si>
    <t>Santo Tomas</t>
  </si>
  <si>
    <t>Taal</t>
  </si>
  <si>
    <t>Talisay</t>
  </si>
  <si>
    <t>Taysan</t>
  </si>
  <si>
    <t>Tingloy</t>
  </si>
  <si>
    <t>Tuy</t>
  </si>
  <si>
    <t>Average Slope of Terrain</t>
  </si>
  <si>
    <t>target value</t>
  </si>
  <si>
    <t>RANK</t>
  </si>
  <si>
    <t>Minimum WASPAS Score</t>
  </si>
  <si>
    <t>Decision</t>
  </si>
  <si>
    <t>Target</t>
  </si>
  <si>
    <t xml:space="preserve">Direct Normal Irradiance </t>
  </si>
  <si>
    <t xml:space="preserve">Specific PV Power Output </t>
  </si>
  <si>
    <t xml:space="preserve">Global Horizontal Irradiance </t>
  </si>
  <si>
    <t xml:space="preserve">Air Temperature </t>
  </si>
  <si>
    <t>Mean Wind Speed at 100m height</t>
  </si>
  <si>
    <t>Mean Power Density at 100m height</t>
  </si>
  <si>
    <t>Orography</t>
  </si>
  <si>
    <t>Roughness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</si>
</sst>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0" fillId="0" borderId="0" xfId="0" applyNumberFormat="1"/>
    <xf numFmtId="2" fontId="6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wrapText="1"/>
    </xf>
    <xf numFmtId="164" fontId="6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wrapText="1"/>
    </xf>
    <xf numFmtId="0" fontId="3" fillId="3" borderId="9" xfId="0" applyFont="1" applyFill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238C-8465-45C0-8376-1190C4EC5CED}">
  <sheetPr>
    <tabColor rgb="FFFFFF00"/>
  </sheetPr>
  <dimension ref="A1:J37"/>
  <sheetViews>
    <sheetView zoomScale="90" zoomScaleNormal="90" workbookViewId="0">
      <pane xSplit="1" ySplit="3" topLeftCell="B18" activePane="bottomRight" state="frozen"/>
      <selection pane="topRight" activeCell="B1" sqref="B1"/>
      <selection pane="bottomLeft" activeCell="A4" sqref="A4"/>
      <selection pane="bottomRight" activeCell="E21" sqref="E21"/>
    </sheetView>
  </sheetViews>
  <sheetFormatPr defaultRowHeight="14.5" x14ac:dyDescent="0.35"/>
  <cols>
    <col min="2" max="2" width="34.6328125" customWidth="1"/>
    <col min="3" max="7" width="18.08984375" style="2" customWidth="1"/>
    <col min="8" max="8" width="14.6328125" style="2" customWidth="1"/>
    <col min="9" max="9" width="8.7265625" style="2"/>
  </cols>
  <sheetData>
    <row r="1" spans="1:10" ht="20" x14ac:dyDescent="0.4">
      <c r="A1" s="27" t="s">
        <v>4</v>
      </c>
      <c r="B1" s="27"/>
    </row>
    <row r="2" spans="1:10" s="1" customFormat="1" hidden="1" x14ac:dyDescent="0.35">
      <c r="A2" s="25" t="s">
        <v>3</v>
      </c>
      <c r="B2" s="25" t="s">
        <v>2</v>
      </c>
      <c r="C2" s="26" t="s">
        <v>0</v>
      </c>
      <c r="D2" s="26"/>
      <c r="E2" s="26"/>
      <c r="F2" s="26"/>
      <c r="G2" s="26"/>
      <c r="H2" s="26"/>
      <c r="I2" s="3"/>
    </row>
    <row r="3" spans="1:10" ht="39" x14ac:dyDescent="0.35">
      <c r="A3" s="25"/>
      <c r="B3" s="25"/>
      <c r="C3" s="10" t="s">
        <v>54</v>
      </c>
      <c r="D3" s="10" t="s">
        <v>55</v>
      </c>
      <c r="E3" s="10" t="s">
        <v>56</v>
      </c>
      <c r="F3" s="10" t="s">
        <v>57</v>
      </c>
      <c r="G3" s="5" t="s">
        <v>48</v>
      </c>
      <c r="H3" s="5" t="s">
        <v>1</v>
      </c>
    </row>
    <row r="4" spans="1:10" x14ac:dyDescent="0.35">
      <c r="A4" s="4">
        <v>1</v>
      </c>
      <c r="B4" s="12" t="s">
        <v>14</v>
      </c>
      <c r="C4" s="13">
        <v>3.9</v>
      </c>
      <c r="D4" s="13">
        <v>4.0199999999999996</v>
      </c>
      <c r="E4" s="13">
        <v>4.97</v>
      </c>
      <c r="F4" s="13">
        <v>26.7</v>
      </c>
      <c r="G4" s="13">
        <v>14.16</v>
      </c>
      <c r="H4" s="13">
        <v>15.22</v>
      </c>
      <c r="J4" s="14"/>
    </row>
    <row r="5" spans="1:10" x14ac:dyDescent="0.35">
      <c r="A5" s="4">
        <v>2</v>
      </c>
      <c r="B5" s="12" t="s">
        <v>15</v>
      </c>
      <c r="C5" s="13">
        <v>3.52</v>
      </c>
      <c r="D5" s="13">
        <v>3.88</v>
      </c>
      <c r="E5" s="13">
        <v>4.75</v>
      </c>
      <c r="F5" s="13">
        <v>25.1</v>
      </c>
      <c r="G5" s="13">
        <v>5.48</v>
      </c>
      <c r="H5" s="13">
        <v>8.49</v>
      </c>
    </row>
    <row r="6" spans="1:10" x14ac:dyDescent="0.35">
      <c r="A6" s="4">
        <v>3</v>
      </c>
      <c r="B6" s="12" t="s">
        <v>16</v>
      </c>
      <c r="C6" s="13">
        <v>4.1500000000000004</v>
      </c>
      <c r="D6" s="13">
        <v>4.16</v>
      </c>
      <c r="E6" s="13">
        <v>5.13</v>
      </c>
      <c r="F6" s="13">
        <v>27.1</v>
      </c>
      <c r="G6" s="13">
        <v>6.29</v>
      </c>
      <c r="H6" s="13">
        <v>6.72</v>
      </c>
    </row>
    <row r="7" spans="1:10" x14ac:dyDescent="0.35">
      <c r="A7" s="4">
        <v>4</v>
      </c>
      <c r="B7" s="12" t="s">
        <v>17</v>
      </c>
      <c r="C7" s="13">
        <v>3.55</v>
      </c>
      <c r="D7" s="13">
        <v>3.86</v>
      </c>
      <c r="E7" s="13">
        <v>4.76</v>
      </c>
      <c r="F7" s="13">
        <v>27.1</v>
      </c>
      <c r="G7" s="13">
        <v>10.81</v>
      </c>
      <c r="H7" s="13">
        <v>14.87</v>
      </c>
    </row>
    <row r="8" spans="1:10" x14ac:dyDescent="0.35">
      <c r="A8" s="4">
        <v>5</v>
      </c>
      <c r="B8" s="12" t="s">
        <v>18</v>
      </c>
      <c r="C8" s="13">
        <v>3.87</v>
      </c>
      <c r="D8" s="13">
        <v>4.01</v>
      </c>
      <c r="E8" s="13">
        <v>4.96</v>
      </c>
      <c r="F8" s="13">
        <v>26.6</v>
      </c>
      <c r="G8" s="13">
        <v>12.53</v>
      </c>
      <c r="H8" s="13">
        <v>9.94</v>
      </c>
    </row>
    <row r="9" spans="1:10" x14ac:dyDescent="0.35">
      <c r="A9" s="4">
        <v>6</v>
      </c>
      <c r="B9" s="12" t="s">
        <v>19</v>
      </c>
      <c r="C9" s="13">
        <v>3.77</v>
      </c>
      <c r="D9" s="13">
        <v>3.97</v>
      </c>
      <c r="E9" s="13">
        <v>3.77</v>
      </c>
      <c r="F9" s="13">
        <v>26.5</v>
      </c>
      <c r="G9" s="13">
        <v>8.99</v>
      </c>
      <c r="H9" s="13">
        <v>7.65</v>
      </c>
    </row>
    <row r="10" spans="1:10" x14ac:dyDescent="0.35">
      <c r="A10" s="4">
        <v>7</v>
      </c>
      <c r="B10" s="12" t="s">
        <v>20</v>
      </c>
      <c r="C10" s="13">
        <v>4.13</v>
      </c>
      <c r="D10" s="13">
        <v>4.1500000000000004</v>
      </c>
      <c r="E10" s="13">
        <v>5.12</v>
      </c>
      <c r="F10" s="13">
        <v>27</v>
      </c>
      <c r="G10" s="13">
        <v>9.61</v>
      </c>
      <c r="H10" s="13">
        <v>6.14</v>
      </c>
    </row>
    <row r="11" spans="1:10" x14ac:dyDescent="0.35">
      <c r="A11" s="4">
        <v>8</v>
      </c>
      <c r="B11" s="12" t="s">
        <v>21</v>
      </c>
      <c r="C11" s="13">
        <v>4.5199999999999996</v>
      </c>
      <c r="D11" s="13">
        <v>4.32</v>
      </c>
      <c r="E11" s="13">
        <v>5.32</v>
      </c>
      <c r="F11" s="13">
        <v>27.1</v>
      </c>
      <c r="G11" s="13">
        <v>8.5299999999999994</v>
      </c>
      <c r="H11" s="13">
        <v>16.420000000000002</v>
      </c>
    </row>
    <row r="12" spans="1:10" x14ac:dyDescent="0.35">
      <c r="A12" s="4">
        <v>9</v>
      </c>
      <c r="B12" s="12" t="s">
        <v>22</v>
      </c>
      <c r="C12" s="13">
        <v>3.76</v>
      </c>
      <c r="D12" s="13">
        <v>3.94</v>
      </c>
      <c r="E12" s="13">
        <v>4.8499999999999996</v>
      </c>
      <c r="F12" s="13">
        <v>26</v>
      </c>
      <c r="G12" s="13">
        <v>5.0199999999999996</v>
      </c>
      <c r="H12" s="13">
        <v>12.32</v>
      </c>
    </row>
    <row r="13" spans="1:10" x14ac:dyDescent="0.35">
      <c r="A13" s="4">
        <v>10</v>
      </c>
      <c r="B13" s="12" t="s">
        <v>23</v>
      </c>
      <c r="C13" s="13">
        <v>3.45</v>
      </c>
      <c r="D13" s="13">
        <v>3.83</v>
      </c>
      <c r="E13" s="13">
        <v>4.7</v>
      </c>
      <c r="F13" s="13">
        <v>24.8</v>
      </c>
      <c r="G13" s="13">
        <v>13.71</v>
      </c>
      <c r="H13" s="13">
        <v>9.66</v>
      </c>
    </row>
    <row r="14" spans="1:10" x14ac:dyDescent="0.35">
      <c r="A14" s="4">
        <v>11</v>
      </c>
      <c r="B14" s="12" t="s">
        <v>24</v>
      </c>
      <c r="C14" s="13">
        <v>3.81</v>
      </c>
      <c r="D14" s="13">
        <v>3.97</v>
      </c>
      <c r="E14" s="13">
        <v>4.91</v>
      </c>
      <c r="F14" s="13">
        <v>25.9</v>
      </c>
      <c r="G14" s="13">
        <v>4.2</v>
      </c>
      <c r="H14" s="13">
        <v>6.87</v>
      </c>
    </row>
    <row r="15" spans="1:10" x14ac:dyDescent="0.35">
      <c r="A15" s="4">
        <v>12</v>
      </c>
      <c r="B15" s="12" t="s">
        <v>25</v>
      </c>
      <c r="C15" s="13">
        <v>3.97</v>
      </c>
      <c r="D15" s="13">
        <v>4.03</v>
      </c>
      <c r="E15" s="13">
        <v>5</v>
      </c>
      <c r="F15" s="13">
        <v>26.9</v>
      </c>
      <c r="G15" s="13">
        <v>18.13</v>
      </c>
      <c r="H15" s="13">
        <v>18.05</v>
      </c>
    </row>
    <row r="16" spans="1:10" x14ac:dyDescent="0.35">
      <c r="A16" s="4">
        <v>13</v>
      </c>
      <c r="B16" s="12" t="s">
        <v>26</v>
      </c>
      <c r="C16" s="13">
        <v>3.69</v>
      </c>
      <c r="D16" s="13">
        <v>3.95</v>
      </c>
      <c r="E16" s="13">
        <v>4.87</v>
      </c>
      <c r="F16" s="13">
        <v>26.9</v>
      </c>
      <c r="G16" s="13">
        <v>10.66</v>
      </c>
      <c r="H16" s="13">
        <v>10.42</v>
      </c>
    </row>
    <row r="17" spans="1:8" x14ac:dyDescent="0.35">
      <c r="A17" s="4">
        <v>14</v>
      </c>
      <c r="B17" s="12" t="s">
        <v>27</v>
      </c>
      <c r="C17" s="13">
        <v>3.75</v>
      </c>
      <c r="D17" s="13">
        <v>4.1100000000000003</v>
      </c>
      <c r="E17" s="13">
        <v>5.0599999999999996</v>
      </c>
      <c r="F17" s="13">
        <v>26.6</v>
      </c>
      <c r="G17" s="13">
        <v>7.66</v>
      </c>
      <c r="H17" s="13">
        <v>11.59</v>
      </c>
    </row>
    <row r="18" spans="1:8" x14ac:dyDescent="0.35">
      <c r="A18" s="4">
        <v>15</v>
      </c>
      <c r="B18" s="12" t="s">
        <v>28</v>
      </c>
      <c r="C18" s="13">
        <v>3.54</v>
      </c>
      <c r="D18" s="13">
        <v>3.7</v>
      </c>
      <c r="E18" s="13">
        <v>4.59</v>
      </c>
      <c r="F18" s="13">
        <v>24.5</v>
      </c>
      <c r="G18" s="13">
        <v>5.51</v>
      </c>
      <c r="H18" s="13">
        <v>17.440000000000001</v>
      </c>
    </row>
    <row r="19" spans="1:8" x14ac:dyDescent="0.35">
      <c r="A19" s="4">
        <v>16</v>
      </c>
      <c r="B19" s="12" t="s">
        <v>29</v>
      </c>
      <c r="C19" s="13">
        <v>4.04</v>
      </c>
      <c r="D19" s="13">
        <v>3.95</v>
      </c>
      <c r="E19" s="13">
        <v>4.91</v>
      </c>
      <c r="F19" s="13">
        <v>25.9</v>
      </c>
      <c r="G19" s="13">
        <v>20.93</v>
      </c>
      <c r="H19" s="13">
        <v>20.440000000000001</v>
      </c>
    </row>
    <row r="20" spans="1:8" x14ac:dyDescent="0.35">
      <c r="A20" s="4">
        <v>17</v>
      </c>
      <c r="B20" s="12" t="s">
        <v>30</v>
      </c>
      <c r="C20" s="13">
        <v>4.04</v>
      </c>
      <c r="D20" s="13">
        <v>4.08</v>
      </c>
      <c r="E20" s="13">
        <v>5.05</v>
      </c>
      <c r="F20" s="13">
        <v>26.4</v>
      </c>
      <c r="G20" s="13">
        <v>16.75</v>
      </c>
      <c r="H20" s="13">
        <v>13.83</v>
      </c>
    </row>
    <row r="21" spans="1:8" x14ac:dyDescent="0.35">
      <c r="A21" s="4">
        <v>18</v>
      </c>
      <c r="B21" s="12" t="s">
        <v>31</v>
      </c>
      <c r="C21" s="13">
        <v>3.67</v>
      </c>
      <c r="D21" s="13">
        <v>3.92</v>
      </c>
      <c r="E21" s="13">
        <v>4.8099999999999996</v>
      </c>
      <c r="F21" s="13">
        <v>25.6</v>
      </c>
      <c r="G21" s="13">
        <v>4.76</v>
      </c>
      <c r="H21" s="13">
        <v>9.5299999999999994</v>
      </c>
    </row>
    <row r="22" spans="1:8" x14ac:dyDescent="0.35">
      <c r="A22" s="4">
        <v>19</v>
      </c>
      <c r="B22" s="12" t="s">
        <v>32</v>
      </c>
      <c r="C22" s="13">
        <v>3.49</v>
      </c>
      <c r="D22" s="13">
        <v>3.84</v>
      </c>
      <c r="E22" s="13">
        <v>4.7</v>
      </c>
      <c r="F22" s="13">
        <v>24.4</v>
      </c>
      <c r="G22" s="13">
        <v>10.039999999999999</v>
      </c>
      <c r="H22" s="13">
        <v>17.5</v>
      </c>
    </row>
    <row r="23" spans="1:8" x14ac:dyDescent="0.35">
      <c r="A23" s="4">
        <v>20</v>
      </c>
      <c r="B23" s="12" t="s">
        <v>33</v>
      </c>
      <c r="C23" s="13">
        <v>3.77</v>
      </c>
      <c r="D23" s="13">
        <v>3.93</v>
      </c>
      <c r="E23" s="13">
        <v>4.8499999999999996</v>
      </c>
      <c r="F23" s="13">
        <v>26.8</v>
      </c>
      <c r="G23" s="13">
        <v>12.72</v>
      </c>
      <c r="H23" s="13">
        <v>69.709999999999994</v>
      </c>
    </row>
    <row r="24" spans="1:8" x14ac:dyDescent="0.35">
      <c r="A24" s="4">
        <v>21</v>
      </c>
      <c r="B24" s="12" t="s">
        <v>34</v>
      </c>
      <c r="C24" s="13">
        <v>3.78</v>
      </c>
      <c r="D24" s="13">
        <v>3.95</v>
      </c>
      <c r="E24" s="13">
        <v>4.8899999999999997</v>
      </c>
      <c r="F24" s="13">
        <v>25.7</v>
      </c>
      <c r="G24" s="13">
        <v>1.87</v>
      </c>
      <c r="H24" s="13">
        <v>18.53</v>
      </c>
    </row>
    <row r="25" spans="1:8" x14ac:dyDescent="0.35">
      <c r="A25" s="4">
        <v>22</v>
      </c>
      <c r="B25" s="12" t="s">
        <v>35</v>
      </c>
      <c r="C25" s="13">
        <v>3.83</v>
      </c>
      <c r="D25" s="13">
        <v>3.97</v>
      </c>
      <c r="E25" s="13">
        <v>4.91</v>
      </c>
      <c r="F25" s="13">
        <v>25.9</v>
      </c>
      <c r="G25" s="13">
        <v>5.57</v>
      </c>
      <c r="H25" s="13">
        <v>20.66</v>
      </c>
    </row>
    <row r="26" spans="1:8" x14ac:dyDescent="0.35">
      <c r="A26" s="4">
        <v>23</v>
      </c>
      <c r="B26" s="12" t="s">
        <v>36</v>
      </c>
      <c r="C26" s="13">
        <v>3.6</v>
      </c>
      <c r="D26" s="13">
        <v>3.88</v>
      </c>
      <c r="E26" s="13">
        <v>4.78</v>
      </c>
      <c r="F26" s="13">
        <v>25.3</v>
      </c>
      <c r="G26" s="13">
        <v>3.43</v>
      </c>
      <c r="H26" s="13">
        <v>6.78</v>
      </c>
    </row>
    <row r="27" spans="1:8" x14ac:dyDescent="0.35">
      <c r="A27" s="4">
        <v>24</v>
      </c>
      <c r="B27" s="12" t="s">
        <v>37</v>
      </c>
      <c r="C27" s="13">
        <v>4.28</v>
      </c>
      <c r="D27" s="13">
        <v>4.2</v>
      </c>
      <c r="E27" s="13">
        <v>5.2</v>
      </c>
      <c r="F27" s="13">
        <v>26.4</v>
      </c>
      <c r="G27" s="13">
        <v>7.98</v>
      </c>
      <c r="H27" s="13">
        <v>34.79</v>
      </c>
    </row>
    <row r="28" spans="1:8" x14ac:dyDescent="0.35">
      <c r="A28" s="4">
        <v>25</v>
      </c>
      <c r="B28" s="12" t="s">
        <v>38</v>
      </c>
      <c r="C28" s="13">
        <v>3.55</v>
      </c>
      <c r="D28" s="13">
        <v>3.86</v>
      </c>
      <c r="E28" s="13">
        <v>4.78</v>
      </c>
      <c r="F28" s="13">
        <v>26.8</v>
      </c>
      <c r="G28" s="13">
        <v>8.64</v>
      </c>
      <c r="H28" s="13">
        <v>12</v>
      </c>
    </row>
    <row r="29" spans="1:8" x14ac:dyDescent="0.35">
      <c r="A29" s="4">
        <v>26</v>
      </c>
      <c r="B29" s="12" t="s">
        <v>39</v>
      </c>
      <c r="C29" s="13">
        <v>3.73</v>
      </c>
      <c r="D29" s="13">
        <v>3.92</v>
      </c>
      <c r="E29" s="13">
        <v>4.88</v>
      </c>
      <c r="F29" s="13">
        <v>26.9</v>
      </c>
      <c r="G29" s="13">
        <v>7.16</v>
      </c>
      <c r="H29" s="13">
        <v>22.6</v>
      </c>
    </row>
    <row r="30" spans="1:8" x14ac:dyDescent="0.35">
      <c r="A30" s="4">
        <v>27</v>
      </c>
      <c r="B30" s="12" t="s">
        <v>40</v>
      </c>
      <c r="C30" s="13">
        <v>3.87</v>
      </c>
      <c r="D30" s="13">
        <v>4</v>
      </c>
      <c r="E30" s="13">
        <v>4.96</v>
      </c>
      <c r="F30" s="13">
        <v>26.4</v>
      </c>
      <c r="G30" s="13">
        <v>2.65</v>
      </c>
      <c r="H30" s="13">
        <v>4.88</v>
      </c>
    </row>
    <row r="31" spans="1:8" x14ac:dyDescent="0.35">
      <c r="A31" s="4">
        <v>28</v>
      </c>
      <c r="B31" s="12" t="s">
        <v>41</v>
      </c>
      <c r="C31" s="13">
        <v>3.5</v>
      </c>
      <c r="D31" s="13">
        <v>3.79</v>
      </c>
      <c r="E31" s="13">
        <v>4.72</v>
      </c>
      <c r="F31" s="13">
        <v>26.6</v>
      </c>
      <c r="G31" s="13">
        <v>5.0999999999999996</v>
      </c>
      <c r="H31" s="13">
        <v>13.02</v>
      </c>
    </row>
    <row r="32" spans="1:8" x14ac:dyDescent="0.35">
      <c r="A32" s="4">
        <v>29</v>
      </c>
      <c r="B32" s="12" t="s">
        <v>42</v>
      </c>
      <c r="C32" s="13">
        <v>3.68</v>
      </c>
      <c r="D32" s="13">
        <v>3.91</v>
      </c>
      <c r="E32" s="13">
        <v>4.8099999999999996</v>
      </c>
      <c r="F32" s="13">
        <v>26</v>
      </c>
      <c r="G32" s="13">
        <v>6.54</v>
      </c>
      <c r="H32" s="13">
        <v>3.63</v>
      </c>
    </row>
    <row r="33" spans="1:8" x14ac:dyDescent="0.35">
      <c r="A33" s="4">
        <v>30</v>
      </c>
      <c r="B33" s="12" t="s">
        <v>43</v>
      </c>
      <c r="C33" s="13">
        <v>3.64</v>
      </c>
      <c r="D33" s="13">
        <v>3.91</v>
      </c>
      <c r="E33" s="13">
        <v>4.84</v>
      </c>
      <c r="F33" s="13">
        <v>26.7</v>
      </c>
      <c r="G33" s="13">
        <v>3.93</v>
      </c>
      <c r="H33" s="13">
        <v>16.739999999999998</v>
      </c>
    </row>
    <row r="34" spans="1:8" x14ac:dyDescent="0.35">
      <c r="A34" s="4">
        <v>31</v>
      </c>
      <c r="B34" s="12" t="s">
        <v>44</v>
      </c>
      <c r="C34" s="13">
        <v>3.82</v>
      </c>
      <c r="D34" s="13">
        <v>3.99</v>
      </c>
      <c r="E34" s="13">
        <v>4.92</v>
      </c>
      <c r="F34" s="13">
        <v>26.9</v>
      </c>
      <c r="G34" s="13">
        <v>15.06</v>
      </c>
      <c r="H34" s="13">
        <v>21.84</v>
      </c>
    </row>
    <row r="35" spans="1:8" x14ac:dyDescent="0.35">
      <c r="A35" s="4">
        <v>32</v>
      </c>
      <c r="B35" s="12" t="s">
        <v>45</v>
      </c>
      <c r="C35" s="13">
        <v>3.83</v>
      </c>
      <c r="D35" s="13">
        <v>3.99</v>
      </c>
      <c r="E35" s="13">
        <v>4.93</v>
      </c>
      <c r="F35" s="13">
        <v>26.1</v>
      </c>
      <c r="G35" s="13">
        <v>9.31</v>
      </c>
      <c r="H35" s="13">
        <v>21.21</v>
      </c>
    </row>
    <row r="36" spans="1:8" x14ac:dyDescent="0.35">
      <c r="A36" s="4">
        <v>33</v>
      </c>
      <c r="B36" s="12" t="s">
        <v>46</v>
      </c>
      <c r="C36" s="13">
        <v>4.2240000000000002</v>
      </c>
      <c r="D36" s="13">
        <v>4.1459999999999999</v>
      </c>
      <c r="E36" s="13">
        <v>5.1509999999999998</v>
      </c>
      <c r="F36" s="13">
        <v>26.6</v>
      </c>
      <c r="G36" s="13">
        <v>20.055807000000001</v>
      </c>
      <c r="H36" s="13">
        <v>20.32</v>
      </c>
    </row>
    <row r="37" spans="1:8" x14ac:dyDescent="0.35">
      <c r="A37" s="4">
        <v>34</v>
      </c>
      <c r="B37" s="12" t="s">
        <v>47</v>
      </c>
      <c r="C37" s="13">
        <v>3.847</v>
      </c>
      <c r="D37" s="13">
        <v>3.992</v>
      </c>
      <c r="E37" s="13">
        <v>4.9240000000000004</v>
      </c>
      <c r="F37" s="13">
        <v>26.9</v>
      </c>
      <c r="G37" s="13">
        <v>6.6622440000000003</v>
      </c>
      <c r="H37" s="13">
        <v>2.2799999999999998</v>
      </c>
    </row>
  </sheetData>
  <mergeCells count="4">
    <mergeCell ref="B2:B3"/>
    <mergeCell ref="A2:A3"/>
    <mergeCell ref="C2:H2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DD6E-B46A-4AF1-AA4A-9995C00F6C9D}">
  <sheetPr>
    <tabColor rgb="FFFFFF00"/>
  </sheetPr>
  <dimension ref="A1:P40"/>
  <sheetViews>
    <sheetView zoomScale="90" zoomScaleNormal="90" zoomScaleSheetLayoutView="140" workbookViewId="0">
      <pane xSplit="1" ySplit="3" topLeftCell="B4" activePane="bottomRight" state="frozen"/>
      <selection activeCell="G28" sqref="G28"/>
      <selection pane="topRight" activeCell="G28" sqref="G28"/>
      <selection pane="bottomLeft" activeCell="G28" sqref="G28"/>
      <selection pane="bottomRight" activeCell="L4" sqref="L4"/>
    </sheetView>
  </sheetViews>
  <sheetFormatPr defaultRowHeight="14.5" x14ac:dyDescent="0.35"/>
  <cols>
    <col min="2" max="2" width="34.6328125" customWidth="1"/>
    <col min="3" max="3" width="13.54296875" style="2" bestFit="1" customWidth="1"/>
    <col min="4" max="4" width="15.08984375" style="2" customWidth="1"/>
    <col min="5" max="5" width="14" style="2" bestFit="1" customWidth="1"/>
    <col min="6" max="6" width="12.08984375" style="2" bestFit="1" customWidth="1"/>
    <col min="7" max="7" width="14.6328125" style="2" bestFit="1" customWidth="1"/>
    <col min="8" max="8" width="12.08984375" style="2" bestFit="1" customWidth="1"/>
    <col min="9" max="9" width="8.7265625" style="2"/>
    <col min="10" max="17" width="13.54296875" customWidth="1"/>
  </cols>
  <sheetData>
    <row r="1" spans="1:16" ht="20" x14ac:dyDescent="0.4">
      <c r="A1" s="27" t="s">
        <v>8</v>
      </c>
      <c r="B1" s="27"/>
    </row>
    <row r="2" spans="1:16" s="1" customFormat="1" x14ac:dyDescent="0.35">
      <c r="A2" s="25" t="s">
        <v>3</v>
      </c>
      <c r="B2" s="25" t="s">
        <v>2</v>
      </c>
      <c r="C2" s="26" t="s">
        <v>0</v>
      </c>
      <c r="D2" s="26"/>
      <c r="E2" s="26"/>
      <c r="F2" s="26"/>
      <c r="G2" s="26"/>
      <c r="H2" s="26"/>
      <c r="I2" s="3"/>
    </row>
    <row r="3" spans="1:16" ht="65" x14ac:dyDescent="0.35">
      <c r="A3" s="25"/>
      <c r="B3" s="25"/>
      <c r="C3" s="10" t="s">
        <v>54</v>
      </c>
      <c r="D3" s="10" t="s">
        <v>55</v>
      </c>
      <c r="E3" s="10" t="s">
        <v>56</v>
      </c>
      <c r="F3" s="10" t="s">
        <v>57</v>
      </c>
      <c r="G3" s="5" t="s">
        <v>48</v>
      </c>
      <c r="H3" s="5" t="s">
        <v>1</v>
      </c>
      <c r="K3" s="41" t="s">
        <v>54</v>
      </c>
      <c r="L3" s="41" t="s">
        <v>55</v>
      </c>
      <c r="M3" s="41" t="s">
        <v>56</v>
      </c>
      <c r="N3" s="41" t="s">
        <v>57</v>
      </c>
      <c r="O3" s="23" t="s">
        <v>48</v>
      </c>
      <c r="P3" s="23" t="s">
        <v>1</v>
      </c>
    </row>
    <row r="4" spans="1:16" x14ac:dyDescent="0.35">
      <c r="A4" s="28" t="s">
        <v>10</v>
      </c>
      <c r="B4" s="29"/>
      <c r="C4" s="15">
        <v>0.27</v>
      </c>
      <c r="D4" s="15">
        <v>0.27</v>
      </c>
      <c r="E4" s="15">
        <v>0.27</v>
      </c>
      <c r="F4" s="15">
        <v>0.09</v>
      </c>
      <c r="G4" s="15">
        <v>0.06</v>
      </c>
      <c r="H4" s="15">
        <v>0.04</v>
      </c>
      <c r="J4" s="18" t="s">
        <v>53</v>
      </c>
      <c r="K4" s="22">
        <f>C5/MAX('SE Data'!$C$4:$C$37)</f>
        <v>0.88495575221238942</v>
      </c>
      <c r="L4" s="22">
        <f>D5/MAX('SE Data'!$D$4:$D$37)</f>
        <v>0.92592592592592582</v>
      </c>
      <c r="M4" s="22">
        <f>E5/MAX('SE Data'!$E$4:$E$37)</f>
        <v>0.84586466165413532</v>
      </c>
      <c r="N4" s="22">
        <f>MIN('SE Data'!$F$4:$F$37)/F5</f>
        <v>0.97599999999999998</v>
      </c>
      <c r="O4" s="22">
        <f>MIN('SE Data'!$G$4:$G$37)/G5</f>
        <v>0.23375000000000001</v>
      </c>
      <c r="P4" s="22">
        <f>MIN('SE Data'!$H$4:$H$37)/H5</f>
        <v>0.11399999999999999</v>
      </c>
    </row>
    <row r="5" spans="1:16" s="7" customFormat="1" ht="10.5" x14ac:dyDescent="0.25">
      <c r="A5" s="28" t="s">
        <v>49</v>
      </c>
      <c r="B5" s="29"/>
      <c r="C5" s="16">
        <v>4</v>
      </c>
      <c r="D5" s="16">
        <v>4</v>
      </c>
      <c r="E5" s="16">
        <v>4.5</v>
      </c>
      <c r="F5" s="16">
        <v>25</v>
      </c>
      <c r="G5" s="16">
        <v>8</v>
      </c>
      <c r="H5" s="16">
        <v>20</v>
      </c>
      <c r="I5" s="8"/>
    </row>
    <row r="6" spans="1:16" s="7" customFormat="1" ht="10.5" x14ac:dyDescent="0.25">
      <c r="A6" s="30"/>
      <c r="B6" s="31"/>
      <c r="C6" s="6" t="s">
        <v>6</v>
      </c>
      <c r="D6" s="6" t="s">
        <v>6</v>
      </c>
      <c r="E6" s="6" t="s">
        <v>6</v>
      </c>
      <c r="F6" s="6" t="s">
        <v>7</v>
      </c>
      <c r="G6" s="6" t="s">
        <v>7</v>
      </c>
      <c r="H6" s="6" t="s">
        <v>7</v>
      </c>
      <c r="I6" s="8"/>
    </row>
    <row r="7" spans="1:16" x14ac:dyDescent="0.35">
      <c r="A7" s="4">
        <v>1</v>
      </c>
      <c r="B7" s="4" t="str">
        <f>'SE Data'!B4</f>
        <v>Agoncillo</v>
      </c>
      <c r="C7" s="22">
        <f>'SE Data'!C4/MAX('SE Data'!$C$4:$C$37)</f>
        <v>0.86283185840707965</v>
      </c>
      <c r="D7" s="22">
        <f>'SE Data'!D4/MAX('SE Data'!$D$4:$D$37)</f>
        <v>0.93055555555555536</v>
      </c>
      <c r="E7" s="22">
        <f>'SE Data'!E4/MAX('SE Data'!$E$4:$E$37)</f>
        <v>0.93421052631578938</v>
      </c>
      <c r="F7" s="22">
        <f>MIN('SE Data'!$F$4:$F$37)/'SE Data'!F4</f>
        <v>0.91385767790262173</v>
      </c>
      <c r="G7" s="22">
        <f>MIN('SE Data'!$G$4:$G$37)/'SE Data'!G4</f>
        <v>0.13206214689265539</v>
      </c>
      <c r="H7" s="22">
        <f>MIN('SE Data'!$H$4:$H$37)/'SE Data'!H4</f>
        <v>0.14980289093298291</v>
      </c>
    </row>
    <row r="8" spans="1:16" x14ac:dyDescent="0.35">
      <c r="A8" s="4">
        <v>2</v>
      </c>
      <c r="B8" s="4" t="str">
        <f>'SE Data'!B5</f>
        <v>Alitagtag</v>
      </c>
      <c r="C8" s="22">
        <f>'SE Data'!C5/MAX('SE Data'!$C$4:$C$37)</f>
        <v>0.77876106194690276</v>
      </c>
      <c r="D8" s="22">
        <f>'SE Data'!D5/MAX('SE Data'!$D$4:$D$37)</f>
        <v>0.89814814814814803</v>
      </c>
      <c r="E8" s="22">
        <f>'SE Data'!E5/MAX('SE Data'!$E$4:$E$37)</f>
        <v>0.89285714285714279</v>
      </c>
      <c r="F8" s="22">
        <f>MIN('SE Data'!$F$4:$F$37)/'SE Data'!F5</f>
        <v>0.97211155378486047</v>
      </c>
      <c r="G8" s="22">
        <f>MIN('SE Data'!$G$4:$G$37)/'SE Data'!G5</f>
        <v>0.34124087591240876</v>
      </c>
      <c r="H8" s="22">
        <f>MIN('SE Data'!$H$4:$H$37)/'SE Data'!H5</f>
        <v>0.26855123674911657</v>
      </c>
    </row>
    <row r="9" spans="1:16" x14ac:dyDescent="0.35">
      <c r="A9" s="4">
        <v>3</v>
      </c>
      <c r="B9" s="4" t="str">
        <f>'SE Data'!B6</f>
        <v>Balayan</v>
      </c>
      <c r="C9" s="22">
        <f>'SE Data'!C6/MAX('SE Data'!$C$4:$C$37)</f>
        <v>0.91814159292035413</v>
      </c>
      <c r="D9" s="22">
        <f>'SE Data'!D6/MAX('SE Data'!$D$4:$D$37)</f>
        <v>0.96296296296296291</v>
      </c>
      <c r="E9" s="22">
        <f>'SE Data'!E6/MAX('SE Data'!$E$4:$E$37)</f>
        <v>0.96428571428571419</v>
      </c>
      <c r="F9" s="22">
        <f>MIN('SE Data'!$F$4:$F$37)/'SE Data'!F6</f>
        <v>0.90036900369003681</v>
      </c>
      <c r="G9" s="22">
        <f>MIN('SE Data'!$G$4:$G$37)/'SE Data'!G6</f>
        <v>0.29729729729729731</v>
      </c>
      <c r="H9" s="22">
        <f>MIN('SE Data'!$H$4:$H$37)/'SE Data'!H6</f>
        <v>0.33928571428571425</v>
      </c>
    </row>
    <row r="10" spans="1:16" x14ac:dyDescent="0.35">
      <c r="A10" s="4">
        <v>4</v>
      </c>
      <c r="B10" s="4" t="str">
        <f>'SE Data'!B7</f>
        <v>Balete</v>
      </c>
      <c r="C10" s="22">
        <f>'SE Data'!C7/MAX('SE Data'!$C$4:$C$37)</f>
        <v>0.78539823008849563</v>
      </c>
      <c r="D10" s="22">
        <f>'SE Data'!D7/MAX('SE Data'!$D$4:$D$37)</f>
        <v>0.89351851851851838</v>
      </c>
      <c r="E10" s="22">
        <f>'SE Data'!E7/MAX('SE Data'!$E$4:$E$37)</f>
        <v>0.89473684210526305</v>
      </c>
      <c r="F10" s="22">
        <f>MIN('SE Data'!$F$4:$F$37)/'SE Data'!F7</f>
        <v>0.90036900369003681</v>
      </c>
      <c r="G10" s="22">
        <f>MIN('SE Data'!$G$4:$G$37)/'SE Data'!G7</f>
        <v>0.17298797409805736</v>
      </c>
      <c r="H10" s="22">
        <f>MIN('SE Data'!$H$4:$H$37)/'SE Data'!H7</f>
        <v>0.15332885003362473</v>
      </c>
    </row>
    <row r="11" spans="1:16" x14ac:dyDescent="0.35">
      <c r="A11" s="4">
        <v>5</v>
      </c>
      <c r="B11" s="4" t="str">
        <f>'SE Data'!B8</f>
        <v>Batangas City</v>
      </c>
      <c r="C11" s="22">
        <f>'SE Data'!C8/MAX('SE Data'!$C$4:$C$37)</f>
        <v>0.85619469026548678</v>
      </c>
      <c r="D11" s="22">
        <f>'SE Data'!D8/MAX('SE Data'!$D$4:$D$37)</f>
        <v>0.92824074074074059</v>
      </c>
      <c r="E11" s="22">
        <f>'SE Data'!E8/MAX('SE Data'!$E$4:$E$37)</f>
        <v>0.93233082706766912</v>
      </c>
      <c r="F11" s="22">
        <f>MIN('SE Data'!$F$4:$F$37)/'SE Data'!F8</f>
        <v>0.91729323308270672</v>
      </c>
      <c r="G11" s="22">
        <f>MIN('SE Data'!$G$4:$G$37)/'SE Data'!G8</f>
        <v>0.14924181963288111</v>
      </c>
      <c r="H11" s="22">
        <f>MIN('SE Data'!$H$4:$H$37)/'SE Data'!H8</f>
        <v>0.22937625754527163</v>
      </c>
    </row>
    <row r="12" spans="1:16" x14ac:dyDescent="0.35">
      <c r="A12" s="4">
        <v>6</v>
      </c>
      <c r="B12" s="4" t="str">
        <f>'SE Data'!B9</f>
        <v>Bauan</v>
      </c>
      <c r="C12" s="22">
        <f>'SE Data'!C9/MAX('SE Data'!$C$4:$C$37)</f>
        <v>0.83407079646017712</v>
      </c>
      <c r="D12" s="22">
        <f>'SE Data'!D9/MAX('SE Data'!$D$4:$D$37)</f>
        <v>0.91898148148148151</v>
      </c>
      <c r="E12" s="22">
        <f>'SE Data'!E9/MAX('SE Data'!$E$4:$E$37)</f>
        <v>0.7086466165413533</v>
      </c>
      <c r="F12" s="22">
        <f>MIN('SE Data'!$F$4:$F$37)/'SE Data'!F9</f>
        <v>0.92075471698113198</v>
      </c>
      <c r="G12" s="22">
        <f>MIN('SE Data'!$G$4:$G$37)/'SE Data'!G9</f>
        <v>0.20800889877641826</v>
      </c>
      <c r="H12" s="22">
        <f>MIN('SE Data'!$H$4:$H$37)/'SE Data'!H9</f>
        <v>0.29803921568627445</v>
      </c>
    </row>
    <row r="13" spans="1:16" x14ac:dyDescent="0.35">
      <c r="A13" s="4">
        <v>7</v>
      </c>
      <c r="B13" s="4" t="str">
        <f>'SE Data'!B10</f>
        <v>Calaca</v>
      </c>
      <c r="C13" s="22">
        <f>'SE Data'!C10/MAX('SE Data'!$C$4:$C$37)</f>
        <v>0.91371681415929207</v>
      </c>
      <c r="D13" s="22">
        <f>'SE Data'!D10/MAX('SE Data'!$D$4:$D$37)</f>
        <v>0.96064814814814814</v>
      </c>
      <c r="E13" s="22">
        <f>'SE Data'!E10/MAX('SE Data'!$E$4:$E$37)</f>
        <v>0.96240601503759393</v>
      </c>
      <c r="F13" s="22">
        <f>MIN('SE Data'!$F$4:$F$37)/'SE Data'!F10</f>
        <v>0.90370370370370368</v>
      </c>
      <c r="G13" s="22">
        <f>MIN('SE Data'!$G$4:$G$37)/'SE Data'!G10</f>
        <v>0.19458896982310095</v>
      </c>
      <c r="H13" s="22">
        <f>MIN('SE Data'!$H$4:$H$37)/'SE Data'!H10</f>
        <v>0.37133550488599348</v>
      </c>
    </row>
    <row r="14" spans="1:16" x14ac:dyDescent="0.35">
      <c r="A14" s="4">
        <v>8</v>
      </c>
      <c r="B14" s="4" t="str">
        <f>'SE Data'!B11</f>
        <v>Calatagan</v>
      </c>
      <c r="C14" s="22">
        <f>'SE Data'!C11/MAX('SE Data'!$C$4:$C$37)</f>
        <v>1</v>
      </c>
      <c r="D14" s="22">
        <f>'SE Data'!D11/MAX('SE Data'!$D$4:$D$37)</f>
        <v>1</v>
      </c>
      <c r="E14" s="22">
        <f>'SE Data'!E11/MAX('SE Data'!$E$4:$E$37)</f>
        <v>1</v>
      </c>
      <c r="F14" s="22">
        <f>MIN('SE Data'!$F$4:$F$37)/'SE Data'!F11</f>
        <v>0.90036900369003681</v>
      </c>
      <c r="G14" s="22">
        <f>MIN('SE Data'!$G$4:$G$37)/'SE Data'!G11</f>
        <v>0.21922626025791328</v>
      </c>
      <c r="H14" s="22">
        <f>MIN('SE Data'!$H$4:$H$37)/'SE Data'!H11</f>
        <v>0.13885505481120583</v>
      </c>
    </row>
    <row r="15" spans="1:16" x14ac:dyDescent="0.35">
      <c r="A15" s="4">
        <v>9</v>
      </c>
      <c r="B15" s="4" t="str">
        <f>'SE Data'!B12</f>
        <v>City of Tanauan</v>
      </c>
      <c r="C15" s="22">
        <f>'SE Data'!C12/MAX('SE Data'!$C$4:$C$37)</f>
        <v>0.83185840707964609</v>
      </c>
      <c r="D15" s="22">
        <f>'SE Data'!D12/MAX('SE Data'!$D$4:$D$37)</f>
        <v>0.91203703703703698</v>
      </c>
      <c r="E15" s="22">
        <f>'SE Data'!E12/MAX('SE Data'!$E$4:$E$37)</f>
        <v>0.91165413533834572</v>
      </c>
      <c r="F15" s="22">
        <f>MIN('SE Data'!$F$4:$F$37)/'SE Data'!F12</f>
        <v>0.93846153846153846</v>
      </c>
      <c r="G15" s="22">
        <f>MIN('SE Data'!$G$4:$G$37)/'SE Data'!G12</f>
        <v>0.37250996015936261</v>
      </c>
      <c r="H15" s="22">
        <f>MIN('SE Data'!$H$4:$H$37)/'SE Data'!H12</f>
        <v>0.18506493506493504</v>
      </c>
    </row>
    <row r="16" spans="1:16" x14ac:dyDescent="0.35">
      <c r="A16" s="4">
        <v>10</v>
      </c>
      <c r="B16" s="4" t="str">
        <f>'SE Data'!B13</f>
        <v>Cuenca</v>
      </c>
      <c r="C16" s="22">
        <f>'SE Data'!C13/MAX('SE Data'!$C$4:$C$37)</f>
        <v>0.76327433628318597</v>
      </c>
      <c r="D16" s="22">
        <f>'SE Data'!D13/MAX('SE Data'!$D$4:$D$37)</f>
        <v>0.88657407407407407</v>
      </c>
      <c r="E16" s="22">
        <f>'SE Data'!E13/MAX('SE Data'!$E$4:$E$37)</f>
        <v>0.88345864661654139</v>
      </c>
      <c r="F16" s="22">
        <f>MIN('SE Data'!$F$4:$F$37)/'SE Data'!F13</f>
        <v>0.98387096774193539</v>
      </c>
      <c r="G16" s="22">
        <f>MIN('SE Data'!$G$4:$G$37)/'SE Data'!G13</f>
        <v>0.1363967906637491</v>
      </c>
      <c r="H16" s="22">
        <f>MIN('SE Data'!$H$4:$H$37)/'SE Data'!H13</f>
        <v>0.23602484472049687</v>
      </c>
    </row>
    <row r="17" spans="1:8" x14ac:dyDescent="0.35">
      <c r="A17" s="4">
        <v>11</v>
      </c>
      <c r="B17" s="4" t="str">
        <f>'SE Data'!B14</f>
        <v>Ibaan</v>
      </c>
      <c r="C17" s="22">
        <f>'SE Data'!C14/MAX('SE Data'!$C$4:$C$37)</f>
        <v>0.84292035398230103</v>
      </c>
      <c r="D17" s="22">
        <f>'SE Data'!D14/MAX('SE Data'!$D$4:$D$37)</f>
        <v>0.91898148148148151</v>
      </c>
      <c r="E17" s="22">
        <f>'SE Data'!E14/MAX('SE Data'!$E$4:$E$37)</f>
        <v>0.9229323308270676</v>
      </c>
      <c r="F17" s="22">
        <f>MIN('SE Data'!$F$4:$F$37)/'SE Data'!F14</f>
        <v>0.94208494208494209</v>
      </c>
      <c r="G17" s="22">
        <f>MIN('SE Data'!$G$4:$G$37)/'SE Data'!G14</f>
        <v>0.44523809523809527</v>
      </c>
      <c r="H17" s="22">
        <f>MIN('SE Data'!$H$4:$H$37)/'SE Data'!H14</f>
        <v>0.33187772925764186</v>
      </c>
    </row>
    <row r="18" spans="1:8" x14ac:dyDescent="0.35">
      <c r="A18" s="4">
        <v>12</v>
      </c>
      <c r="B18" s="4" t="str">
        <f>'SE Data'!B15</f>
        <v>Laurel</v>
      </c>
      <c r="C18" s="22">
        <f>'SE Data'!C15/MAX('SE Data'!$C$4:$C$37)</f>
        <v>0.87831858407079655</v>
      </c>
      <c r="D18" s="22">
        <f>'SE Data'!D15/MAX('SE Data'!$D$4:$D$37)</f>
        <v>0.93287037037037035</v>
      </c>
      <c r="E18" s="22">
        <f>'SE Data'!E15/MAX('SE Data'!$E$4:$E$37)</f>
        <v>0.93984962406015038</v>
      </c>
      <c r="F18" s="22">
        <f>MIN('SE Data'!$F$4:$F$37)/'SE Data'!F15</f>
        <v>0.90706319702602234</v>
      </c>
      <c r="G18" s="22">
        <f>MIN('SE Data'!$G$4:$G$37)/'SE Data'!G15</f>
        <v>0.10314396028681744</v>
      </c>
      <c r="H18" s="22">
        <f>MIN('SE Data'!$H$4:$H$37)/'SE Data'!H15</f>
        <v>0.12631578947368419</v>
      </c>
    </row>
    <row r="19" spans="1:8" x14ac:dyDescent="0.35">
      <c r="A19" s="4">
        <v>13</v>
      </c>
      <c r="B19" s="4" t="str">
        <f>'SE Data'!B16</f>
        <v>Lemery</v>
      </c>
      <c r="C19" s="22">
        <f>'SE Data'!C16/MAX('SE Data'!$C$4:$C$37)</f>
        <v>0.81637168141592931</v>
      </c>
      <c r="D19" s="22">
        <f>'SE Data'!D16/MAX('SE Data'!$D$4:$D$37)</f>
        <v>0.91435185185185186</v>
      </c>
      <c r="E19" s="22">
        <f>'SE Data'!E16/MAX('SE Data'!$E$4:$E$37)</f>
        <v>0.91541353383458646</v>
      </c>
      <c r="F19" s="22">
        <f>MIN('SE Data'!$F$4:$F$37)/'SE Data'!F16</f>
        <v>0.90706319702602234</v>
      </c>
      <c r="G19" s="22">
        <f>MIN('SE Data'!$G$4:$G$37)/'SE Data'!G16</f>
        <v>0.17542213883677299</v>
      </c>
      <c r="H19" s="22">
        <f>MIN('SE Data'!$H$4:$H$37)/'SE Data'!H16</f>
        <v>0.21880998080614203</v>
      </c>
    </row>
    <row r="20" spans="1:8" s="2" customFormat="1" x14ac:dyDescent="0.35">
      <c r="A20" s="4">
        <v>14</v>
      </c>
      <c r="B20" s="4" t="str">
        <f>'SE Data'!B17</f>
        <v>Lian</v>
      </c>
      <c r="C20" s="22">
        <f>'SE Data'!C17/MAX('SE Data'!$C$4:$C$37)</f>
        <v>0.82964601769911517</v>
      </c>
      <c r="D20" s="22">
        <f>'SE Data'!D17/MAX('SE Data'!$D$4:$D$37)</f>
        <v>0.95138888888888895</v>
      </c>
      <c r="E20" s="22">
        <f>'SE Data'!E17/MAX('SE Data'!$E$4:$E$37)</f>
        <v>0.95112781954887204</v>
      </c>
      <c r="F20" s="22">
        <f>MIN('SE Data'!$F$4:$F$37)/'SE Data'!F17</f>
        <v>0.91729323308270672</v>
      </c>
      <c r="G20" s="22">
        <f>MIN('SE Data'!$G$4:$G$37)/'SE Data'!G17</f>
        <v>0.24412532637075718</v>
      </c>
      <c r="H20" s="22">
        <f>MIN('SE Data'!$H$4:$H$37)/'SE Data'!H17</f>
        <v>0.19672131147540983</v>
      </c>
    </row>
    <row r="21" spans="1:8" s="2" customFormat="1" x14ac:dyDescent="0.35">
      <c r="A21" s="4">
        <v>15</v>
      </c>
      <c r="B21" s="4" t="str">
        <f>'SE Data'!B18</f>
        <v>Lipa City</v>
      </c>
      <c r="C21" s="22">
        <f>'SE Data'!C18/MAX('SE Data'!$C$4:$C$37)</f>
        <v>0.78318584070796471</v>
      </c>
      <c r="D21" s="22">
        <f>'SE Data'!D18/MAX('SE Data'!$D$4:$D$37)</f>
        <v>0.85648148148148151</v>
      </c>
      <c r="E21" s="22">
        <f>'SE Data'!E18/MAX('SE Data'!$E$4:$E$37)</f>
        <v>0.86278195488721798</v>
      </c>
      <c r="F21" s="22">
        <f>MIN('SE Data'!$F$4:$F$37)/'SE Data'!F18</f>
        <v>0.99591836734693873</v>
      </c>
      <c r="G21" s="22">
        <f>MIN('SE Data'!$G$4:$G$37)/'SE Data'!G18</f>
        <v>0.33938294010889297</v>
      </c>
      <c r="H21" s="22">
        <f>MIN('SE Data'!$H$4:$H$37)/'SE Data'!H18</f>
        <v>0.13073394495412841</v>
      </c>
    </row>
    <row r="22" spans="1:8" s="2" customFormat="1" x14ac:dyDescent="0.35">
      <c r="A22" s="4">
        <v>16</v>
      </c>
      <c r="B22" s="4" t="str">
        <f>'SE Data'!B19</f>
        <v>Lobo</v>
      </c>
      <c r="C22" s="22">
        <f>'SE Data'!C19/MAX('SE Data'!$C$4:$C$37)</f>
        <v>0.89380530973451333</v>
      </c>
      <c r="D22" s="22">
        <f>'SE Data'!D19/MAX('SE Data'!$D$4:$D$37)</f>
        <v>0.91435185185185186</v>
      </c>
      <c r="E22" s="22">
        <f>'SE Data'!E19/MAX('SE Data'!$E$4:$E$37)</f>
        <v>0.9229323308270676</v>
      </c>
      <c r="F22" s="22">
        <f>MIN('SE Data'!$F$4:$F$37)/'SE Data'!F19</f>
        <v>0.94208494208494209</v>
      </c>
      <c r="G22" s="22">
        <f>MIN('SE Data'!$G$4:$G$37)/'SE Data'!G19</f>
        <v>8.9345437171524128E-2</v>
      </c>
      <c r="H22" s="22">
        <f>MIN('SE Data'!$H$4:$H$37)/'SE Data'!H19</f>
        <v>0.11154598825831701</v>
      </c>
    </row>
    <row r="23" spans="1:8" s="2" customFormat="1" x14ac:dyDescent="0.35">
      <c r="A23" s="4">
        <v>17</v>
      </c>
      <c r="B23" s="4" t="str">
        <f>'SE Data'!B20</f>
        <v>Mabini</v>
      </c>
      <c r="C23" s="22">
        <f>'SE Data'!C20/MAX('SE Data'!$C$4:$C$37)</f>
        <v>0.89380530973451333</v>
      </c>
      <c r="D23" s="22">
        <f>'SE Data'!D20/MAX('SE Data'!$D$4:$D$37)</f>
        <v>0.94444444444444442</v>
      </c>
      <c r="E23" s="22">
        <f>'SE Data'!E20/MAX('SE Data'!$E$4:$E$37)</f>
        <v>0.94924812030075179</v>
      </c>
      <c r="F23" s="22">
        <f>MIN('SE Data'!$F$4:$F$37)/'SE Data'!F20</f>
        <v>0.9242424242424242</v>
      </c>
      <c r="G23" s="22">
        <f>MIN('SE Data'!$G$4:$G$37)/'SE Data'!G20</f>
        <v>0.11164179104477613</v>
      </c>
      <c r="H23" s="22">
        <f>MIN('SE Data'!$H$4:$H$37)/'SE Data'!H20</f>
        <v>0.16485900216919738</v>
      </c>
    </row>
    <row r="24" spans="1:8" s="2" customFormat="1" x14ac:dyDescent="0.35">
      <c r="A24" s="4">
        <v>18</v>
      </c>
      <c r="B24" s="4" t="str">
        <f>'SE Data'!B21</f>
        <v>Malvar</v>
      </c>
      <c r="C24" s="22">
        <f>'SE Data'!C21/MAX('SE Data'!$C$4:$C$37)</f>
        <v>0.81194690265486735</v>
      </c>
      <c r="D24" s="22">
        <f>'SE Data'!D21/MAX('SE Data'!$D$4:$D$37)</f>
        <v>0.90740740740740733</v>
      </c>
      <c r="E24" s="22">
        <f>'SE Data'!E21/MAX('SE Data'!$E$4:$E$37)</f>
        <v>0.90413533834586457</v>
      </c>
      <c r="F24" s="22">
        <f>MIN('SE Data'!$F$4:$F$37)/'SE Data'!F21</f>
        <v>0.95312499999999989</v>
      </c>
      <c r="G24" s="22">
        <f>MIN('SE Data'!$G$4:$G$37)/'SE Data'!G21</f>
        <v>0.3928571428571429</v>
      </c>
      <c r="H24" s="22">
        <f>MIN('SE Data'!$H$4:$H$37)/'SE Data'!H21</f>
        <v>0.23924449108079748</v>
      </c>
    </row>
    <row r="25" spans="1:8" s="2" customFormat="1" x14ac:dyDescent="0.35">
      <c r="A25" s="4">
        <v>19</v>
      </c>
      <c r="B25" s="4" t="str">
        <f>'SE Data'!B22</f>
        <v>Mataasnakahoy</v>
      </c>
      <c r="C25" s="22">
        <f>'SE Data'!C22/MAX('SE Data'!$C$4:$C$37)</f>
        <v>0.77212389380530988</v>
      </c>
      <c r="D25" s="22">
        <f>'SE Data'!D22/MAX('SE Data'!$D$4:$D$37)</f>
        <v>0.88888888888888884</v>
      </c>
      <c r="E25" s="22">
        <f>'SE Data'!E22/MAX('SE Data'!$E$4:$E$37)</f>
        <v>0.88345864661654139</v>
      </c>
      <c r="F25" s="22">
        <f>MIN('SE Data'!$F$4:$F$37)/'SE Data'!F22</f>
        <v>1</v>
      </c>
      <c r="G25" s="22">
        <f>MIN('SE Data'!$G$4:$G$37)/'SE Data'!G22</f>
        <v>0.1862549800796813</v>
      </c>
      <c r="H25" s="22">
        <f>MIN('SE Data'!$H$4:$H$37)/'SE Data'!H22</f>
        <v>0.13028571428571428</v>
      </c>
    </row>
    <row r="26" spans="1:8" s="2" customFormat="1" x14ac:dyDescent="0.35">
      <c r="A26" s="4">
        <v>20</v>
      </c>
      <c r="B26" s="4" t="str">
        <f>'SE Data'!B23</f>
        <v>Nasugbu</v>
      </c>
      <c r="C26" s="22">
        <f>'SE Data'!C23/MAX('SE Data'!$C$4:$C$37)</f>
        <v>0.83407079646017712</v>
      </c>
      <c r="D26" s="22">
        <f>'SE Data'!D23/MAX('SE Data'!$D$4:$D$37)</f>
        <v>0.90972222222222221</v>
      </c>
      <c r="E26" s="22">
        <f>'SE Data'!E23/MAX('SE Data'!$E$4:$E$37)</f>
        <v>0.91165413533834572</v>
      </c>
      <c r="F26" s="22">
        <f>MIN('SE Data'!$F$4:$F$37)/'SE Data'!F23</f>
        <v>0.91044776119402981</v>
      </c>
      <c r="G26" s="22">
        <f>MIN('SE Data'!$G$4:$G$37)/'SE Data'!G23</f>
        <v>0.1470125786163522</v>
      </c>
      <c r="H26" s="22">
        <f>MIN('SE Data'!$H$4:$H$37)/'SE Data'!H23</f>
        <v>3.270692870463348E-2</v>
      </c>
    </row>
    <row r="27" spans="1:8" s="2" customFormat="1" x14ac:dyDescent="0.35">
      <c r="A27" s="4">
        <v>21</v>
      </c>
      <c r="B27" s="4" t="str">
        <f>'SE Data'!B24</f>
        <v>Padre Garcia</v>
      </c>
      <c r="C27" s="22">
        <f>'SE Data'!C24/MAX('SE Data'!$C$4:$C$37)</f>
        <v>0.83628318584070804</v>
      </c>
      <c r="D27" s="22">
        <f>'SE Data'!D24/MAX('SE Data'!$D$4:$D$37)</f>
        <v>0.91435185185185186</v>
      </c>
      <c r="E27" s="22">
        <f>'SE Data'!E24/MAX('SE Data'!$E$4:$E$37)</f>
        <v>0.91917293233082698</v>
      </c>
      <c r="F27" s="22">
        <f>MIN('SE Data'!$F$4:$F$37)/'SE Data'!F24</f>
        <v>0.94941634241245132</v>
      </c>
      <c r="G27" s="22">
        <f>MIN('SE Data'!$G$4:$G$37)/'SE Data'!G24</f>
        <v>1</v>
      </c>
      <c r="H27" s="22">
        <f>MIN('SE Data'!$H$4:$H$37)/'SE Data'!H24</f>
        <v>0.12304371289800321</v>
      </c>
    </row>
    <row r="28" spans="1:8" s="2" customFormat="1" x14ac:dyDescent="0.35">
      <c r="A28" s="4">
        <v>22</v>
      </c>
      <c r="B28" s="4" t="str">
        <f>'SE Data'!B25</f>
        <v>Rosario</v>
      </c>
      <c r="C28" s="22">
        <f>'SE Data'!C25/MAX('SE Data'!$C$4:$C$37)</f>
        <v>0.84734513274336287</v>
      </c>
      <c r="D28" s="22">
        <f>'SE Data'!D25/MAX('SE Data'!$D$4:$D$37)</f>
        <v>0.91898148148148151</v>
      </c>
      <c r="E28" s="22">
        <f>'SE Data'!E25/MAX('SE Data'!$E$4:$E$37)</f>
        <v>0.9229323308270676</v>
      </c>
      <c r="F28" s="22">
        <f>MIN('SE Data'!$F$4:$F$37)/'SE Data'!F25</f>
        <v>0.94208494208494209</v>
      </c>
      <c r="G28" s="22">
        <f>MIN('SE Data'!$G$4:$G$37)/'SE Data'!G25</f>
        <v>0.3357271095152603</v>
      </c>
      <c r="H28" s="22">
        <f>MIN('SE Data'!$H$4:$H$37)/'SE Data'!H25</f>
        <v>0.11035818005808325</v>
      </c>
    </row>
    <row r="29" spans="1:8" s="2" customFormat="1" x14ac:dyDescent="0.35">
      <c r="A29" s="4">
        <v>23</v>
      </c>
      <c r="B29" s="4" t="str">
        <f>'SE Data'!B26</f>
        <v>San Jose</v>
      </c>
      <c r="C29" s="22">
        <f>'SE Data'!C26/MAX('SE Data'!$C$4:$C$37)</f>
        <v>0.79646017699115057</v>
      </c>
      <c r="D29" s="22">
        <f>'SE Data'!D26/MAX('SE Data'!$D$4:$D$37)</f>
        <v>0.89814814814814803</v>
      </c>
      <c r="E29" s="22">
        <f>'SE Data'!E26/MAX('SE Data'!$E$4:$E$37)</f>
        <v>0.89849624060150379</v>
      </c>
      <c r="F29" s="22">
        <f>MIN('SE Data'!$F$4:$F$37)/'SE Data'!F26</f>
        <v>0.9644268774703556</v>
      </c>
      <c r="G29" s="22">
        <f>MIN('SE Data'!$G$4:$G$37)/'SE Data'!G26</f>
        <v>0.54518950437317781</v>
      </c>
      <c r="H29" s="22">
        <f>MIN('SE Data'!$H$4:$H$37)/'SE Data'!H26</f>
        <v>0.33628318584070793</v>
      </c>
    </row>
    <row r="30" spans="1:8" s="2" customFormat="1" x14ac:dyDescent="0.35">
      <c r="A30" s="4">
        <v>24</v>
      </c>
      <c r="B30" s="4" t="str">
        <f>'SE Data'!B27</f>
        <v>San Juan</v>
      </c>
      <c r="C30" s="22">
        <f>'SE Data'!C27/MAX('SE Data'!$C$4:$C$37)</f>
        <v>0.94690265486725678</v>
      </c>
      <c r="D30" s="22">
        <f>'SE Data'!D27/MAX('SE Data'!$D$4:$D$37)</f>
        <v>0.97222222222222221</v>
      </c>
      <c r="E30" s="22">
        <f>'SE Data'!E27/MAX('SE Data'!$E$4:$E$37)</f>
        <v>0.97744360902255634</v>
      </c>
      <c r="F30" s="22">
        <f>MIN('SE Data'!$F$4:$F$37)/'SE Data'!F27</f>
        <v>0.9242424242424242</v>
      </c>
      <c r="G30" s="22">
        <f>MIN('SE Data'!$G$4:$G$37)/'SE Data'!G27</f>
        <v>0.23433583959899748</v>
      </c>
      <c r="H30" s="22">
        <f>MIN('SE Data'!$H$4:$H$37)/'SE Data'!H27</f>
        <v>6.5536073584363322E-2</v>
      </c>
    </row>
    <row r="31" spans="1:8" s="2" customFormat="1" x14ac:dyDescent="0.35">
      <c r="A31" s="4">
        <v>25</v>
      </c>
      <c r="B31" s="4" t="str">
        <f>'SE Data'!B28</f>
        <v>San Luis</v>
      </c>
      <c r="C31" s="22">
        <f>'SE Data'!C28/MAX('SE Data'!$C$4:$C$37)</f>
        <v>0.78539823008849563</v>
      </c>
      <c r="D31" s="22">
        <f>'SE Data'!D28/MAX('SE Data'!$D$4:$D$37)</f>
        <v>0.89351851851851838</v>
      </c>
      <c r="E31" s="22">
        <f>'SE Data'!E28/MAX('SE Data'!$E$4:$E$37)</f>
        <v>0.89849624060150379</v>
      </c>
      <c r="F31" s="22">
        <f>MIN('SE Data'!$F$4:$F$37)/'SE Data'!F28</f>
        <v>0.91044776119402981</v>
      </c>
      <c r="G31" s="22">
        <f>MIN('SE Data'!$G$4:$G$37)/'SE Data'!G28</f>
        <v>0.21643518518518517</v>
      </c>
      <c r="H31" s="22">
        <f>MIN('SE Data'!$H$4:$H$37)/'SE Data'!H28</f>
        <v>0.18999999999999997</v>
      </c>
    </row>
    <row r="32" spans="1:8" s="2" customFormat="1" x14ac:dyDescent="0.35">
      <c r="A32" s="4">
        <v>26</v>
      </c>
      <c r="B32" s="4" t="str">
        <f>'SE Data'!B29</f>
        <v>San Nicolas</v>
      </c>
      <c r="C32" s="22">
        <f>'SE Data'!C29/MAX('SE Data'!$C$4:$C$37)</f>
        <v>0.82522123893805321</v>
      </c>
      <c r="D32" s="22">
        <f>'SE Data'!D29/MAX('SE Data'!$D$4:$D$37)</f>
        <v>0.90740740740740733</v>
      </c>
      <c r="E32" s="22">
        <f>'SE Data'!E29/MAX('SE Data'!$E$4:$E$37)</f>
        <v>0.91729323308270672</v>
      </c>
      <c r="F32" s="22">
        <f>MIN('SE Data'!$F$4:$F$37)/'SE Data'!F29</f>
        <v>0.90706319702602234</v>
      </c>
      <c r="G32" s="22">
        <f>MIN('SE Data'!$G$4:$G$37)/'SE Data'!G29</f>
        <v>0.26117318435754189</v>
      </c>
      <c r="H32" s="22">
        <f>MIN('SE Data'!$H$4:$H$37)/'SE Data'!H29</f>
        <v>0.10088495575221237</v>
      </c>
    </row>
    <row r="33" spans="1:8" s="2" customFormat="1" x14ac:dyDescent="0.35">
      <c r="A33" s="4">
        <v>27</v>
      </c>
      <c r="B33" s="4" t="str">
        <f>'SE Data'!B30</f>
        <v>San Pascual</v>
      </c>
      <c r="C33" s="22">
        <f>'SE Data'!C30/MAX('SE Data'!$C$4:$C$37)</f>
        <v>0.85619469026548678</v>
      </c>
      <c r="D33" s="22">
        <f>'SE Data'!D30/MAX('SE Data'!$D$4:$D$37)</f>
        <v>0.92592592592592582</v>
      </c>
      <c r="E33" s="22">
        <f>'SE Data'!E30/MAX('SE Data'!$E$4:$E$37)</f>
        <v>0.93233082706766912</v>
      </c>
      <c r="F33" s="22">
        <f>MIN('SE Data'!$F$4:$F$37)/'SE Data'!F30</f>
        <v>0.9242424242424242</v>
      </c>
      <c r="G33" s="22">
        <f>MIN('SE Data'!$G$4:$G$37)/'SE Data'!G30</f>
        <v>0.70566037735849063</v>
      </c>
      <c r="H33" s="22">
        <f>MIN('SE Data'!$H$4:$H$37)/'SE Data'!H30</f>
        <v>0.46721311475409832</v>
      </c>
    </row>
    <row r="34" spans="1:8" s="2" customFormat="1" x14ac:dyDescent="0.35">
      <c r="A34" s="4">
        <v>28</v>
      </c>
      <c r="B34" s="4" t="str">
        <f>'SE Data'!B31</f>
        <v>Santa Teresita</v>
      </c>
      <c r="C34" s="22">
        <f>'SE Data'!C31/MAX('SE Data'!$C$4:$C$37)</f>
        <v>0.7743362831858408</v>
      </c>
      <c r="D34" s="22">
        <f>'SE Data'!D31/MAX('SE Data'!$D$4:$D$37)</f>
        <v>0.87731481481481477</v>
      </c>
      <c r="E34" s="22">
        <f>'SE Data'!E31/MAX('SE Data'!$E$4:$E$37)</f>
        <v>0.88721804511278191</v>
      </c>
      <c r="F34" s="22">
        <f>MIN('SE Data'!$F$4:$F$37)/'SE Data'!F31</f>
        <v>0.91729323308270672</v>
      </c>
      <c r="G34" s="22">
        <f>MIN('SE Data'!$G$4:$G$37)/'SE Data'!G31</f>
        <v>0.3666666666666667</v>
      </c>
      <c r="H34" s="22">
        <f>MIN('SE Data'!$H$4:$H$37)/'SE Data'!H31</f>
        <v>0.17511520737327188</v>
      </c>
    </row>
    <row r="35" spans="1:8" s="2" customFormat="1" x14ac:dyDescent="0.35">
      <c r="A35" s="4">
        <v>29</v>
      </c>
      <c r="B35" s="4" t="str">
        <f>'SE Data'!B32</f>
        <v>Santo Tomas</v>
      </c>
      <c r="C35" s="22">
        <f>'SE Data'!C32/MAX('SE Data'!$C$4:$C$37)</f>
        <v>0.81415929203539839</v>
      </c>
      <c r="D35" s="22">
        <f>'SE Data'!D32/MAX('SE Data'!$D$4:$D$37)</f>
        <v>0.90509259259259256</v>
      </c>
      <c r="E35" s="22">
        <f>'SE Data'!E32/MAX('SE Data'!$E$4:$E$37)</f>
        <v>0.90413533834586457</v>
      </c>
      <c r="F35" s="22">
        <f>MIN('SE Data'!$F$4:$F$37)/'SE Data'!F32</f>
        <v>0.93846153846153846</v>
      </c>
      <c r="G35" s="22">
        <f>MIN('SE Data'!$G$4:$G$37)/'SE Data'!G32</f>
        <v>0.28593272171253825</v>
      </c>
      <c r="H35" s="22">
        <f>MIN('SE Data'!$H$4:$H$37)/'SE Data'!H32</f>
        <v>0.62809917355371903</v>
      </c>
    </row>
    <row r="36" spans="1:8" s="2" customFormat="1" x14ac:dyDescent="0.35">
      <c r="A36" s="4">
        <v>30</v>
      </c>
      <c r="B36" s="4" t="str">
        <f>'SE Data'!B33</f>
        <v>Taal</v>
      </c>
      <c r="C36" s="22">
        <f>'SE Data'!C33/MAX('SE Data'!$C$4:$C$37)</f>
        <v>0.80530973451327448</v>
      </c>
      <c r="D36" s="22">
        <f>'SE Data'!D33/MAX('SE Data'!$D$4:$D$37)</f>
        <v>0.90509259259259256</v>
      </c>
      <c r="E36" s="22">
        <f>'SE Data'!E33/MAX('SE Data'!$E$4:$E$37)</f>
        <v>0.90977443609022546</v>
      </c>
      <c r="F36" s="22">
        <f>MIN('SE Data'!$F$4:$F$37)/'SE Data'!F33</f>
        <v>0.91385767790262173</v>
      </c>
      <c r="G36" s="22">
        <f>MIN('SE Data'!$G$4:$G$37)/'SE Data'!G33</f>
        <v>0.47582697201017815</v>
      </c>
      <c r="H36" s="22">
        <f>MIN('SE Data'!$H$4:$H$37)/'SE Data'!H33</f>
        <v>0.13620071684587814</v>
      </c>
    </row>
    <row r="37" spans="1:8" s="2" customFormat="1" x14ac:dyDescent="0.35">
      <c r="A37" s="4">
        <v>31</v>
      </c>
      <c r="B37" s="4" t="str">
        <f>'SE Data'!B34</f>
        <v>Talisay</v>
      </c>
      <c r="C37" s="22">
        <f>'SE Data'!C34/MAX('SE Data'!$C$4:$C$37)</f>
        <v>0.84513274336283195</v>
      </c>
      <c r="D37" s="22">
        <f>'SE Data'!D34/MAX('SE Data'!$D$4:$D$37)</f>
        <v>0.92361111111111105</v>
      </c>
      <c r="E37" s="22">
        <f>'SE Data'!E34/MAX('SE Data'!$E$4:$E$37)</f>
        <v>0.92481203007518786</v>
      </c>
      <c r="F37" s="22">
        <f>MIN('SE Data'!$F$4:$F$37)/'SE Data'!F34</f>
        <v>0.90706319702602234</v>
      </c>
      <c r="G37" s="22">
        <f>MIN('SE Data'!$G$4:$G$37)/'SE Data'!G34</f>
        <v>0.12416998671978752</v>
      </c>
      <c r="H37" s="22">
        <f>MIN('SE Data'!$H$4:$H$37)/'SE Data'!H34</f>
        <v>0.10439560439560439</v>
      </c>
    </row>
    <row r="38" spans="1:8" s="2" customFormat="1" x14ac:dyDescent="0.35">
      <c r="A38" s="4">
        <v>32</v>
      </c>
      <c r="B38" s="4" t="str">
        <f>'SE Data'!B35</f>
        <v>Taysan</v>
      </c>
      <c r="C38" s="22">
        <f>'SE Data'!C35/MAX('SE Data'!$C$4:$C$37)</f>
        <v>0.84734513274336287</v>
      </c>
      <c r="D38" s="22">
        <f>'SE Data'!D35/MAX('SE Data'!$D$4:$D$37)</f>
        <v>0.92361111111111105</v>
      </c>
      <c r="E38" s="22">
        <f>'SE Data'!E35/MAX('SE Data'!$E$4:$E$37)</f>
        <v>0.92669172932330812</v>
      </c>
      <c r="F38" s="22">
        <f>MIN('SE Data'!$F$4:$F$37)/'SE Data'!F35</f>
        <v>0.93486590038314166</v>
      </c>
      <c r="G38" s="22">
        <f>MIN('SE Data'!$G$4:$G$37)/'SE Data'!G35</f>
        <v>0.20085929108485501</v>
      </c>
      <c r="H38" s="22">
        <f>MIN('SE Data'!$H$4:$H$37)/'SE Data'!H35</f>
        <v>0.10749646393210749</v>
      </c>
    </row>
    <row r="39" spans="1:8" x14ac:dyDescent="0.35">
      <c r="A39" s="4">
        <v>33</v>
      </c>
      <c r="B39" s="4" t="str">
        <f>'SE Data'!B36</f>
        <v>Tingloy</v>
      </c>
      <c r="C39" s="22">
        <f>'SE Data'!C36/MAX('SE Data'!$C$4:$C$37)</f>
        <v>0.93451327433628328</v>
      </c>
      <c r="D39" s="22">
        <f>'SE Data'!D36/MAX('SE Data'!$D$4:$D$37)</f>
        <v>0.95972222222222214</v>
      </c>
      <c r="E39" s="22">
        <f>'SE Data'!E36/MAX('SE Data'!$E$4:$E$37)</f>
        <v>0.96823308270676678</v>
      </c>
      <c r="F39" s="22">
        <f>MIN('SE Data'!$F$4:$F$37)/'SE Data'!F36</f>
        <v>0.91729323308270672</v>
      </c>
      <c r="G39" s="22">
        <f>MIN('SE Data'!$G$4:$G$37)/'SE Data'!G36</f>
        <v>9.3239828245255854E-2</v>
      </c>
      <c r="H39" s="22">
        <f>MIN('SE Data'!$H$4:$H$37)/'SE Data'!H36</f>
        <v>0.11220472440944881</v>
      </c>
    </row>
    <row r="40" spans="1:8" x14ac:dyDescent="0.35">
      <c r="A40" s="4">
        <v>34</v>
      </c>
      <c r="B40" s="4" t="str">
        <f>'SE Data'!B37</f>
        <v>Tuy</v>
      </c>
      <c r="C40" s="22">
        <f>'SE Data'!C37/MAX('SE Data'!$C$4:$C$37)</f>
        <v>0.85110619469026561</v>
      </c>
      <c r="D40" s="22">
        <f>'SE Data'!D37/MAX('SE Data'!$D$4:$D$37)</f>
        <v>0.92407407407407405</v>
      </c>
      <c r="E40" s="22">
        <f>'SE Data'!E37/MAX('SE Data'!$E$4:$E$37)</f>
        <v>0.92556390977443614</v>
      </c>
      <c r="F40" s="22">
        <f>MIN('SE Data'!$F$4:$F$37)/'SE Data'!F37</f>
        <v>0.90706319702602234</v>
      </c>
      <c r="G40" s="22">
        <f>MIN('SE Data'!$G$4:$G$37)/'SE Data'!G37</f>
        <v>0.28068620722987631</v>
      </c>
      <c r="H40" s="22">
        <f>MIN('SE Data'!$H$4:$H$37)/'SE Data'!H37</f>
        <v>1</v>
      </c>
    </row>
  </sheetData>
  <mergeCells count="6">
    <mergeCell ref="A1:B1"/>
    <mergeCell ref="A5:B6"/>
    <mergeCell ref="A2:A3"/>
    <mergeCell ref="B2:B3"/>
    <mergeCell ref="C2:H2"/>
    <mergeCell ref="A4:B4"/>
  </mergeCells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FDCD-2126-4551-AB6C-C4A6F460E2A5}">
  <sheetPr>
    <tabColor rgb="FFFFFF00"/>
  </sheetPr>
  <dimension ref="A1:N37"/>
  <sheetViews>
    <sheetView tabSelected="1" zoomScale="90" zoomScaleNormal="90" zoomScaleSheetLayoutView="14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3" sqref="H13"/>
    </sheetView>
  </sheetViews>
  <sheetFormatPr defaultRowHeight="14.5" x14ac:dyDescent="0.35"/>
  <cols>
    <col min="2" max="2" width="34.6328125" customWidth="1"/>
    <col min="3" max="5" width="13.54296875" style="2" bestFit="1" customWidth="1"/>
    <col min="9" max="11" width="9.54296875" customWidth="1"/>
    <col min="12" max="12" width="6.08984375" customWidth="1"/>
    <col min="13" max="13" width="17.453125" customWidth="1"/>
    <col min="14" max="14" width="14.90625" customWidth="1"/>
  </cols>
  <sheetData>
    <row r="1" spans="1:14" ht="20" x14ac:dyDescent="0.4">
      <c r="A1" s="27" t="s">
        <v>4</v>
      </c>
      <c r="B1" s="27"/>
    </row>
    <row r="2" spans="1:14" s="1" customFormat="1" x14ac:dyDescent="0.35">
      <c r="A2" s="25" t="s">
        <v>3</v>
      </c>
      <c r="B2" s="25" t="s">
        <v>2</v>
      </c>
      <c r="C2" s="26" t="s">
        <v>11</v>
      </c>
      <c r="D2" s="26" t="s">
        <v>12</v>
      </c>
      <c r="E2" s="26" t="s">
        <v>13</v>
      </c>
      <c r="F2" s="26" t="s">
        <v>50</v>
      </c>
      <c r="G2"/>
      <c r="H2"/>
      <c r="I2" s="26" t="s">
        <v>11</v>
      </c>
      <c r="J2" s="26" t="s">
        <v>12</v>
      </c>
      <c r="K2" s="26" t="s">
        <v>13</v>
      </c>
      <c r="M2" s="25" t="s">
        <v>51</v>
      </c>
      <c r="N2" s="32" t="s">
        <v>52</v>
      </c>
    </row>
    <row r="3" spans="1:14" x14ac:dyDescent="0.35">
      <c r="A3" s="25"/>
      <c r="B3" s="25"/>
      <c r="C3" s="26"/>
      <c r="D3" s="26"/>
      <c r="E3" s="26"/>
      <c r="F3" s="26"/>
      <c r="I3" s="40"/>
      <c r="J3" s="40"/>
      <c r="K3" s="40"/>
      <c r="M3" s="25"/>
      <c r="N3" s="32"/>
    </row>
    <row r="4" spans="1:14" x14ac:dyDescent="0.35">
      <c r="A4" s="4">
        <v>1</v>
      </c>
      <c r="B4" s="4" t="str">
        <f>'SE Data'!B4</f>
        <v>Agoncillo</v>
      </c>
      <c r="C4" s="22">
        <f>SUMPRODUCT(SE_Norm!$C$4:$H$4,SE_Norm!C7:H7)</f>
        <v>0.83261447933728905</v>
      </c>
      <c r="D4" s="22">
        <f>(SE_Norm!C7^SE_Norm!$C$4)*(SE_Norm!D7^SE_Norm!$D$4)*(SE_Norm!E7^SE_Norm!$E$4)*(SE_Norm!F7^SE_Norm!$F$4)*(SE_Norm!G7^SE_Norm!$G$4)*(SE_Norm!H7^SE_Norm!$H$4)</f>
        <v>0.7534026670073416</v>
      </c>
      <c r="E4" s="22">
        <f>(0.5*C4)+(0.5*D4)</f>
        <v>0.79300857317231532</v>
      </c>
      <c r="F4" s="18">
        <f t="shared" ref="F4:F37" si="0">RANK(E4,$E$4:$E$37,0)</f>
        <v>20</v>
      </c>
      <c r="G4" s="38"/>
      <c r="H4" s="18" t="s">
        <v>53</v>
      </c>
      <c r="I4" s="22">
        <f>SUMPRODUCT(SE_Norm!$C$4:$H$4,SE_Norm!K4:P4)</f>
        <v>0.82374651174396174</v>
      </c>
      <c r="J4" s="22">
        <f>(SE_Norm!K4^SE_Norm!$C$4)*(SE_Norm!L4^SE_Norm!$D$4)*(SE_Norm!M4^SE_Norm!$E$4)*(SE_Norm!N4^SE_Norm!$F$4)*(SE_Norm!O4^SE_Norm!$G$4)*(SE_Norm!P4^SE_Norm!$H$4)</f>
        <v>0.75939445052460763</v>
      </c>
      <c r="K4" s="22">
        <f t="shared" ref="K4" si="1">(0.5*I4)+(0.5*J4)</f>
        <v>0.79157048113428474</v>
      </c>
      <c r="M4" s="34">
        <f>K4</f>
        <v>0.79157048113428474</v>
      </c>
      <c r="N4" s="9" t="str">
        <f>IF(E4&gt;=$M$4,"Suitable","Not Suitable")</f>
        <v>Suitable</v>
      </c>
    </row>
    <row r="5" spans="1:14" x14ac:dyDescent="0.35">
      <c r="A5" s="4">
        <v>2</v>
      </c>
      <c r="B5" s="4" t="str">
        <f>'SE Data'!B5</f>
        <v>Alitagtag</v>
      </c>
      <c r="C5" s="22">
        <f>SUMPRODUCT(SE_Norm!$C$4:$H$4,SE_Norm!C8:H8)</f>
        <v>0.81254345716243903</v>
      </c>
      <c r="D5" s="22">
        <f>(SE_Norm!C8^SE_Norm!$C$4)*(SE_Norm!D8^SE_Norm!$D$4)*(SE_Norm!E8^SE_Norm!$E$4)*(SE_Norm!F8^SE_Norm!$F$4)*(SE_Norm!G8^SE_Norm!$G$4)*(SE_Norm!H8^SE_Norm!$H$4)</f>
        <v>0.7813280725589028</v>
      </c>
      <c r="E5" s="22">
        <f t="shared" ref="E5:E37" si="2">(0.5*C5)+(0.5*D5)</f>
        <v>0.79693576486067097</v>
      </c>
      <c r="F5" s="18">
        <f t="shared" si="0"/>
        <v>19</v>
      </c>
      <c r="G5" s="38"/>
      <c r="H5" s="38"/>
      <c r="I5" s="38"/>
      <c r="M5" s="35"/>
      <c r="N5" s="9" t="str">
        <f t="shared" ref="N5:N37" si="3">IF(E5&gt;=$M$4,"Suitable","Not Suitable")</f>
        <v>Suitable</v>
      </c>
    </row>
    <row r="6" spans="1:14" x14ac:dyDescent="0.35">
      <c r="A6" s="4">
        <v>3</v>
      </c>
      <c r="B6" s="4" t="str">
        <f>'SE Data'!B6</f>
        <v>Balayan</v>
      </c>
      <c r="C6" s="22">
        <f>SUMPRODUCT(SE_Norm!$C$4:$H$4,SE_Norm!C9:H9)</f>
        <v>0.88069784968700826</v>
      </c>
      <c r="D6" s="22">
        <f>(SE_Norm!C9^SE_Norm!$C$4)*(SE_Norm!D9^SE_Norm!$D$4)*(SE_Norm!E9^SE_Norm!$E$4)*(SE_Norm!F9^SE_Norm!$F$4)*(SE_Norm!G9^SE_Norm!$G$4)*(SE_Norm!H9^SE_Norm!$H$4)</f>
        <v>0.84490459693862485</v>
      </c>
      <c r="E6" s="22">
        <f t="shared" si="2"/>
        <v>0.86280122331281661</v>
      </c>
      <c r="F6" s="18">
        <f t="shared" si="0"/>
        <v>3</v>
      </c>
      <c r="G6" s="38"/>
      <c r="H6" s="38"/>
      <c r="I6" s="38"/>
      <c r="M6" s="35"/>
      <c r="N6" s="9" t="str">
        <f t="shared" si="3"/>
        <v>Suitable</v>
      </c>
    </row>
    <row r="7" spans="1:14" x14ac:dyDescent="0.35">
      <c r="A7" s="4">
        <v>4</v>
      </c>
      <c r="B7" s="4" t="str">
        <f>'SE Data'!B7</f>
        <v>Balete</v>
      </c>
      <c r="C7" s="22">
        <f>SUMPRODUCT(SE_Norm!$C$4:$H$4,SE_Norm!C10:H10)</f>
        <v>0.79243211227164656</v>
      </c>
      <c r="D7" s="22">
        <f>(SE_Norm!C10^SE_Norm!$C$4)*(SE_Norm!D10^SE_Norm!$D$4)*(SE_Norm!E10^SE_Norm!$E$4)*(SE_Norm!F10^SE_Norm!$F$4)*(SE_Norm!G10^SE_Norm!$G$4)*(SE_Norm!H10^SE_Norm!$H$4)</f>
        <v>0.72951417193186607</v>
      </c>
      <c r="E7" s="22">
        <f t="shared" si="2"/>
        <v>0.76097314210175626</v>
      </c>
      <c r="F7" s="18">
        <f t="shared" si="0"/>
        <v>30</v>
      </c>
      <c r="G7" s="38"/>
      <c r="H7" s="38"/>
      <c r="I7" s="38"/>
      <c r="M7" s="35"/>
      <c r="N7" s="9" t="str">
        <f t="shared" si="3"/>
        <v>Not Suitable</v>
      </c>
    </row>
    <row r="8" spans="1:14" x14ac:dyDescent="0.35">
      <c r="A8" s="4">
        <v>5</v>
      </c>
      <c r="B8" s="4" t="str">
        <f>'SE Data'!B8</f>
        <v>Batangas City</v>
      </c>
      <c r="C8" s="22">
        <f>SUMPRODUCT(SE_Norm!$C$4:$H$4,SE_Norm!C11:H11)</f>
        <v>0.83421284013717956</v>
      </c>
      <c r="D8" s="22">
        <f>(SE_Norm!C11^SE_Norm!$C$4)*(SE_Norm!D11^SE_Norm!$D$4)*(SE_Norm!E11^SE_Norm!$E$4)*(SE_Norm!F11^SE_Norm!$F$4)*(SE_Norm!G11^SE_Norm!$G$4)*(SE_Norm!H11^SE_Norm!$H$4)</f>
        <v>0.76971149381657622</v>
      </c>
      <c r="E8" s="22">
        <f t="shared" si="2"/>
        <v>0.80196216697687794</v>
      </c>
      <c r="F8" s="18">
        <f t="shared" si="0"/>
        <v>18</v>
      </c>
      <c r="G8" s="38"/>
      <c r="H8" s="38"/>
      <c r="I8" s="38"/>
      <c r="M8" s="35"/>
      <c r="N8" s="9" t="str">
        <f t="shared" si="3"/>
        <v>Suitable</v>
      </c>
    </row>
    <row r="9" spans="1:14" x14ac:dyDescent="0.35">
      <c r="A9" s="4">
        <v>6</v>
      </c>
      <c r="B9" s="4" t="str">
        <f>'SE Data'!B9</f>
        <v>Bauan</v>
      </c>
      <c r="C9" s="22">
        <f>SUMPRODUCT(SE_Norm!$C$4:$H$4,SE_Norm!C12:H12)</f>
        <v>0.77192872859275119</v>
      </c>
      <c r="D9" s="22">
        <f>(SE_Norm!C12^SE_Norm!$C$4)*(SE_Norm!D12^SE_Norm!$D$4)*(SE_Norm!E12^SE_Norm!$E$4)*(SE_Norm!F12^SE_Norm!$F$4)*(SE_Norm!G12^SE_Norm!$G$4)*(SE_Norm!H12^SE_Norm!$H$4)</f>
        <v>0.72989845313543289</v>
      </c>
      <c r="E9" s="22">
        <f t="shared" si="2"/>
        <v>0.75091359086409204</v>
      </c>
      <c r="F9" s="18">
        <f t="shared" si="0"/>
        <v>34</v>
      </c>
      <c r="G9" s="38"/>
      <c r="H9" s="38"/>
      <c r="I9" s="38"/>
      <c r="M9" s="35"/>
      <c r="N9" s="9" t="str">
        <f t="shared" si="3"/>
        <v>Not Suitable</v>
      </c>
    </row>
    <row r="10" spans="1:14" x14ac:dyDescent="0.35">
      <c r="A10" s="4">
        <v>7</v>
      </c>
      <c r="B10" s="4" t="str">
        <f>'SE Data'!B10</f>
        <v>Calaca</v>
      </c>
      <c r="C10" s="22">
        <f>SUMPRODUCT(SE_Norm!$C$4:$H$4,SE_Norm!C13:H13)</f>
        <v>0.8737902556013184</v>
      </c>
      <c r="D10" s="22">
        <f>(SE_Norm!C13^SE_Norm!$C$4)*(SE_Norm!D13^SE_Norm!$D$4)*(SE_Norm!E13^SE_Norm!$E$4)*(SE_Norm!F13^SE_Norm!$F$4)*(SE_Norm!G13^SE_Norm!$G$4)*(SE_Norm!H13^SE_Norm!$H$4)</f>
        <v>0.8248944042330425</v>
      </c>
      <c r="E10" s="22">
        <f t="shared" si="2"/>
        <v>0.84934232991718051</v>
      </c>
      <c r="F10" s="18">
        <f t="shared" si="0"/>
        <v>6</v>
      </c>
      <c r="G10" s="38"/>
      <c r="H10" s="38"/>
      <c r="I10" s="38"/>
      <c r="M10" s="35"/>
      <c r="N10" s="9" t="str">
        <f t="shared" si="3"/>
        <v>Suitable</v>
      </c>
    </row>
    <row r="11" spans="1:14" x14ac:dyDescent="0.35">
      <c r="A11" s="4">
        <v>8</v>
      </c>
      <c r="B11" s="4" t="str">
        <f>'SE Data'!B11</f>
        <v>Calatagan</v>
      </c>
      <c r="C11" s="22">
        <f>SUMPRODUCT(SE_Norm!$C$4:$H$4,SE_Norm!C14:H14)</f>
        <v>0.90974098814002646</v>
      </c>
      <c r="D11" s="22">
        <f>(SE_Norm!C14^SE_Norm!$C$4)*(SE_Norm!D14^SE_Norm!$D$4)*(SE_Norm!E14^SE_Norm!$E$4)*(SE_Norm!F14^SE_Norm!$F$4)*(SE_Norm!G14^SE_Norm!$G$4)*(SE_Norm!H14^SE_Norm!$H$4)</f>
        <v>0.83570667400324827</v>
      </c>
      <c r="E11" s="22">
        <f t="shared" si="2"/>
        <v>0.87272383107163742</v>
      </c>
      <c r="F11" s="18">
        <f t="shared" si="0"/>
        <v>2</v>
      </c>
      <c r="G11" s="38"/>
      <c r="H11" s="38"/>
      <c r="I11" s="38"/>
      <c r="M11" s="35"/>
      <c r="N11" s="9" t="str">
        <f t="shared" si="3"/>
        <v>Suitable</v>
      </c>
    </row>
    <row r="12" spans="1:14" x14ac:dyDescent="0.35">
      <c r="A12" s="4">
        <v>9</v>
      </c>
      <c r="B12" s="4" t="str">
        <f>'SE Data'!B12</f>
        <v>City of Tanauan</v>
      </c>
      <c r="C12" s="22">
        <f>SUMPRODUCT(SE_Norm!$C$4:$H$4,SE_Norm!C15:H15)</f>
        <v>0.83121311992655544</v>
      </c>
      <c r="D12" s="22">
        <f>(SE_Norm!C15^SE_Norm!$C$4)*(SE_Norm!D15^SE_Norm!$D$4)*(SE_Norm!E15^SE_Norm!$E$4)*(SE_Norm!F15^SE_Norm!$F$4)*(SE_Norm!G15^SE_Norm!$G$4)*(SE_Norm!H15^SE_Norm!$H$4)</f>
        <v>0.79295685827221352</v>
      </c>
      <c r="E12" s="22">
        <f t="shared" si="2"/>
        <v>0.81208498909938442</v>
      </c>
      <c r="F12" s="18">
        <f t="shared" si="0"/>
        <v>13</v>
      </c>
      <c r="G12" s="38"/>
      <c r="H12" s="38"/>
      <c r="I12" s="38"/>
      <c r="M12" s="35"/>
      <c r="N12" s="9" t="str">
        <f t="shared" si="3"/>
        <v>Suitable</v>
      </c>
    </row>
    <row r="13" spans="1:14" x14ac:dyDescent="0.35">
      <c r="A13" s="4">
        <v>10</v>
      </c>
      <c r="B13" s="4" t="str">
        <f>'SE Data'!B13</f>
        <v>Cuenca</v>
      </c>
      <c r="C13" s="22">
        <f>SUMPRODUCT(SE_Norm!$C$4:$H$4,SE_Norm!C16:H16)</f>
        <v>0.79016609370834545</v>
      </c>
      <c r="D13" s="22">
        <f>(SE_Norm!C16^SE_Norm!$C$4)*(SE_Norm!D16^SE_Norm!$D$4)*(SE_Norm!E16^SE_Norm!$E$4)*(SE_Norm!F16^SE_Norm!$F$4)*(SE_Norm!G16^SE_Norm!$G$4)*(SE_Norm!H16^SE_Norm!$H$4)</f>
        <v>0.72786042642746029</v>
      </c>
      <c r="E13" s="22">
        <f t="shared" si="2"/>
        <v>0.75901326006790293</v>
      </c>
      <c r="F13" s="18">
        <f t="shared" si="0"/>
        <v>32</v>
      </c>
      <c r="G13" s="38"/>
      <c r="H13" s="38"/>
      <c r="I13" s="38"/>
      <c r="M13" s="35"/>
      <c r="N13" s="9" t="str">
        <f t="shared" si="3"/>
        <v>Not Suitable</v>
      </c>
    </row>
    <row r="14" spans="1:14" x14ac:dyDescent="0.35">
      <c r="A14" s="4">
        <v>11</v>
      </c>
      <c r="B14" s="4" t="str">
        <f>'SE Data'!B14</f>
        <v>Ibaan</v>
      </c>
      <c r="C14" s="22">
        <f>SUMPRODUCT(SE_Norm!$C$4:$H$4,SE_Norm!C17:H17)</f>
        <v>0.84968226457076579</v>
      </c>
      <c r="D14" s="22">
        <f>(SE_Norm!C17^SE_Norm!$C$4)*(SE_Norm!D17^SE_Norm!$D$4)*(SE_Norm!E17^SE_Norm!$E$4)*(SE_Norm!F17^SE_Norm!$F$4)*(SE_Norm!G17^SE_Norm!$G$4)*(SE_Norm!H17^SE_Norm!$H$4)</f>
        <v>0.82808291112482957</v>
      </c>
      <c r="E14" s="22">
        <f t="shared" si="2"/>
        <v>0.83888258784779768</v>
      </c>
      <c r="F14" s="18">
        <f t="shared" si="0"/>
        <v>7</v>
      </c>
      <c r="G14" s="38"/>
      <c r="H14" s="38"/>
      <c r="I14" s="38"/>
      <c r="M14" s="35"/>
      <c r="N14" s="9" t="str">
        <f t="shared" si="3"/>
        <v>Suitable</v>
      </c>
    </row>
    <row r="15" spans="1:14" s="2" customFormat="1" x14ac:dyDescent="0.35">
      <c r="A15" s="4">
        <v>12</v>
      </c>
      <c r="B15" s="4" t="str">
        <f>'SE Data'!B15</f>
        <v>Laurel</v>
      </c>
      <c r="C15" s="22">
        <f>SUMPRODUCT(SE_Norm!$C$4:$H$4,SE_Norm!C18:H18)</f>
        <v>0.83565737312385413</v>
      </c>
      <c r="D15" s="22">
        <f>(SE_Norm!C18^SE_Norm!$C$4)*(SE_Norm!D18^SE_Norm!$D$4)*(SE_Norm!E18^SE_Norm!$E$4)*(SE_Norm!F18^SE_Norm!$F$4)*(SE_Norm!G18^SE_Norm!$G$4)*(SE_Norm!H18^SE_Norm!$H$4)</f>
        <v>0.74202046553466627</v>
      </c>
      <c r="E15" s="22">
        <f t="shared" si="2"/>
        <v>0.7888389193292602</v>
      </c>
      <c r="F15" s="18">
        <f t="shared" si="0"/>
        <v>22</v>
      </c>
      <c r="G15" s="38"/>
      <c r="H15" s="38"/>
      <c r="I15" s="38"/>
      <c r="M15" s="36"/>
      <c r="N15" s="9" t="str">
        <f t="shared" si="3"/>
        <v>Not Suitable</v>
      </c>
    </row>
    <row r="16" spans="1:14" s="2" customFormat="1" x14ac:dyDescent="0.35">
      <c r="A16" s="4">
        <v>13</v>
      </c>
      <c r="B16" s="4" t="str">
        <f>'SE Data'!B16</f>
        <v>Lemery</v>
      </c>
      <c r="C16" s="22">
        <f>SUMPRODUCT(SE_Norm!$C$4:$H$4,SE_Norm!C19:H19)</f>
        <v>0.81537042341243338</v>
      </c>
      <c r="D16" s="22">
        <f>(SE_Norm!C19^SE_Norm!$C$4)*(SE_Norm!D19^SE_Norm!$D$4)*(SE_Norm!E19^SE_Norm!$E$4)*(SE_Norm!F19^SE_Norm!$F$4)*(SE_Norm!G19^SE_Norm!$G$4)*(SE_Norm!H19^SE_Norm!$H$4)</f>
        <v>0.75819715914303532</v>
      </c>
      <c r="E16" s="22">
        <f t="shared" si="2"/>
        <v>0.78678379127773435</v>
      </c>
      <c r="F16" s="18">
        <f t="shared" si="0"/>
        <v>23</v>
      </c>
      <c r="G16" s="38"/>
      <c r="H16" s="38"/>
      <c r="I16" s="38"/>
      <c r="M16" s="36"/>
      <c r="N16" s="9" t="str">
        <f t="shared" si="3"/>
        <v>Not Suitable</v>
      </c>
    </row>
    <row r="17" spans="1:14" s="2" customFormat="1" x14ac:dyDescent="0.35">
      <c r="A17" s="4">
        <v>14</v>
      </c>
      <c r="B17" s="4" t="str">
        <f>'SE Data'!B17</f>
        <v>Lian</v>
      </c>
      <c r="C17" s="22">
        <f>SUMPRODUCT(SE_Norm!$C$4:$H$4,SE_Norm!C20:H20)</f>
        <v>0.84275669907566197</v>
      </c>
      <c r="D17" s="22">
        <f>(SE_Norm!C20^SE_Norm!$C$4)*(SE_Norm!D20^SE_Norm!$D$4)*(SE_Norm!E20^SE_Norm!$E$4)*(SE_Norm!F20^SE_Norm!$F$4)*(SE_Norm!G20^SE_Norm!$G$4)*(SE_Norm!H20^SE_Norm!$H$4)</f>
        <v>0.79071287014952629</v>
      </c>
      <c r="E17" s="22">
        <f t="shared" si="2"/>
        <v>0.81673478461259408</v>
      </c>
      <c r="F17" s="18">
        <f t="shared" si="0"/>
        <v>11</v>
      </c>
      <c r="G17" s="38"/>
      <c r="H17" s="38"/>
      <c r="I17" s="38"/>
      <c r="M17" s="36"/>
      <c r="N17" s="9" t="str">
        <f t="shared" si="3"/>
        <v>Suitable</v>
      </c>
    </row>
    <row r="18" spans="1:14" s="2" customFormat="1" x14ac:dyDescent="0.35">
      <c r="A18" s="4">
        <v>15</v>
      </c>
      <c r="B18" s="4" t="str">
        <f>'SE Data'!B18</f>
        <v>Lipa City</v>
      </c>
      <c r="C18" s="22">
        <f>SUMPRODUCT(SE_Norm!$C$4:$H$4,SE_Norm!C21:H21)</f>
        <v>0.79088629207662264</v>
      </c>
      <c r="D18" s="22">
        <f>(SE_Norm!C21^SE_Norm!$C$4)*(SE_Norm!D21^SE_Norm!$D$4)*(SE_Norm!E21^SE_Norm!$E$4)*(SE_Norm!F21^SE_Norm!$F$4)*(SE_Norm!G21^SE_Norm!$G$4)*(SE_Norm!H21^SE_Norm!$H$4)</f>
        <v>0.7450882479830222</v>
      </c>
      <c r="E18" s="22">
        <f t="shared" si="2"/>
        <v>0.76798727002982248</v>
      </c>
      <c r="F18" s="18">
        <f t="shared" si="0"/>
        <v>29</v>
      </c>
      <c r="G18" s="38"/>
      <c r="H18" s="38"/>
      <c r="I18" s="38"/>
      <c r="M18" s="36"/>
      <c r="N18" s="9" t="str">
        <f t="shared" si="3"/>
        <v>Not Suitable</v>
      </c>
    </row>
    <row r="19" spans="1:14" s="2" customFormat="1" x14ac:dyDescent="0.35">
      <c r="A19" s="4">
        <v>16</v>
      </c>
      <c r="B19" s="4" t="str">
        <f>'SE Data'!B19</f>
        <v>Lobo</v>
      </c>
      <c r="C19" s="22">
        <f>SUMPRODUCT(SE_Norm!$C$4:$H$4,SE_Norm!C22:H22)</f>
        <v>0.83200437349989576</v>
      </c>
      <c r="D19" s="22">
        <f>(SE_Norm!C22^SE_Norm!$C$4)*(SE_Norm!D22^SE_Norm!$D$4)*(SE_Norm!E22^SE_Norm!$E$4)*(SE_Norm!F22^SE_Norm!$F$4)*(SE_Norm!G22^SE_Norm!$G$4)*(SE_Norm!H22^SE_Norm!$H$4)</f>
        <v>0.73040319460788938</v>
      </c>
      <c r="E19" s="22">
        <f t="shared" si="2"/>
        <v>0.78120378405389257</v>
      </c>
      <c r="F19" s="18">
        <f t="shared" si="0"/>
        <v>25</v>
      </c>
      <c r="G19" s="38"/>
      <c r="H19" s="38"/>
      <c r="I19" s="38"/>
      <c r="M19" s="36"/>
      <c r="N19" s="9" t="str">
        <f t="shared" si="3"/>
        <v>Not Suitable</v>
      </c>
    </row>
    <row r="20" spans="1:14" s="2" customFormat="1" x14ac:dyDescent="0.35">
      <c r="A20" s="4">
        <v>17</v>
      </c>
      <c r="B20" s="4" t="str">
        <f>'SE Data'!B20</f>
        <v>Mabini</v>
      </c>
      <c r="C20" s="22">
        <f>SUMPRODUCT(SE_Norm!$C$4:$H$4,SE_Norm!C23:H23)</f>
        <v>0.84909911184079423</v>
      </c>
      <c r="D20" s="22">
        <f>(SE_Norm!C23^SE_Norm!$C$4)*(SE_Norm!D23^SE_Norm!$D$4)*(SE_Norm!E23^SE_Norm!$E$4)*(SE_Norm!F23^SE_Norm!$F$4)*(SE_Norm!G23^SE_Norm!$G$4)*(SE_Norm!H23^SE_Norm!$H$4)</f>
        <v>0.76295794572696674</v>
      </c>
      <c r="E20" s="22">
        <f t="shared" si="2"/>
        <v>0.80602852878388043</v>
      </c>
      <c r="F20" s="18">
        <f t="shared" si="0"/>
        <v>16</v>
      </c>
      <c r="G20" s="38"/>
      <c r="H20" s="38"/>
      <c r="I20" s="38"/>
      <c r="M20" s="36"/>
      <c r="N20" s="9" t="str">
        <f t="shared" si="3"/>
        <v>Suitable</v>
      </c>
    </row>
    <row r="21" spans="1:14" s="2" customFormat="1" x14ac:dyDescent="0.35">
      <c r="A21" s="4">
        <v>18</v>
      </c>
      <c r="B21" s="4" t="str">
        <f>'SE Data'!B21</f>
        <v>Malvar</v>
      </c>
      <c r="C21" s="22">
        <f>SUMPRODUCT(SE_Norm!$C$4:$H$4,SE_Norm!C24:H24)</f>
        <v>0.82726466328485815</v>
      </c>
      <c r="D21" s="22">
        <f>(SE_Norm!C24^SE_Norm!$C$4)*(SE_Norm!D24^SE_Norm!$D$4)*(SE_Norm!E24^SE_Norm!$E$4)*(SE_Norm!F24^SE_Norm!$F$4)*(SE_Norm!G24^SE_Norm!$G$4)*(SE_Norm!H24^SE_Norm!$H$4)</f>
        <v>0.79669732849593911</v>
      </c>
      <c r="E21" s="22">
        <f t="shared" si="2"/>
        <v>0.81198099589039863</v>
      </c>
      <c r="F21" s="18">
        <f t="shared" si="0"/>
        <v>14</v>
      </c>
      <c r="G21" s="38"/>
      <c r="H21" s="38"/>
      <c r="I21" s="38"/>
      <c r="M21" s="36"/>
      <c r="N21" s="9" t="str">
        <f t="shared" si="3"/>
        <v>Suitable</v>
      </c>
    </row>
    <row r="22" spans="1:14" s="2" customFormat="1" x14ac:dyDescent="0.35">
      <c r="A22" s="4">
        <v>19</v>
      </c>
      <c r="B22" s="4" t="str">
        <f>'SE Data'!B22</f>
        <v>Mataasnakahoy</v>
      </c>
      <c r="C22" s="22">
        <f>SUMPRODUCT(SE_Norm!$C$4:$H$4,SE_Norm!C25:H25)</f>
        <v>0.79339401329010917</v>
      </c>
      <c r="D22" s="22">
        <f>(SE_Norm!C25^SE_Norm!$C$4)*(SE_Norm!D25^SE_Norm!$D$4)*(SE_Norm!E25^SE_Norm!$E$4)*(SE_Norm!F25^SE_Norm!$F$4)*(SE_Norm!G25^SE_Norm!$G$4)*(SE_Norm!H25^SE_Norm!$H$4)</f>
        <v>0.72800931010478087</v>
      </c>
      <c r="E22" s="22">
        <f t="shared" si="2"/>
        <v>0.76070166169744502</v>
      </c>
      <c r="F22" s="18">
        <f t="shared" si="0"/>
        <v>31</v>
      </c>
      <c r="G22" s="38"/>
      <c r="H22" s="38"/>
      <c r="I22" s="38"/>
      <c r="M22" s="36"/>
      <c r="N22" s="9" t="str">
        <f t="shared" si="3"/>
        <v>Not Suitable</v>
      </c>
    </row>
    <row r="23" spans="1:14" s="2" customFormat="1" x14ac:dyDescent="0.35">
      <c r="A23" s="4">
        <v>20</v>
      </c>
      <c r="B23" s="4" t="str">
        <f>'SE Data'!B23</f>
        <v>Nasugbu</v>
      </c>
      <c r="C23" s="22">
        <f>SUMPRODUCT(SE_Norm!$C$4:$H$4,SE_Norm!C26:H26)</f>
        <v>0.80904006195823042</v>
      </c>
      <c r="D23" s="22">
        <f>(SE_Norm!C26^SE_Norm!$C$4)*(SE_Norm!D26^SE_Norm!$D$4)*(SE_Norm!E26^SE_Norm!$E$4)*(SE_Norm!F26^SE_Norm!$F$4)*(SE_Norm!G26^SE_Norm!$G$4)*(SE_Norm!H26^SE_Norm!$H$4)</f>
        <v>0.6978211143810028</v>
      </c>
      <c r="E23" s="22">
        <f t="shared" si="2"/>
        <v>0.75343058816961661</v>
      </c>
      <c r="F23" s="18">
        <f t="shared" si="0"/>
        <v>33</v>
      </c>
      <c r="G23" s="38"/>
      <c r="H23" s="38"/>
      <c r="I23" s="38"/>
      <c r="M23" s="36"/>
      <c r="N23" s="9" t="str">
        <f t="shared" si="3"/>
        <v>Not Suitable</v>
      </c>
    </row>
    <row r="24" spans="1:14" s="2" customFormat="1" x14ac:dyDescent="0.35">
      <c r="A24" s="4">
        <v>21</v>
      </c>
      <c r="B24" s="4" t="str">
        <f>'SE Data'!B24</f>
        <v>Padre Garcia</v>
      </c>
      <c r="C24" s="22">
        <f>SUMPRODUCT(SE_Norm!$C$4:$H$4,SE_Norm!C27:H27)</f>
        <v>0.87121737123935517</v>
      </c>
      <c r="D24" s="22">
        <f>(SE_Norm!C27^SE_Norm!$C$4)*(SE_Norm!D27^SE_Norm!$D$4)*(SE_Norm!E27^SE_Norm!$E$4)*(SE_Norm!F27^SE_Norm!$F$4)*(SE_Norm!G27^SE_Norm!$G$4)*(SE_Norm!H27^SE_Norm!$H$4)</f>
        <v>0.83219814683565918</v>
      </c>
      <c r="E24" s="22">
        <f t="shared" si="2"/>
        <v>0.85170775903750717</v>
      </c>
      <c r="F24" s="18">
        <f t="shared" si="0"/>
        <v>5</v>
      </c>
      <c r="G24" s="38"/>
      <c r="H24" s="38"/>
      <c r="I24" s="38"/>
      <c r="M24" s="36"/>
      <c r="N24" s="9" t="str">
        <f t="shared" si="3"/>
        <v>Suitable</v>
      </c>
    </row>
    <row r="25" spans="1:14" s="2" customFormat="1" x14ac:dyDescent="0.35">
      <c r="A25" s="4">
        <v>22</v>
      </c>
      <c r="B25" s="4" t="str">
        <f>'SE Data'!B25</f>
        <v>Rosario</v>
      </c>
      <c r="C25" s="22">
        <f>SUMPRODUCT(SE_Norm!$C$4:$H$4,SE_Norm!C28:H28)</f>
        <v>0.83544551372490006</v>
      </c>
      <c r="D25" s="22">
        <f>(SE_Norm!C28^SE_Norm!$C$4)*(SE_Norm!D28^SE_Norm!$D$4)*(SE_Norm!E28^SE_Norm!$E$4)*(SE_Norm!F28^SE_Norm!$F$4)*(SE_Norm!G28^SE_Norm!$G$4)*(SE_Norm!H28^SE_Norm!$H$4)</f>
        <v>0.78019731321866959</v>
      </c>
      <c r="E25" s="22">
        <f t="shared" si="2"/>
        <v>0.80782141347178482</v>
      </c>
      <c r="F25" s="18">
        <f t="shared" si="0"/>
        <v>15</v>
      </c>
      <c r="G25" s="38"/>
      <c r="H25" s="38"/>
      <c r="I25" s="38"/>
      <c r="M25" s="36"/>
      <c r="N25" s="9" t="str">
        <f t="shared" si="3"/>
        <v>Suitable</v>
      </c>
    </row>
    <row r="26" spans="1:14" s="2" customFormat="1" x14ac:dyDescent="0.35">
      <c r="A26" s="4">
        <v>23</v>
      </c>
      <c r="B26" s="4" t="str">
        <f>'SE Data'!B26</f>
        <v>San Jose</v>
      </c>
      <c r="C26" s="22">
        <f>SUMPRODUCT(SE_Norm!$C$4:$H$4,SE_Norm!C29:H29)</f>
        <v>0.83309934941836772</v>
      </c>
      <c r="D26" s="22">
        <f>(SE_Norm!C29^SE_Norm!$C$4)*(SE_Norm!D29^SE_Norm!$D$4)*(SE_Norm!E29^SE_Norm!$E$4)*(SE_Norm!F29^SE_Norm!$F$4)*(SE_Norm!G29^SE_Norm!$G$4)*(SE_Norm!H29^SE_Norm!$H$4)</f>
        <v>0.81660669506064565</v>
      </c>
      <c r="E26" s="22">
        <f t="shared" si="2"/>
        <v>0.82485302223950674</v>
      </c>
      <c r="F26" s="18">
        <f t="shared" si="0"/>
        <v>9</v>
      </c>
      <c r="G26" s="38"/>
      <c r="H26" s="38"/>
      <c r="I26" s="38"/>
      <c r="M26" s="36"/>
      <c r="N26" s="9" t="str">
        <f t="shared" si="3"/>
        <v>Suitable</v>
      </c>
    </row>
    <row r="27" spans="1:14" s="2" customFormat="1" x14ac:dyDescent="0.35">
      <c r="A27" s="4">
        <v>24</v>
      </c>
      <c r="B27" s="4" t="str">
        <f>'SE Data'!B27</f>
        <v>San Juan</v>
      </c>
      <c r="C27" s="22">
        <f>SUMPRODUCT(SE_Norm!$C$4:$H$4,SE_Norm!C30:H30)</f>
        <v>0.88193690275138203</v>
      </c>
      <c r="D27" s="22">
        <f>(SE_Norm!C30^SE_Norm!$C$4)*(SE_Norm!D30^SE_Norm!$D$4)*(SE_Norm!E30^SE_Norm!$E$4)*(SE_Norm!F30^SE_Norm!$F$4)*(SE_Norm!G30^SE_Norm!$G$4)*(SE_Norm!H30^SE_Norm!$H$4)</f>
        <v>0.79322093847242514</v>
      </c>
      <c r="E27" s="22">
        <f t="shared" si="2"/>
        <v>0.83757892061190353</v>
      </c>
      <c r="F27" s="18">
        <f t="shared" si="0"/>
        <v>8</v>
      </c>
      <c r="G27" s="38"/>
      <c r="H27" s="38"/>
      <c r="I27" s="38"/>
      <c r="M27" s="36"/>
      <c r="N27" s="9" t="str">
        <f t="shared" si="3"/>
        <v>Suitable</v>
      </c>
    </row>
    <row r="28" spans="1:14" s="2" customFormat="1" x14ac:dyDescent="0.35">
      <c r="A28" s="4">
        <v>25</v>
      </c>
      <c r="B28" s="4" t="str">
        <f>'SE Data'!B28</f>
        <v>San Luis</v>
      </c>
      <c r="C28" s="22">
        <f>SUMPRODUCT(SE_Norm!$C$4:$H$4,SE_Norm!C31:H31)</f>
        <v>0.79842791670487367</v>
      </c>
      <c r="D28" s="22">
        <f>(SE_Norm!C31^SE_Norm!$C$4)*(SE_Norm!D31^SE_Norm!$D$4)*(SE_Norm!E31^SE_Norm!$E$4)*(SE_Norm!F31^SE_Norm!$F$4)*(SE_Norm!G31^SE_Norm!$G$4)*(SE_Norm!H31^SE_Norm!$H$4)</f>
        <v>0.74735061923547941</v>
      </c>
      <c r="E28" s="22">
        <f t="shared" si="2"/>
        <v>0.77288926797017654</v>
      </c>
      <c r="F28" s="18">
        <f t="shared" si="0"/>
        <v>28</v>
      </c>
      <c r="G28" s="38"/>
      <c r="H28" s="38"/>
      <c r="I28" s="38"/>
      <c r="M28" s="36"/>
      <c r="N28" s="9" t="str">
        <f t="shared" si="3"/>
        <v>Not Suitable</v>
      </c>
    </row>
    <row r="29" spans="1:14" s="2" customFormat="1" x14ac:dyDescent="0.35">
      <c r="A29" s="4">
        <v>26</v>
      </c>
      <c r="B29" s="4" t="str">
        <f>'SE Data'!B29</f>
        <v>San Nicolas</v>
      </c>
      <c r="C29" s="22">
        <f>SUMPRODUCT(SE_Norm!$C$4:$H$4,SE_Norm!C32:H32)</f>
        <v>0.81682038446948813</v>
      </c>
      <c r="D29" s="22">
        <f>(SE_Norm!C32^SE_Norm!$C$4)*(SE_Norm!D32^SE_Norm!$D$4)*(SE_Norm!E32^SE_Norm!$E$4)*(SE_Norm!F32^SE_Norm!$F$4)*(SE_Norm!G32^SE_Norm!$G$4)*(SE_Norm!H32^SE_Norm!$H$4)</f>
        <v>0.75390043761089098</v>
      </c>
      <c r="E29" s="22">
        <f t="shared" si="2"/>
        <v>0.7853604110401895</v>
      </c>
      <c r="F29" s="18">
        <f t="shared" si="0"/>
        <v>24</v>
      </c>
      <c r="G29" s="38"/>
      <c r="H29" s="38"/>
      <c r="I29" s="38"/>
      <c r="M29" s="36"/>
      <c r="N29" s="9" t="str">
        <f t="shared" si="3"/>
        <v>Not Suitable</v>
      </c>
    </row>
    <row r="30" spans="1:14" s="2" customFormat="1" x14ac:dyDescent="0.35">
      <c r="A30" s="4">
        <v>27</v>
      </c>
      <c r="B30" s="4" t="str">
        <f>'SE Data'!B30</f>
        <v>San Pascual</v>
      </c>
      <c r="C30" s="22">
        <f>SUMPRODUCT(SE_Norm!$C$4:$H$4,SE_Norm!C33:H33)</f>
        <v>0.87711185509344369</v>
      </c>
      <c r="D30" s="22">
        <f>(SE_Norm!C33^SE_Norm!$C$4)*(SE_Norm!D33^SE_Norm!$D$4)*(SE_Norm!E33^SE_Norm!$E$4)*(SE_Norm!F33^SE_Norm!$F$4)*(SE_Norm!G33^SE_Norm!$G$4)*(SE_Norm!H33^SE_Norm!$H$4)</f>
        <v>0.86930295720416739</v>
      </c>
      <c r="E30" s="22">
        <f t="shared" si="2"/>
        <v>0.87320740614880554</v>
      </c>
      <c r="F30" s="18">
        <f t="shared" si="0"/>
        <v>1</v>
      </c>
      <c r="G30" s="38"/>
      <c r="H30" s="38"/>
      <c r="I30" s="38"/>
      <c r="M30" s="36"/>
      <c r="N30" s="9" t="str">
        <f t="shared" si="3"/>
        <v>Suitable</v>
      </c>
    </row>
    <row r="31" spans="1:14" s="2" customFormat="1" x14ac:dyDescent="0.35">
      <c r="A31" s="4">
        <v>28</v>
      </c>
      <c r="B31" s="4" t="str">
        <f>'SE Data'!B31</f>
        <v>Santa Teresita</v>
      </c>
      <c r="C31" s="22">
        <f>SUMPRODUCT(SE_Norm!$C$4:$H$4,SE_Norm!C34:H34)</f>
        <v>0.79705566791300275</v>
      </c>
      <c r="D31" s="22">
        <f>(SE_Norm!C34^SE_Norm!$C$4)*(SE_Norm!D34^SE_Norm!$D$4)*(SE_Norm!E34^SE_Norm!$E$4)*(SE_Norm!F34^SE_Norm!$F$4)*(SE_Norm!G34^SE_Norm!$G$4)*(SE_Norm!H34^SE_Norm!$H$4)</f>
        <v>0.7600569699046299</v>
      </c>
      <c r="E31" s="22">
        <f t="shared" si="2"/>
        <v>0.77855631890881627</v>
      </c>
      <c r="F31" s="18">
        <f t="shared" si="0"/>
        <v>26</v>
      </c>
      <c r="G31" s="38"/>
      <c r="H31" s="38"/>
      <c r="I31" s="38"/>
      <c r="M31" s="36"/>
      <c r="N31" s="9" t="str">
        <f t="shared" si="3"/>
        <v>Not Suitable</v>
      </c>
    </row>
    <row r="32" spans="1:14" s="2" customFormat="1" x14ac:dyDescent="0.35">
      <c r="A32" s="4">
        <v>29</v>
      </c>
      <c r="B32" s="4" t="str">
        <f>'SE Data'!B32</f>
        <v>Santo Tomas</v>
      </c>
      <c r="C32" s="22">
        <f>SUMPRODUCT(SE_Norm!$C$4:$H$4,SE_Norm!C35:H35)</f>
        <v>0.83505601890938064</v>
      </c>
      <c r="D32" s="22">
        <f>(SE_Norm!C35^SE_Norm!$C$4)*(SE_Norm!D35^SE_Norm!$D$4)*(SE_Norm!E35^SE_Norm!$E$4)*(SE_Norm!F35^SE_Norm!$F$4)*(SE_Norm!G35^SE_Norm!$G$4)*(SE_Norm!H35^SE_Norm!$H$4)</f>
        <v>0.81132735644649034</v>
      </c>
      <c r="E32" s="22">
        <f t="shared" si="2"/>
        <v>0.82319168767793549</v>
      </c>
      <c r="F32" s="18">
        <f t="shared" si="0"/>
        <v>10</v>
      </c>
      <c r="G32" s="38"/>
      <c r="H32" s="38"/>
      <c r="I32" s="38"/>
      <c r="M32" s="36"/>
      <c r="N32" s="9" t="str">
        <f t="shared" si="3"/>
        <v>Suitable</v>
      </c>
    </row>
    <row r="33" spans="1:14" s="2" customFormat="1" x14ac:dyDescent="0.35">
      <c r="A33" s="4">
        <v>30</v>
      </c>
      <c r="B33" s="4" t="str">
        <f>'SE Data'!B33</f>
        <v>Taal</v>
      </c>
      <c r="C33" s="22">
        <f>SUMPRODUCT(SE_Norm!$C$4:$H$4,SE_Norm!C36:H36)</f>
        <v>0.82369256406862668</v>
      </c>
      <c r="D33" s="22">
        <f>(SE_Norm!C36^SE_Norm!$C$4)*(SE_Norm!D36^SE_Norm!$D$4)*(SE_Norm!E36^SE_Norm!$E$4)*(SE_Norm!F36^SE_Norm!$F$4)*(SE_Norm!G36^SE_Norm!$G$4)*(SE_Norm!H36^SE_Norm!$H$4)</f>
        <v>0.78401145105906433</v>
      </c>
      <c r="E33" s="22">
        <f t="shared" si="2"/>
        <v>0.80385200756384556</v>
      </c>
      <c r="F33" s="18">
        <f t="shared" si="0"/>
        <v>17</v>
      </c>
      <c r="G33" s="38"/>
      <c r="H33" s="38"/>
      <c r="I33" s="38"/>
      <c r="M33" s="36"/>
      <c r="N33" s="9" t="str">
        <f t="shared" si="3"/>
        <v>Suitable</v>
      </c>
    </row>
    <row r="34" spans="1:14" s="2" customFormat="1" x14ac:dyDescent="0.35">
      <c r="A34" s="4">
        <v>31</v>
      </c>
      <c r="B34" s="4" t="str">
        <f>'SE Data'!B34</f>
        <v>Talisay</v>
      </c>
      <c r="C34" s="22">
        <f>SUMPRODUCT(SE_Norm!$C$4:$H$4,SE_Norm!C37:H37)</f>
        <v>0.82052179993961882</v>
      </c>
      <c r="D34" s="22">
        <f>(SE_Norm!C37^SE_Norm!$C$4)*(SE_Norm!D37^SE_Norm!$D$4)*(SE_Norm!E37^SE_Norm!$E$4)*(SE_Norm!F37^SE_Norm!$F$4)*(SE_Norm!G37^SE_Norm!$G$4)*(SE_Norm!H37^SE_Norm!$H$4)</f>
        <v>0.73174860568810118</v>
      </c>
      <c r="E34" s="22">
        <f t="shared" si="2"/>
        <v>0.77613520281385995</v>
      </c>
      <c r="F34" s="18">
        <f t="shared" si="0"/>
        <v>27</v>
      </c>
      <c r="G34" s="38"/>
      <c r="H34" s="38"/>
      <c r="I34" s="38"/>
      <c r="M34" s="36"/>
      <c r="N34" s="9" t="str">
        <f t="shared" si="3"/>
        <v>Not Suitable</v>
      </c>
    </row>
    <row r="35" spans="1:14" s="20" customFormat="1" x14ac:dyDescent="0.35">
      <c r="A35" s="19">
        <v>32</v>
      </c>
      <c r="B35" s="19" t="str">
        <f>'SE Data'!B35</f>
        <v>Taysan</v>
      </c>
      <c r="C35" s="22">
        <f>SUMPRODUCT(SE_Norm!$C$4:$H$4,SE_Norm!C38:H38)</f>
        <v>0.82885429981485959</v>
      </c>
      <c r="D35" s="22">
        <f>(SE_Norm!C38^SE_Norm!$C$4)*(SE_Norm!D38^SE_Norm!$D$4)*(SE_Norm!E38^SE_Norm!$E$4)*(SE_Norm!F38^SE_Norm!$F$4)*(SE_Norm!G38^SE_Norm!$G$4)*(SE_Norm!H38^SE_Norm!$H$4)</f>
        <v>0.7570553111960614</v>
      </c>
      <c r="E35" s="22">
        <f t="shared" si="2"/>
        <v>0.79295480550546049</v>
      </c>
      <c r="F35" s="24">
        <f t="shared" si="0"/>
        <v>21</v>
      </c>
      <c r="G35" s="39"/>
      <c r="H35" s="39"/>
      <c r="I35" s="39"/>
      <c r="M35" s="37"/>
      <c r="N35" s="9" t="str">
        <f t="shared" si="3"/>
        <v>Suitable</v>
      </c>
    </row>
    <row r="36" spans="1:14" x14ac:dyDescent="0.35">
      <c r="A36" s="4">
        <v>33</v>
      </c>
      <c r="B36" s="4" t="str">
        <f>'SE Data'!B36</f>
        <v>Tingloy</v>
      </c>
      <c r="C36" s="22">
        <f>SUMPRODUCT(SE_Norm!$C$4:$H$4,SE_Norm!C39:H39)</f>
        <v>0.86550548605016042</v>
      </c>
      <c r="D36" s="22">
        <f>(SE_Norm!C39^SE_Norm!$C$4)*(SE_Norm!D39^SE_Norm!$D$4)*(SE_Norm!E39^SE_Norm!$E$4)*(SE_Norm!F39^SE_Norm!$F$4)*(SE_Norm!G39^SE_Norm!$G$4)*(SE_Norm!H39^SE_Norm!$H$4)</f>
        <v>0.75902175779620351</v>
      </c>
      <c r="E36" s="22">
        <f t="shared" si="2"/>
        <v>0.81226362192318202</v>
      </c>
      <c r="F36" s="18">
        <f t="shared" si="0"/>
        <v>12</v>
      </c>
      <c r="G36" s="38"/>
      <c r="H36" s="38"/>
      <c r="I36" s="38"/>
      <c r="M36" s="35"/>
      <c r="N36" s="9" t="str">
        <f t="shared" si="3"/>
        <v>Suitable</v>
      </c>
    </row>
    <row r="37" spans="1:14" x14ac:dyDescent="0.35">
      <c r="A37" s="4">
        <v>34</v>
      </c>
      <c r="B37" s="4" t="str">
        <f>'SE Data'!B37</f>
        <v>Tuy</v>
      </c>
      <c r="C37" s="22">
        <f>SUMPRODUCT(SE_Norm!$C$4:$H$4,SE_Norm!C40:H40)</f>
        <v>0.86767778837160403</v>
      </c>
      <c r="D37" s="22">
        <f>(SE_Norm!C40^SE_Norm!$C$4)*(SE_Norm!D40^SE_Norm!$D$4)*(SE_Norm!E40^SE_Norm!$E$4)*(SE_Norm!F40^SE_Norm!$F$4)*(SE_Norm!G40^SE_Norm!$G$4)*(SE_Norm!H40^SE_Norm!$H$4)</f>
        <v>0.84303735723794548</v>
      </c>
      <c r="E37" s="22">
        <f t="shared" si="2"/>
        <v>0.85535757280477476</v>
      </c>
      <c r="F37" s="18">
        <f t="shared" si="0"/>
        <v>4</v>
      </c>
      <c r="G37" s="38"/>
      <c r="H37" s="38"/>
      <c r="I37" s="38"/>
      <c r="M37" s="35"/>
      <c r="N37" s="9" t="str">
        <f t="shared" si="3"/>
        <v>Suitable</v>
      </c>
    </row>
  </sheetData>
  <mergeCells count="12">
    <mergeCell ref="N2:N3"/>
    <mergeCell ref="K2:K3"/>
    <mergeCell ref="I2:I3"/>
    <mergeCell ref="J2:J3"/>
    <mergeCell ref="A1:B1"/>
    <mergeCell ref="A2:A3"/>
    <mergeCell ref="B2:B3"/>
    <mergeCell ref="C2:C3"/>
    <mergeCell ref="M2:M3"/>
    <mergeCell ref="D2:D3"/>
    <mergeCell ref="E2:E3"/>
    <mergeCell ref="F2:F3"/>
  </mergeCells>
  <pageMargins left="0.7" right="0.7" top="0.75" bottom="0.75" header="0.3" footer="0.3"/>
  <pageSetup paperSize="9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C92B-82FE-46FD-83B0-739FD290BFB8}">
  <sheetPr>
    <tabColor rgb="FF00B050"/>
  </sheetPr>
  <dimension ref="A1:H37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" sqref="C3:G3"/>
    </sheetView>
  </sheetViews>
  <sheetFormatPr defaultRowHeight="14.5" x14ac:dyDescent="0.35"/>
  <cols>
    <col min="2" max="2" width="33.81640625" customWidth="1"/>
    <col min="3" max="7" width="14.81640625" style="2" customWidth="1"/>
    <col min="8" max="8" width="8.7265625" style="2"/>
  </cols>
  <sheetData>
    <row r="1" spans="1:8" x14ac:dyDescent="0.35">
      <c r="A1" s="33" t="s">
        <v>5</v>
      </c>
      <c r="B1" s="33"/>
      <c r="C1" s="11"/>
      <c r="D1" s="11"/>
      <c r="E1" s="11"/>
      <c r="F1" s="11"/>
      <c r="G1" s="11"/>
    </row>
    <row r="2" spans="1:8" s="1" customFormat="1" hidden="1" x14ac:dyDescent="0.35">
      <c r="A2" s="25" t="s">
        <v>3</v>
      </c>
      <c r="B2" s="25" t="s">
        <v>2</v>
      </c>
      <c r="C2" s="26" t="s">
        <v>0</v>
      </c>
      <c r="D2" s="26"/>
      <c r="E2" s="26"/>
      <c r="F2" s="26"/>
      <c r="G2" s="26"/>
      <c r="H2" s="3"/>
    </row>
    <row r="3" spans="1:8" ht="39" x14ac:dyDescent="0.35">
      <c r="A3" s="25"/>
      <c r="B3" s="25"/>
      <c r="C3" s="10" t="s">
        <v>58</v>
      </c>
      <c r="D3" s="10" t="s">
        <v>59</v>
      </c>
      <c r="E3" s="42" t="s">
        <v>60</v>
      </c>
      <c r="F3" s="10" t="s">
        <v>61</v>
      </c>
      <c r="G3" s="45" t="s">
        <v>1</v>
      </c>
    </row>
    <row r="4" spans="1:8" x14ac:dyDescent="0.35">
      <c r="A4" s="4">
        <v>1</v>
      </c>
      <c r="B4" s="12" t="s">
        <v>14</v>
      </c>
      <c r="C4" s="13">
        <v>7.27</v>
      </c>
      <c r="D4" s="13">
        <v>400</v>
      </c>
      <c r="E4" s="43">
        <v>42</v>
      </c>
      <c r="F4" s="47">
        <v>0.1</v>
      </c>
      <c r="G4" s="46">
        <v>15.22</v>
      </c>
    </row>
    <row r="5" spans="1:8" x14ac:dyDescent="0.35">
      <c r="A5" s="4">
        <v>2</v>
      </c>
      <c r="B5" s="12" t="s">
        <v>15</v>
      </c>
      <c r="C5" s="13">
        <v>6.27</v>
      </c>
      <c r="D5" s="13">
        <v>284</v>
      </c>
      <c r="E5" s="43">
        <v>129</v>
      </c>
      <c r="F5" s="47">
        <v>0.1</v>
      </c>
      <c r="G5" s="46">
        <v>8.49</v>
      </c>
    </row>
    <row r="6" spans="1:8" x14ac:dyDescent="0.35">
      <c r="A6" s="4">
        <v>3</v>
      </c>
      <c r="B6" s="12" t="s">
        <v>16</v>
      </c>
      <c r="C6" s="13">
        <v>8.2200000000000006</v>
      </c>
      <c r="D6" s="13">
        <v>655</v>
      </c>
      <c r="E6" s="43">
        <v>336</v>
      </c>
      <c r="F6" s="47">
        <v>0.1</v>
      </c>
      <c r="G6" s="46">
        <v>6.72</v>
      </c>
    </row>
    <row r="7" spans="1:8" x14ac:dyDescent="0.35">
      <c r="A7" s="4">
        <v>4</v>
      </c>
      <c r="B7" s="12" t="s">
        <v>17</v>
      </c>
      <c r="C7" s="13">
        <v>7.09</v>
      </c>
      <c r="D7" s="13">
        <v>421</v>
      </c>
      <c r="E7" s="43">
        <v>528</v>
      </c>
      <c r="F7" s="47">
        <v>0.2</v>
      </c>
      <c r="G7" s="46">
        <v>14.87</v>
      </c>
    </row>
    <row r="8" spans="1:8" x14ac:dyDescent="0.35">
      <c r="A8" s="4">
        <v>5</v>
      </c>
      <c r="B8" s="12" t="s">
        <v>18</v>
      </c>
      <c r="C8" s="13">
        <v>7.13</v>
      </c>
      <c r="D8" s="13">
        <v>378</v>
      </c>
      <c r="E8" s="43">
        <v>344.5</v>
      </c>
      <c r="F8" s="47">
        <v>0.1</v>
      </c>
      <c r="G8" s="46">
        <v>9.94</v>
      </c>
    </row>
    <row r="9" spans="1:8" x14ac:dyDescent="0.35">
      <c r="A9" s="4">
        <v>6</v>
      </c>
      <c r="B9" s="12" t="s">
        <v>19</v>
      </c>
      <c r="C9" s="13">
        <v>7.04</v>
      </c>
      <c r="D9" s="13">
        <v>368</v>
      </c>
      <c r="E9" s="43">
        <v>106</v>
      </c>
      <c r="F9" s="47">
        <v>0.1</v>
      </c>
      <c r="G9" s="46">
        <v>7.65</v>
      </c>
    </row>
    <row r="10" spans="1:8" x14ac:dyDescent="0.35">
      <c r="A10" s="4">
        <v>7</v>
      </c>
      <c r="B10" s="12" t="s">
        <v>20</v>
      </c>
      <c r="C10" s="13">
        <v>8.51</v>
      </c>
      <c r="D10" s="13">
        <v>622</v>
      </c>
      <c r="E10" s="43">
        <v>303.5</v>
      </c>
      <c r="F10" s="47">
        <v>0.1</v>
      </c>
      <c r="G10" s="46">
        <v>6.14</v>
      </c>
    </row>
    <row r="11" spans="1:8" x14ac:dyDescent="0.35">
      <c r="A11" s="4">
        <v>8</v>
      </c>
      <c r="B11" s="12" t="s">
        <v>21</v>
      </c>
      <c r="C11" s="13">
        <v>8.69</v>
      </c>
      <c r="D11" s="13">
        <v>668</v>
      </c>
      <c r="E11" s="43">
        <v>113</v>
      </c>
      <c r="F11" s="47">
        <v>0.1</v>
      </c>
      <c r="G11" s="46">
        <v>16.420000000000002</v>
      </c>
    </row>
    <row r="12" spans="1:8" x14ac:dyDescent="0.35">
      <c r="A12" s="4">
        <v>9</v>
      </c>
      <c r="B12" s="12" t="s">
        <v>22</v>
      </c>
      <c r="C12" s="13">
        <v>6.85</v>
      </c>
      <c r="D12" s="13">
        <v>383</v>
      </c>
      <c r="E12" s="43">
        <f>(25+965)/2</f>
        <v>495</v>
      </c>
      <c r="F12" s="47">
        <v>0.1</v>
      </c>
      <c r="G12" s="46">
        <v>12.32</v>
      </c>
    </row>
    <row r="13" spans="1:8" x14ac:dyDescent="0.35">
      <c r="A13" s="4">
        <v>10</v>
      </c>
      <c r="B13" s="12" t="s">
        <v>23</v>
      </c>
      <c r="C13" s="13">
        <v>8.86</v>
      </c>
      <c r="D13" s="13">
        <v>800</v>
      </c>
      <c r="E13" s="43">
        <v>303</v>
      </c>
      <c r="F13" s="47">
        <v>0.1</v>
      </c>
      <c r="G13" s="46">
        <v>9.66</v>
      </c>
    </row>
    <row r="14" spans="1:8" x14ac:dyDescent="0.35">
      <c r="A14" s="4">
        <v>11</v>
      </c>
      <c r="B14" s="12" t="s">
        <v>24</v>
      </c>
      <c r="C14" s="13">
        <v>5.7</v>
      </c>
      <c r="D14" s="13">
        <v>226</v>
      </c>
      <c r="E14" s="43">
        <v>118.5</v>
      </c>
      <c r="F14" s="47">
        <v>0.1</v>
      </c>
      <c r="G14" s="46">
        <v>6.87</v>
      </c>
    </row>
    <row r="15" spans="1:8" x14ac:dyDescent="0.35">
      <c r="A15" s="4">
        <v>12</v>
      </c>
      <c r="B15" s="12" t="s">
        <v>25</v>
      </c>
      <c r="C15" s="13">
        <v>8.52</v>
      </c>
      <c r="D15" s="13">
        <v>642</v>
      </c>
      <c r="E15" s="43">
        <v>298.5</v>
      </c>
      <c r="F15" s="47">
        <v>0.1</v>
      </c>
      <c r="G15" s="46">
        <v>18.05</v>
      </c>
    </row>
    <row r="16" spans="1:8" x14ac:dyDescent="0.35">
      <c r="A16" s="4">
        <v>13</v>
      </c>
      <c r="B16" s="12" t="s">
        <v>26</v>
      </c>
      <c r="C16" s="13">
        <v>8.16</v>
      </c>
      <c r="D16" s="13">
        <v>540</v>
      </c>
      <c r="E16" s="43">
        <v>238.5</v>
      </c>
      <c r="F16" s="47">
        <v>0.1</v>
      </c>
      <c r="G16" s="46">
        <v>10.42</v>
      </c>
    </row>
    <row r="17" spans="1:7" x14ac:dyDescent="0.35">
      <c r="A17" s="4">
        <v>14</v>
      </c>
      <c r="B17" s="12" t="s">
        <v>27</v>
      </c>
      <c r="C17" s="13">
        <v>7.5</v>
      </c>
      <c r="D17" s="13">
        <v>454</v>
      </c>
      <c r="E17" s="43">
        <v>122</v>
      </c>
      <c r="F17" s="47">
        <v>0.1</v>
      </c>
      <c r="G17" s="46">
        <v>11.59</v>
      </c>
    </row>
    <row r="18" spans="1:7" x14ac:dyDescent="0.35">
      <c r="A18" s="4">
        <v>15</v>
      </c>
      <c r="B18" s="12" t="s">
        <v>28</v>
      </c>
      <c r="C18" s="13">
        <v>7.48</v>
      </c>
      <c r="D18" s="13">
        <v>489</v>
      </c>
      <c r="E18" s="43">
        <v>595</v>
      </c>
      <c r="F18" s="47">
        <v>0.1</v>
      </c>
      <c r="G18" s="46">
        <v>17.440000000000001</v>
      </c>
    </row>
    <row r="19" spans="1:7" x14ac:dyDescent="0.35">
      <c r="A19" s="4">
        <v>16</v>
      </c>
      <c r="B19" s="12" t="s">
        <v>29</v>
      </c>
      <c r="C19" s="13">
        <v>8.1999999999999993</v>
      </c>
      <c r="D19" s="13">
        <v>633</v>
      </c>
      <c r="E19" s="43">
        <v>501.5</v>
      </c>
      <c r="F19" s="47">
        <v>0.1</v>
      </c>
      <c r="G19" s="46">
        <v>20.440000000000001</v>
      </c>
    </row>
    <row r="20" spans="1:7" x14ac:dyDescent="0.35">
      <c r="A20" s="4">
        <v>17</v>
      </c>
      <c r="B20" s="12" t="s">
        <v>30</v>
      </c>
      <c r="C20" s="13">
        <v>9.43</v>
      </c>
      <c r="D20" s="13">
        <v>755</v>
      </c>
      <c r="E20" s="43">
        <v>303</v>
      </c>
      <c r="F20" s="47">
        <v>0.2</v>
      </c>
      <c r="G20" s="46">
        <v>13.83</v>
      </c>
    </row>
    <row r="21" spans="1:7" x14ac:dyDescent="0.35">
      <c r="A21" s="4">
        <v>18</v>
      </c>
      <c r="B21" s="12" t="s">
        <v>31</v>
      </c>
      <c r="C21" s="13">
        <v>7.04</v>
      </c>
      <c r="D21" s="13">
        <v>412</v>
      </c>
      <c r="E21" s="43">
        <v>149.5</v>
      </c>
      <c r="F21" s="47">
        <v>0.1</v>
      </c>
      <c r="G21" s="46">
        <v>9.5299999999999994</v>
      </c>
    </row>
    <row r="22" spans="1:7" x14ac:dyDescent="0.35">
      <c r="A22" s="4">
        <v>19</v>
      </c>
      <c r="B22" s="12" t="s">
        <v>32</v>
      </c>
      <c r="C22" s="13">
        <v>7.62</v>
      </c>
      <c r="D22" s="13">
        <v>562</v>
      </c>
      <c r="E22" s="43">
        <v>237</v>
      </c>
      <c r="F22" s="47">
        <v>0.1</v>
      </c>
      <c r="G22" s="46">
        <v>17.5</v>
      </c>
    </row>
    <row r="23" spans="1:7" x14ac:dyDescent="0.35">
      <c r="A23" s="4">
        <v>20</v>
      </c>
      <c r="B23" s="12" t="s">
        <v>33</v>
      </c>
      <c r="C23" s="13">
        <v>9.0500000000000007</v>
      </c>
      <c r="D23" s="13">
        <v>830</v>
      </c>
      <c r="E23" s="43">
        <v>304.5</v>
      </c>
      <c r="F23" s="47">
        <v>0.1</v>
      </c>
      <c r="G23" s="46">
        <v>69.709999999999994</v>
      </c>
    </row>
    <row r="24" spans="1:7" x14ac:dyDescent="0.35">
      <c r="A24" s="4">
        <v>21</v>
      </c>
      <c r="B24" s="12" t="s">
        <v>34</v>
      </c>
      <c r="C24" s="13">
        <v>5.33</v>
      </c>
      <c r="D24" s="13">
        <v>224</v>
      </c>
      <c r="E24" s="43">
        <v>125</v>
      </c>
      <c r="F24" s="47">
        <v>0.1</v>
      </c>
      <c r="G24" s="46">
        <v>18.53</v>
      </c>
    </row>
    <row r="25" spans="1:7" x14ac:dyDescent="0.35">
      <c r="A25" s="4">
        <v>22</v>
      </c>
      <c r="B25" s="12" t="s">
        <v>35</v>
      </c>
      <c r="C25" s="13">
        <v>6.5</v>
      </c>
      <c r="D25" s="13">
        <v>301</v>
      </c>
      <c r="E25" s="43">
        <v>213.5</v>
      </c>
      <c r="F25" s="47">
        <v>0.1</v>
      </c>
      <c r="G25" s="46">
        <v>20.66</v>
      </c>
    </row>
    <row r="26" spans="1:7" x14ac:dyDescent="0.35">
      <c r="A26" s="4">
        <v>23</v>
      </c>
      <c r="B26" s="12" t="s">
        <v>36</v>
      </c>
      <c r="C26" s="13">
        <v>6.83</v>
      </c>
      <c r="D26" s="13">
        <v>348</v>
      </c>
      <c r="E26" s="43">
        <v>283</v>
      </c>
      <c r="F26" s="47">
        <v>0.1</v>
      </c>
      <c r="G26" s="46">
        <v>6.78</v>
      </c>
    </row>
    <row r="27" spans="1:7" x14ac:dyDescent="0.35">
      <c r="A27" s="4">
        <v>24</v>
      </c>
      <c r="B27" s="12" t="s">
        <v>37</v>
      </c>
      <c r="C27" s="13">
        <v>7.07</v>
      </c>
      <c r="D27" s="13">
        <v>403</v>
      </c>
      <c r="E27" s="43">
        <v>252</v>
      </c>
      <c r="F27" s="47">
        <v>0.1</v>
      </c>
      <c r="G27" s="46">
        <v>34.79</v>
      </c>
    </row>
    <row r="28" spans="1:7" x14ac:dyDescent="0.35">
      <c r="A28" s="4">
        <v>25</v>
      </c>
      <c r="B28" s="12" t="s">
        <v>38</v>
      </c>
      <c r="C28" s="13">
        <v>6.77</v>
      </c>
      <c r="D28" s="13">
        <v>344</v>
      </c>
      <c r="E28" s="43">
        <v>178</v>
      </c>
      <c r="F28" s="47">
        <v>0.1</v>
      </c>
      <c r="G28" s="46">
        <v>12</v>
      </c>
    </row>
    <row r="29" spans="1:7" x14ac:dyDescent="0.35">
      <c r="A29" s="4">
        <v>26</v>
      </c>
      <c r="B29" s="12" t="s">
        <v>39</v>
      </c>
      <c r="C29" s="13">
        <v>7.19</v>
      </c>
      <c r="D29" s="13">
        <v>507</v>
      </c>
      <c r="E29" s="43">
        <v>106</v>
      </c>
      <c r="F29" s="47">
        <v>0.1</v>
      </c>
      <c r="G29" s="46">
        <v>22.6</v>
      </c>
    </row>
    <row r="30" spans="1:7" x14ac:dyDescent="0.35">
      <c r="A30" s="4">
        <v>27</v>
      </c>
      <c r="B30" s="12" t="s">
        <v>40</v>
      </c>
      <c r="C30" s="13">
        <v>5.64</v>
      </c>
      <c r="D30" s="13">
        <v>214</v>
      </c>
      <c r="E30" s="43">
        <v>100</v>
      </c>
      <c r="F30" s="47">
        <v>0.1</v>
      </c>
      <c r="G30" s="46">
        <v>4.88</v>
      </c>
    </row>
    <row r="31" spans="1:7" x14ac:dyDescent="0.35">
      <c r="A31" s="4">
        <v>28</v>
      </c>
      <c r="B31" s="12" t="s">
        <v>41</v>
      </c>
      <c r="C31" s="13">
        <v>6.23</v>
      </c>
      <c r="D31" s="13">
        <v>326</v>
      </c>
      <c r="E31" s="43">
        <v>102.5</v>
      </c>
      <c r="F31" s="47">
        <v>0.1</v>
      </c>
      <c r="G31" s="46">
        <v>13.02</v>
      </c>
    </row>
    <row r="32" spans="1:7" x14ac:dyDescent="0.35">
      <c r="A32" s="4">
        <v>29</v>
      </c>
      <c r="B32" s="12" t="s">
        <v>42</v>
      </c>
      <c r="C32" s="13">
        <v>8.69</v>
      </c>
      <c r="D32" s="13">
        <v>706</v>
      </c>
      <c r="E32" s="43">
        <v>537</v>
      </c>
      <c r="F32" s="47">
        <v>0.1</v>
      </c>
      <c r="G32" s="46">
        <v>3.63</v>
      </c>
    </row>
    <row r="33" spans="1:7" x14ac:dyDescent="0.35">
      <c r="A33" s="4">
        <v>30</v>
      </c>
      <c r="B33" s="12" t="s">
        <v>43</v>
      </c>
      <c r="C33" s="13">
        <v>6.6</v>
      </c>
      <c r="D33" s="13">
        <v>340</v>
      </c>
      <c r="E33" s="43">
        <v>77</v>
      </c>
      <c r="F33" s="47">
        <v>0.1</v>
      </c>
      <c r="G33" s="46">
        <v>16.739999999999998</v>
      </c>
    </row>
    <row r="34" spans="1:7" x14ac:dyDescent="0.35">
      <c r="A34" s="4">
        <v>31</v>
      </c>
      <c r="B34" s="12" t="s">
        <v>44</v>
      </c>
      <c r="C34" s="13">
        <v>8.1300000000000008</v>
      </c>
      <c r="D34" s="13">
        <v>593</v>
      </c>
      <c r="E34" s="43">
        <v>283.5</v>
      </c>
      <c r="F34" s="47">
        <v>0.1</v>
      </c>
      <c r="G34" s="46">
        <v>21.84</v>
      </c>
    </row>
    <row r="35" spans="1:7" x14ac:dyDescent="0.35">
      <c r="A35" s="4">
        <v>32</v>
      </c>
      <c r="B35" s="12" t="s">
        <v>45</v>
      </c>
      <c r="C35" s="13">
        <v>6.6</v>
      </c>
      <c r="D35" s="13">
        <v>303</v>
      </c>
      <c r="E35" s="43">
        <v>268</v>
      </c>
      <c r="F35" s="47">
        <v>0.1</v>
      </c>
      <c r="G35" s="46">
        <v>21.21</v>
      </c>
    </row>
    <row r="36" spans="1:7" x14ac:dyDescent="0.35">
      <c r="A36" s="4">
        <v>33</v>
      </c>
      <c r="B36" s="12" t="s">
        <v>46</v>
      </c>
      <c r="C36" s="13">
        <v>9.18</v>
      </c>
      <c r="D36" s="13">
        <v>692</v>
      </c>
      <c r="E36" s="44">
        <v>212.5</v>
      </c>
      <c r="F36" s="47">
        <v>0.2</v>
      </c>
      <c r="G36" s="46">
        <v>20.32</v>
      </c>
    </row>
    <row r="37" spans="1:7" x14ac:dyDescent="0.35">
      <c r="A37" s="4">
        <v>34</v>
      </c>
      <c r="B37" s="12" t="s">
        <v>47</v>
      </c>
      <c r="C37" s="13">
        <v>8.7899999999999991</v>
      </c>
      <c r="D37" s="13">
        <v>775</v>
      </c>
      <c r="E37" s="44">
        <v>314</v>
      </c>
      <c r="F37" s="47">
        <v>0.1</v>
      </c>
      <c r="G37" s="46">
        <v>2.2799999999999998</v>
      </c>
    </row>
  </sheetData>
  <mergeCells count="4">
    <mergeCell ref="A2:A3"/>
    <mergeCell ref="B2:B3"/>
    <mergeCell ref="C2:G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7C35-B4C8-41E2-B685-7364D7C5D293}">
  <sheetPr>
    <tabColor rgb="FF00B050"/>
  </sheetPr>
  <dimension ref="A1:N40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4" sqref="J4"/>
    </sheetView>
  </sheetViews>
  <sheetFormatPr defaultRowHeight="14.5" x14ac:dyDescent="0.35"/>
  <cols>
    <col min="2" max="2" width="33.81640625" customWidth="1"/>
    <col min="3" max="7" width="14.453125" style="2" customWidth="1"/>
    <col min="9" max="14" width="13.54296875" customWidth="1"/>
  </cols>
  <sheetData>
    <row r="1" spans="1:14" ht="20" x14ac:dyDescent="0.4">
      <c r="A1" s="27" t="s">
        <v>9</v>
      </c>
      <c r="B1" s="27"/>
    </row>
    <row r="2" spans="1:14" s="1" customFormat="1" x14ac:dyDescent="0.35">
      <c r="A2" s="25" t="s">
        <v>3</v>
      </c>
      <c r="B2" s="25" t="s">
        <v>2</v>
      </c>
      <c r="C2" s="25" t="s">
        <v>0</v>
      </c>
      <c r="D2" s="25"/>
      <c r="E2" s="25"/>
      <c r="F2" s="25"/>
      <c r="G2" s="25"/>
    </row>
    <row r="3" spans="1:14" ht="39" x14ac:dyDescent="0.35">
      <c r="A3" s="25"/>
      <c r="B3" s="25"/>
      <c r="C3" s="10" t="s">
        <v>58</v>
      </c>
      <c r="D3" s="10" t="s">
        <v>59</v>
      </c>
      <c r="E3" s="42" t="s">
        <v>60</v>
      </c>
      <c r="F3" s="10" t="s">
        <v>61</v>
      </c>
      <c r="G3" s="45" t="s">
        <v>1</v>
      </c>
      <c r="J3" s="10" t="s">
        <v>58</v>
      </c>
      <c r="K3" s="10" t="s">
        <v>59</v>
      </c>
      <c r="L3" s="42" t="s">
        <v>60</v>
      </c>
      <c r="M3" s="10" t="s">
        <v>61</v>
      </c>
      <c r="N3" s="45" t="s">
        <v>1</v>
      </c>
    </row>
    <row r="4" spans="1:14" s="7" customFormat="1" ht="10.5" customHeight="1" x14ac:dyDescent="0.35">
      <c r="A4" s="28" t="s">
        <v>10</v>
      </c>
      <c r="B4" s="29"/>
      <c r="C4" s="21">
        <v>0.34399999999999997</v>
      </c>
      <c r="D4" s="21">
        <v>0.34399999999999997</v>
      </c>
      <c r="E4" s="21">
        <v>0.16500000000000001</v>
      </c>
      <c r="F4" s="21">
        <v>0.1</v>
      </c>
      <c r="G4" s="21">
        <v>4.7E-2</v>
      </c>
      <c r="I4" s="18" t="s">
        <v>53</v>
      </c>
      <c r="J4" s="22">
        <f>C5/MAX('WE Data'!$C$4:$C$37)</f>
        <v>0.53022269353128315</v>
      </c>
      <c r="K4" s="22">
        <f>D5/MAX('WE Data'!$D$4:$D$37)</f>
        <v>0.60240963855421692</v>
      </c>
      <c r="L4" s="22">
        <f>E5/MAX('WE Data'!$E$4:$E$37)</f>
        <v>0.33613445378151263</v>
      </c>
      <c r="M4" s="22">
        <f>MIN('WE Data'!$F$4:$F$37)/F5</f>
        <v>0.5</v>
      </c>
      <c r="N4" s="22">
        <f>MIN('WE Data'!$G$4:$G$37)/G5</f>
        <v>0.11399999999999999</v>
      </c>
    </row>
    <row r="5" spans="1:14" s="7" customFormat="1" ht="10.5" x14ac:dyDescent="0.25">
      <c r="A5" s="28" t="s">
        <v>49</v>
      </c>
      <c r="B5" s="29"/>
      <c r="C5" s="17">
        <v>5</v>
      </c>
      <c r="D5" s="17">
        <v>500</v>
      </c>
      <c r="E5" s="17">
        <v>200</v>
      </c>
      <c r="F5" s="17">
        <v>0.2</v>
      </c>
      <c r="G5" s="17">
        <v>20</v>
      </c>
    </row>
    <row r="6" spans="1:14" s="7" customFormat="1" ht="10.5" x14ac:dyDescent="0.25">
      <c r="A6" s="30"/>
      <c r="B6" s="31"/>
      <c r="C6" s="6" t="s">
        <v>6</v>
      </c>
      <c r="D6" s="6" t="s">
        <v>6</v>
      </c>
      <c r="E6" s="6" t="s">
        <v>6</v>
      </c>
      <c r="F6" s="6" t="s">
        <v>7</v>
      </c>
      <c r="G6" s="6" t="s">
        <v>7</v>
      </c>
    </row>
    <row r="7" spans="1:14" x14ac:dyDescent="0.35">
      <c r="A7" s="4">
        <v>1</v>
      </c>
      <c r="B7" s="4" t="str">
        <f>'WE Data'!B4</f>
        <v>Agoncillo</v>
      </c>
      <c r="C7" s="22">
        <f>'WE Data'!C4/MAX('WE Data'!$C$4:$C$37)</f>
        <v>0.77094379639448563</v>
      </c>
      <c r="D7" s="22">
        <f>'WE Data'!D4/MAX('WE Data'!$D$4:$D$37)</f>
        <v>0.48192771084337349</v>
      </c>
      <c r="E7" s="22">
        <f>'WE Data'!E4/MAX('WE Data'!$E$4:$E$37)</f>
        <v>7.0588235294117646E-2</v>
      </c>
      <c r="F7" s="22">
        <f>MIN('WE Data'!$F$4:$F$37)/'WE Data'!F4</f>
        <v>1</v>
      </c>
      <c r="G7" s="22">
        <f>MIN('WE Data'!$G$4:$G$37)/'WE Data'!G4</f>
        <v>0.14980289093298291</v>
      </c>
    </row>
    <row r="8" spans="1:14" x14ac:dyDescent="0.35">
      <c r="A8" s="4">
        <v>2</v>
      </c>
      <c r="B8" s="4" t="str">
        <f>'WE Data'!B5</f>
        <v>Alitagtag</v>
      </c>
      <c r="C8" s="22">
        <f>'WE Data'!C5/MAX('WE Data'!$C$4:$C$37)</f>
        <v>0.664899257688229</v>
      </c>
      <c r="D8" s="22">
        <f>'WE Data'!D5/MAX('WE Data'!$D$4:$D$37)</f>
        <v>0.34216867469879519</v>
      </c>
      <c r="E8" s="22">
        <f>'WE Data'!E5/MAX('WE Data'!$E$4:$E$37)</f>
        <v>0.21680672268907564</v>
      </c>
      <c r="F8" s="22">
        <f>MIN('WE Data'!$F$4:$F$37)/'WE Data'!F5</f>
        <v>1</v>
      </c>
      <c r="G8" s="22">
        <f>MIN('WE Data'!$G$4:$G$37)/'WE Data'!G5</f>
        <v>0.26855123674911657</v>
      </c>
    </row>
    <row r="9" spans="1:14" x14ac:dyDescent="0.35">
      <c r="A9" s="4">
        <v>3</v>
      </c>
      <c r="B9" s="4" t="str">
        <f>'WE Data'!B6</f>
        <v>Balayan</v>
      </c>
      <c r="C9" s="22">
        <f>'WE Data'!C6/MAX('WE Data'!$C$4:$C$37)</f>
        <v>0.87168610816542957</v>
      </c>
      <c r="D9" s="22">
        <f>'WE Data'!D6/MAX('WE Data'!$D$4:$D$37)</f>
        <v>0.78915662650602414</v>
      </c>
      <c r="E9" s="22">
        <f>'WE Data'!E6/MAX('WE Data'!$E$4:$E$37)</f>
        <v>0.56470588235294117</v>
      </c>
      <c r="F9" s="22">
        <f>MIN('WE Data'!$F$4:$F$37)/'WE Data'!F6</f>
        <v>1</v>
      </c>
      <c r="G9" s="22">
        <f>MIN('WE Data'!$G$4:$G$37)/'WE Data'!G6</f>
        <v>0.33928571428571425</v>
      </c>
    </row>
    <row r="10" spans="1:14" x14ac:dyDescent="0.35">
      <c r="A10" s="4">
        <v>4</v>
      </c>
      <c r="B10" s="4" t="str">
        <f>'WE Data'!B7</f>
        <v>Balete</v>
      </c>
      <c r="C10" s="22">
        <f>'WE Data'!C7/MAX('WE Data'!$C$4:$C$37)</f>
        <v>0.75185577942735948</v>
      </c>
      <c r="D10" s="22">
        <f>'WE Data'!D7/MAX('WE Data'!$D$4:$D$37)</f>
        <v>0.5072289156626506</v>
      </c>
      <c r="E10" s="22">
        <f>'WE Data'!E7/MAX('WE Data'!$E$4:$E$37)</f>
        <v>0.88739495798319323</v>
      </c>
      <c r="F10" s="22">
        <f>MIN('WE Data'!$F$4:$F$37)/'WE Data'!F7</f>
        <v>0.5</v>
      </c>
      <c r="G10" s="22">
        <f>MIN('WE Data'!$G$4:$G$37)/'WE Data'!G7</f>
        <v>0.15332885003362473</v>
      </c>
    </row>
    <row r="11" spans="1:14" x14ac:dyDescent="0.35">
      <c r="A11" s="4">
        <v>5</v>
      </c>
      <c r="B11" s="4" t="str">
        <f>'WE Data'!B8</f>
        <v>Batangas City</v>
      </c>
      <c r="C11" s="22">
        <f>'WE Data'!C8/MAX('WE Data'!$C$4:$C$37)</f>
        <v>0.75609756097560976</v>
      </c>
      <c r="D11" s="22">
        <f>'WE Data'!D8/MAX('WE Data'!$D$4:$D$37)</f>
        <v>0.45542168674698796</v>
      </c>
      <c r="E11" s="22">
        <f>'WE Data'!E8/MAX('WE Data'!$E$4:$E$37)</f>
        <v>0.57899159663865551</v>
      </c>
      <c r="F11" s="22">
        <f>MIN('WE Data'!$F$4:$F$37)/'WE Data'!F8</f>
        <v>1</v>
      </c>
      <c r="G11" s="22">
        <f>MIN('WE Data'!$G$4:$G$37)/'WE Data'!G8</f>
        <v>0.22937625754527163</v>
      </c>
    </row>
    <row r="12" spans="1:14" x14ac:dyDescent="0.35">
      <c r="A12" s="4">
        <v>6</v>
      </c>
      <c r="B12" s="4" t="str">
        <f>'WE Data'!B9</f>
        <v>Bauan</v>
      </c>
      <c r="C12" s="22">
        <f>'WE Data'!C9/MAX('WE Data'!$C$4:$C$37)</f>
        <v>0.74655355249204669</v>
      </c>
      <c r="D12" s="22">
        <f>'WE Data'!D9/MAX('WE Data'!$D$4:$D$37)</f>
        <v>0.44337349397590359</v>
      </c>
      <c r="E12" s="22">
        <f>'WE Data'!E9/MAX('WE Data'!$E$4:$E$37)</f>
        <v>0.17815126050420169</v>
      </c>
      <c r="F12" s="22">
        <f>MIN('WE Data'!$F$4:$F$37)/'WE Data'!F9</f>
        <v>1</v>
      </c>
      <c r="G12" s="22">
        <f>MIN('WE Data'!$G$4:$G$37)/'WE Data'!G9</f>
        <v>0.29803921568627445</v>
      </c>
    </row>
    <row r="13" spans="1:14" x14ac:dyDescent="0.35">
      <c r="A13" s="4">
        <v>7</v>
      </c>
      <c r="B13" s="4" t="str">
        <f>'WE Data'!B10</f>
        <v>Calaca</v>
      </c>
      <c r="C13" s="22">
        <f>'WE Data'!C10/MAX('WE Data'!$C$4:$C$37)</f>
        <v>0.90243902439024393</v>
      </c>
      <c r="D13" s="22">
        <f>'WE Data'!D10/MAX('WE Data'!$D$4:$D$37)</f>
        <v>0.74939759036144582</v>
      </c>
      <c r="E13" s="22">
        <f>'WE Data'!E10/MAX('WE Data'!$E$4:$E$37)</f>
        <v>0.51008403361344534</v>
      </c>
      <c r="F13" s="22">
        <f>MIN('WE Data'!$F$4:$F$37)/'WE Data'!F10</f>
        <v>1</v>
      </c>
      <c r="G13" s="22">
        <f>MIN('WE Data'!$G$4:$G$37)/'WE Data'!G10</f>
        <v>0.37133550488599348</v>
      </c>
    </row>
    <row r="14" spans="1:14" x14ac:dyDescent="0.35">
      <c r="A14" s="4">
        <v>8</v>
      </c>
      <c r="B14" s="4" t="str">
        <f>'WE Data'!B11</f>
        <v>Calatagan</v>
      </c>
      <c r="C14" s="22">
        <f>'WE Data'!C11/MAX('WE Data'!$C$4:$C$37)</f>
        <v>0.92152704135737007</v>
      </c>
      <c r="D14" s="22">
        <f>'WE Data'!D11/MAX('WE Data'!$D$4:$D$37)</f>
        <v>0.80481927710843371</v>
      </c>
      <c r="E14" s="22">
        <f>'WE Data'!E11/MAX('WE Data'!$E$4:$E$37)</f>
        <v>0.18991596638655461</v>
      </c>
      <c r="F14" s="22">
        <f>MIN('WE Data'!$F$4:$F$37)/'WE Data'!F11</f>
        <v>1</v>
      </c>
      <c r="G14" s="22">
        <f>MIN('WE Data'!$G$4:$G$37)/'WE Data'!G11</f>
        <v>0.13885505481120583</v>
      </c>
    </row>
    <row r="15" spans="1:14" x14ac:dyDescent="0.35">
      <c r="A15" s="4">
        <v>9</v>
      </c>
      <c r="B15" s="4" t="str">
        <f>'WE Data'!B12</f>
        <v>City of Tanauan</v>
      </c>
      <c r="C15" s="22">
        <f>'WE Data'!C12/MAX('WE Data'!$C$4:$C$37)</f>
        <v>0.72640509013785792</v>
      </c>
      <c r="D15" s="22">
        <f>'WE Data'!D12/MAX('WE Data'!$D$4:$D$37)</f>
        <v>0.4614457831325301</v>
      </c>
      <c r="E15" s="22">
        <f>'WE Data'!E12/MAX('WE Data'!$E$4:$E$37)</f>
        <v>0.83193277310924374</v>
      </c>
      <c r="F15" s="22">
        <f>MIN('WE Data'!$F$4:$F$37)/'WE Data'!F12</f>
        <v>1</v>
      </c>
      <c r="G15" s="22">
        <f>MIN('WE Data'!$G$4:$G$37)/'WE Data'!G12</f>
        <v>0.18506493506493504</v>
      </c>
    </row>
    <row r="16" spans="1:14" x14ac:dyDescent="0.35">
      <c r="A16" s="4">
        <v>10</v>
      </c>
      <c r="B16" s="4" t="str">
        <f>'WE Data'!B13</f>
        <v>Cuenca</v>
      </c>
      <c r="C16" s="22">
        <f>'WE Data'!C13/MAX('WE Data'!$C$4:$C$37)</f>
        <v>0.9395546129374337</v>
      </c>
      <c r="D16" s="22">
        <f>'WE Data'!D13/MAX('WE Data'!$D$4:$D$37)</f>
        <v>0.96385542168674698</v>
      </c>
      <c r="E16" s="22">
        <f>'WE Data'!E13/MAX('WE Data'!$E$4:$E$37)</f>
        <v>0.50924369747899156</v>
      </c>
      <c r="F16" s="22">
        <f>MIN('WE Data'!$F$4:$F$37)/'WE Data'!F13</f>
        <v>1</v>
      </c>
      <c r="G16" s="22">
        <f>MIN('WE Data'!$G$4:$G$37)/'WE Data'!G13</f>
        <v>0.23602484472049687</v>
      </c>
    </row>
    <row r="17" spans="1:7" x14ac:dyDescent="0.35">
      <c r="A17" s="4">
        <v>11</v>
      </c>
      <c r="B17" s="4" t="str">
        <f>'WE Data'!B14</f>
        <v>Ibaan</v>
      </c>
      <c r="C17" s="22">
        <f>'WE Data'!C14/MAX('WE Data'!$C$4:$C$37)</f>
        <v>0.6044538706256628</v>
      </c>
      <c r="D17" s="22">
        <f>'WE Data'!D14/MAX('WE Data'!$D$4:$D$37)</f>
        <v>0.27228915662650605</v>
      </c>
      <c r="E17" s="22">
        <f>'WE Data'!E14/MAX('WE Data'!$E$4:$E$37)</f>
        <v>0.1991596638655462</v>
      </c>
      <c r="F17" s="22">
        <f>MIN('WE Data'!$F$4:$F$37)/'WE Data'!F14</f>
        <v>1</v>
      </c>
      <c r="G17" s="22">
        <f>MIN('WE Data'!$G$4:$G$37)/'WE Data'!G14</f>
        <v>0.33187772925764186</v>
      </c>
    </row>
    <row r="18" spans="1:7" x14ac:dyDescent="0.35">
      <c r="A18" s="4">
        <v>12</v>
      </c>
      <c r="B18" s="4" t="str">
        <f>'WE Data'!B15</f>
        <v>Laurel</v>
      </c>
      <c r="C18" s="22">
        <f>'WE Data'!C15/MAX('WE Data'!$C$4:$C$37)</f>
        <v>0.90349946977730644</v>
      </c>
      <c r="D18" s="22">
        <f>'WE Data'!D15/MAX('WE Data'!$D$4:$D$37)</f>
        <v>0.77349397590361446</v>
      </c>
      <c r="E18" s="22">
        <f>'WE Data'!E15/MAX('WE Data'!$E$4:$E$37)</f>
        <v>0.50168067226890756</v>
      </c>
      <c r="F18" s="22">
        <f>MIN('WE Data'!$F$4:$F$37)/'WE Data'!F15</f>
        <v>1</v>
      </c>
      <c r="G18" s="22">
        <f>MIN('WE Data'!$G$4:$G$37)/'WE Data'!G15</f>
        <v>0.12631578947368419</v>
      </c>
    </row>
    <row r="19" spans="1:7" x14ac:dyDescent="0.35">
      <c r="A19" s="4">
        <v>13</v>
      </c>
      <c r="B19" s="4" t="str">
        <f>'WE Data'!B16</f>
        <v>Lemery</v>
      </c>
      <c r="C19" s="22">
        <f>'WE Data'!C16/MAX('WE Data'!$C$4:$C$37)</f>
        <v>0.86532343584305416</v>
      </c>
      <c r="D19" s="22">
        <f>'WE Data'!D16/MAX('WE Data'!$D$4:$D$37)</f>
        <v>0.6506024096385542</v>
      </c>
      <c r="E19" s="22">
        <f>'WE Data'!E16/MAX('WE Data'!$E$4:$E$37)</f>
        <v>0.4008403361344538</v>
      </c>
      <c r="F19" s="22">
        <f>MIN('WE Data'!$F$4:$F$37)/'WE Data'!F16</f>
        <v>1</v>
      </c>
      <c r="G19" s="22">
        <f>MIN('WE Data'!$G$4:$G$37)/'WE Data'!G16</f>
        <v>0.21880998080614203</v>
      </c>
    </row>
    <row r="20" spans="1:7" s="2" customFormat="1" x14ac:dyDescent="0.35">
      <c r="A20" s="4">
        <v>14</v>
      </c>
      <c r="B20" s="4" t="str">
        <f>'WE Data'!B17</f>
        <v>Lian</v>
      </c>
      <c r="C20" s="22">
        <f>'WE Data'!C17/MAX('WE Data'!$C$4:$C$37)</f>
        <v>0.79533404029692478</v>
      </c>
      <c r="D20" s="22">
        <f>'WE Data'!D17/MAX('WE Data'!$D$4:$D$37)</f>
        <v>0.54698795180722892</v>
      </c>
      <c r="E20" s="22">
        <f>'WE Data'!E17/MAX('WE Data'!$E$4:$E$37)</f>
        <v>0.20504201680672268</v>
      </c>
      <c r="F20" s="22">
        <f>MIN('WE Data'!$F$4:$F$37)/'WE Data'!F17</f>
        <v>1</v>
      </c>
      <c r="G20" s="22">
        <f>MIN('WE Data'!$G$4:$G$37)/'WE Data'!G17</f>
        <v>0.19672131147540983</v>
      </c>
    </row>
    <row r="21" spans="1:7" s="2" customFormat="1" x14ac:dyDescent="0.35">
      <c r="A21" s="4">
        <v>15</v>
      </c>
      <c r="B21" s="4" t="str">
        <f>'WE Data'!B18</f>
        <v>Lipa City</v>
      </c>
      <c r="C21" s="22">
        <f>'WE Data'!C18/MAX('WE Data'!$C$4:$C$37)</f>
        <v>0.79321314952279964</v>
      </c>
      <c r="D21" s="22">
        <f>'WE Data'!D18/MAX('WE Data'!$D$4:$D$37)</f>
        <v>0.58915662650602407</v>
      </c>
      <c r="E21" s="22">
        <f>'WE Data'!E18/MAX('WE Data'!$E$4:$E$37)</f>
        <v>1</v>
      </c>
      <c r="F21" s="22">
        <f>MIN('WE Data'!$F$4:$F$37)/'WE Data'!F18</f>
        <v>1</v>
      </c>
      <c r="G21" s="22">
        <f>MIN('WE Data'!$G$4:$G$37)/'WE Data'!G18</f>
        <v>0.13073394495412841</v>
      </c>
    </row>
    <row r="22" spans="1:7" s="2" customFormat="1" x14ac:dyDescent="0.35">
      <c r="A22" s="4">
        <v>16</v>
      </c>
      <c r="B22" s="4" t="str">
        <f>'WE Data'!B19</f>
        <v>Lobo</v>
      </c>
      <c r="C22" s="22">
        <f>'WE Data'!C19/MAX('WE Data'!$C$4:$C$37)</f>
        <v>0.86956521739130432</v>
      </c>
      <c r="D22" s="22">
        <f>'WE Data'!D19/MAX('WE Data'!$D$4:$D$37)</f>
        <v>0.76265060240963856</v>
      </c>
      <c r="E22" s="22">
        <f>'WE Data'!E19/MAX('WE Data'!$E$4:$E$37)</f>
        <v>0.84285714285714286</v>
      </c>
      <c r="F22" s="22">
        <f>MIN('WE Data'!$F$4:$F$37)/'WE Data'!F19</f>
        <v>1</v>
      </c>
      <c r="G22" s="22">
        <f>MIN('WE Data'!$G$4:$G$37)/'WE Data'!G19</f>
        <v>0.11154598825831701</v>
      </c>
    </row>
    <row r="23" spans="1:7" s="2" customFormat="1" x14ac:dyDescent="0.35">
      <c r="A23" s="4">
        <v>17</v>
      </c>
      <c r="B23" s="4" t="str">
        <f>'WE Data'!B20</f>
        <v>Mabini</v>
      </c>
      <c r="C23" s="22">
        <f>'WE Data'!C20/MAX('WE Data'!$C$4:$C$37)</f>
        <v>1</v>
      </c>
      <c r="D23" s="22">
        <f>'WE Data'!D20/MAX('WE Data'!$D$4:$D$37)</f>
        <v>0.90963855421686746</v>
      </c>
      <c r="E23" s="22">
        <f>'WE Data'!E20/MAX('WE Data'!$E$4:$E$37)</f>
        <v>0.50924369747899156</v>
      </c>
      <c r="F23" s="22">
        <f>MIN('WE Data'!$F$4:$F$37)/'WE Data'!F20</f>
        <v>0.5</v>
      </c>
      <c r="G23" s="22">
        <f>MIN('WE Data'!$G$4:$G$37)/'WE Data'!G20</f>
        <v>0.16485900216919738</v>
      </c>
    </row>
    <row r="24" spans="1:7" s="2" customFormat="1" x14ac:dyDescent="0.35">
      <c r="A24" s="4">
        <v>18</v>
      </c>
      <c r="B24" s="4" t="str">
        <f>'WE Data'!B21</f>
        <v>Malvar</v>
      </c>
      <c r="C24" s="22">
        <f>'WE Data'!C21/MAX('WE Data'!$C$4:$C$37)</f>
        <v>0.74655355249204669</v>
      </c>
      <c r="D24" s="22">
        <f>'WE Data'!D21/MAX('WE Data'!$D$4:$D$37)</f>
        <v>0.4963855421686747</v>
      </c>
      <c r="E24" s="22">
        <f>'WE Data'!E21/MAX('WE Data'!$E$4:$E$37)</f>
        <v>0.25126050420168067</v>
      </c>
      <c r="F24" s="22">
        <f>MIN('WE Data'!$F$4:$F$37)/'WE Data'!F21</f>
        <v>1</v>
      </c>
      <c r="G24" s="22">
        <f>MIN('WE Data'!$G$4:$G$37)/'WE Data'!G21</f>
        <v>0.23924449108079748</v>
      </c>
    </row>
    <row r="25" spans="1:7" s="2" customFormat="1" x14ac:dyDescent="0.35">
      <c r="A25" s="4">
        <v>19</v>
      </c>
      <c r="B25" s="4" t="str">
        <f>'WE Data'!B22</f>
        <v>Mataasnakahoy</v>
      </c>
      <c r="C25" s="22">
        <f>'WE Data'!C22/MAX('WE Data'!$C$4:$C$37)</f>
        <v>0.80805938494167551</v>
      </c>
      <c r="D25" s="22">
        <f>'WE Data'!D22/MAX('WE Data'!$D$4:$D$37)</f>
        <v>0.67710843373493979</v>
      </c>
      <c r="E25" s="22">
        <f>'WE Data'!E22/MAX('WE Data'!$E$4:$E$37)</f>
        <v>0.39831932773109241</v>
      </c>
      <c r="F25" s="22">
        <f>MIN('WE Data'!$F$4:$F$37)/'WE Data'!F22</f>
        <v>1</v>
      </c>
      <c r="G25" s="22">
        <f>MIN('WE Data'!$G$4:$G$37)/'WE Data'!G22</f>
        <v>0.13028571428571428</v>
      </c>
    </row>
    <row r="26" spans="1:7" s="2" customFormat="1" x14ac:dyDescent="0.35">
      <c r="A26" s="4">
        <v>20</v>
      </c>
      <c r="B26" s="4" t="str">
        <f>'WE Data'!B23</f>
        <v>Nasugbu</v>
      </c>
      <c r="C26" s="22">
        <f>'WE Data'!C23/MAX('WE Data'!$C$4:$C$37)</f>
        <v>0.95970307529162258</v>
      </c>
      <c r="D26" s="22">
        <f>'WE Data'!D23/MAX('WE Data'!$D$4:$D$37)</f>
        <v>1</v>
      </c>
      <c r="E26" s="22">
        <f>'WE Data'!E23/MAX('WE Data'!$E$4:$E$37)</f>
        <v>0.5117647058823529</v>
      </c>
      <c r="F26" s="22">
        <f>MIN('WE Data'!$F$4:$F$37)/'WE Data'!F23</f>
        <v>1</v>
      </c>
      <c r="G26" s="22">
        <f>MIN('WE Data'!$G$4:$G$37)/'WE Data'!G23</f>
        <v>3.270692870463348E-2</v>
      </c>
    </row>
    <row r="27" spans="1:7" s="2" customFormat="1" x14ac:dyDescent="0.35">
      <c r="A27" s="4">
        <v>21</v>
      </c>
      <c r="B27" s="4" t="str">
        <f>'WE Data'!B24</f>
        <v>Padre Garcia</v>
      </c>
      <c r="C27" s="22">
        <f>'WE Data'!C24/MAX('WE Data'!$C$4:$C$37)</f>
        <v>0.56521739130434789</v>
      </c>
      <c r="D27" s="22">
        <f>'WE Data'!D24/MAX('WE Data'!$D$4:$D$37)</f>
        <v>0.26987951807228916</v>
      </c>
      <c r="E27" s="22">
        <f>'WE Data'!E24/MAX('WE Data'!$E$4:$E$37)</f>
        <v>0.21008403361344538</v>
      </c>
      <c r="F27" s="22">
        <f>MIN('WE Data'!$F$4:$F$37)/'WE Data'!F24</f>
        <v>1</v>
      </c>
      <c r="G27" s="22">
        <f>MIN('WE Data'!$G$4:$G$37)/'WE Data'!G24</f>
        <v>0.12304371289800321</v>
      </c>
    </row>
    <row r="28" spans="1:7" s="2" customFormat="1" x14ac:dyDescent="0.35">
      <c r="A28" s="4">
        <v>22</v>
      </c>
      <c r="B28" s="4" t="str">
        <f>'WE Data'!B25</f>
        <v>Rosario</v>
      </c>
      <c r="C28" s="22">
        <f>'WE Data'!C25/MAX('WE Data'!$C$4:$C$37)</f>
        <v>0.68928950159066815</v>
      </c>
      <c r="D28" s="22">
        <f>'WE Data'!D25/MAX('WE Data'!$D$4:$D$37)</f>
        <v>0.36265060240963853</v>
      </c>
      <c r="E28" s="22">
        <f>'WE Data'!E25/MAX('WE Data'!$E$4:$E$37)</f>
        <v>0.35882352941176471</v>
      </c>
      <c r="F28" s="22">
        <f>MIN('WE Data'!$F$4:$F$37)/'WE Data'!F25</f>
        <v>1</v>
      </c>
      <c r="G28" s="22">
        <f>MIN('WE Data'!$G$4:$G$37)/'WE Data'!G25</f>
        <v>0.11035818005808325</v>
      </c>
    </row>
    <row r="29" spans="1:7" s="2" customFormat="1" x14ac:dyDescent="0.35">
      <c r="A29" s="4">
        <v>23</v>
      </c>
      <c r="B29" s="4" t="str">
        <f>'WE Data'!B26</f>
        <v>San Jose</v>
      </c>
      <c r="C29" s="22">
        <f>'WE Data'!C26/MAX('WE Data'!$C$4:$C$37)</f>
        <v>0.72428419936373278</v>
      </c>
      <c r="D29" s="22">
        <f>'WE Data'!D26/MAX('WE Data'!$D$4:$D$37)</f>
        <v>0.41927710843373495</v>
      </c>
      <c r="E29" s="22">
        <f>'WE Data'!E26/MAX('WE Data'!$E$4:$E$37)</f>
        <v>0.47563025210084031</v>
      </c>
      <c r="F29" s="22">
        <f>MIN('WE Data'!$F$4:$F$37)/'WE Data'!F26</f>
        <v>1</v>
      </c>
      <c r="G29" s="22">
        <f>MIN('WE Data'!$G$4:$G$37)/'WE Data'!G26</f>
        <v>0.33628318584070793</v>
      </c>
    </row>
    <row r="30" spans="1:7" s="2" customFormat="1" x14ac:dyDescent="0.35">
      <c r="A30" s="4">
        <v>24</v>
      </c>
      <c r="B30" s="4" t="str">
        <f>'WE Data'!B27</f>
        <v>San Juan</v>
      </c>
      <c r="C30" s="22">
        <f>'WE Data'!C27/MAX('WE Data'!$C$4:$C$37)</f>
        <v>0.74973488865323445</v>
      </c>
      <c r="D30" s="22">
        <f>'WE Data'!D27/MAX('WE Data'!$D$4:$D$37)</f>
        <v>0.48554216867469879</v>
      </c>
      <c r="E30" s="22">
        <f>'WE Data'!E27/MAX('WE Data'!$E$4:$E$37)</f>
        <v>0.42352941176470588</v>
      </c>
      <c r="F30" s="22">
        <f>MIN('WE Data'!$F$4:$F$37)/'WE Data'!F27</f>
        <v>1</v>
      </c>
      <c r="G30" s="22">
        <f>MIN('WE Data'!$G$4:$G$37)/'WE Data'!G27</f>
        <v>6.5536073584363322E-2</v>
      </c>
    </row>
    <row r="31" spans="1:7" s="2" customFormat="1" x14ac:dyDescent="0.35">
      <c r="A31" s="4">
        <v>25</v>
      </c>
      <c r="B31" s="4" t="str">
        <f>'WE Data'!B28</f>
        <v>San Luis</v>
      </c>
      <c r="C31" s="22">
        <f>'WE Data'!C28/MAX('WE Data'!$C$4:$C$37)</f>
        <v>0.71792152704135737</v>
      </c>
      <c r="D31" s="22">
        <f>'WE Data'!D28/MAX('WE Data'!$D$4:$D$37)</f>
        <v>0.41445783132530123</v>
      </c>
      <c r="E31" s="22">
        <f>'WE Data'!E28/MAX('WE Data'!$E$4:$E$37)</f>
        <v>0.29915966386554621</v>
      </c>
      <c r="F31" s="22">
        <f>MIN('WE Data'!$F$4:$F$37)/'WE Data'!F28</f>
        <v>1</v>
      </c>
      <c r="G31" s="22">
        <f>MIN('WE Data'!$G$4:$G$37)/'WE Data'!G28</f>
        <v>0.18999999999999997</v>
      </c>
    </row>
    <row r="32" spans="1:7" s="2" customFormat="1" x14ac:dyDescent="0.35">
      <c r="A32" s="4">
        <v>26</v>
      </c>
      <c r="B32" s="4" t="str">
        <f>'WE Data'!B29</f>
        <v>San Nicolas</v>
      </c>
      <c r="C32" s="22">
        <f>'WE Data'!C29/MAX('WE Data'!$C$4:$C$37)</f>
        <v>0.76246023329798518</v>
      </c>
      <c r="D32" s="22">
        <f>'WE Data'!D29/MAX('WE Data'!$D$4:$D$37)</f>
        <v>0.61084337349397588</v>
      </c>
      <c r="E32" s="22">
        <f>'WE Data'!E29/MAX('WE Data'!$E$4:$E$37)</f>
        <v>0.17815126050420169</v>
      </c>
      <c r="F32" s="22">
        <f>MIN('WE Data'!$F$4:$F$37)/'WE Data'!F29</f>
        <v>1</v>
      </c>
      <c r="G32" s="22">
        <f>MIN('WE Data'!$G$4:$G$37)/'WE Data'!G29</f>
        <v>0.10088495575221237</v>
      </c>
    </row>
    <row r="33" spans="1:7" s="2" customFormat="1" x14ac:dyDescent="0.35">
      <c r="A33" s="4">
        <v>27</v>
      </c>
      <c r="B33" s="4" t="str">
        <f>'WE Data'!B30</f>
        <v>San Pascual</v>
      </c>
      <c r="C33" s="22">
        <f>'WE Data'!C30/MAX('WE Data'!$C$4:$C$37)</f>
        <v>0.59809119830328739</v>
      </c>
      <c r="D33" s="22">
        <f>'WE Data'!D30/MAX('WE Data'!$D$4:$D$37)</f>
        <v>0.25783132530120484</v>
      </c>
      <c r="E33" s="22">
        <f>'WE Data'!E30/MAX('WE Data'!$E$4:$E$37)</f>
        <v>0.16806722689075632</v>
      </c>
      <c r="F33" s="22">
        <f>MIN('WE Data'!$F$4:$F$37)/'WE Data'!F30</f>
        <v>1</v>
      </c>
      <c r="G33" s="22">
        <f>MIN('WE Data'!$G$4:$G$37)/'WE Data'!G30</f>
        <v>0.46721311475409832</v>
      </c>
    </row>
    <row r="34" spans="1:7" s="2" customFormat="1" x14ac:dyDescent="0.35">
      <c r="A34" s="4">
        <v>28</v>
      </c>
      <c r="B34" s="4" t="str">
        <f>'WE Data'!B31</f>
        <v>Santa Teresita</v>
      </c>
      <c r="C34" s="22">
        <f>'WE Data'!C31/MAX('WE Data'!$C$4:$C$37)</f>
        <v>0.66065747613997883</v>
      </c>
      <c r="D34" s="22">
        <f>'WE Data'!D31/MAX('WE Data'!$D$4:$D$37)</f>
        <v>0.39277108433734942</v>
      </c>
      <c r="E34" s="22">
        <f>'WE Data'!E31/MAX('WE Data'!$E$4:$E$37)</f>
        <v>0.17226890756302521</v>
      </c>
      <c r="F34" s="22">
        <f>MIN('WE Data'!$F$4:$F$37)/'WE Data'!F31</f>
        <v>1</v>
      </c>
      <c r="G34" s="22">
        <f>MIN('WE Data'!$G$4:$G$37)/'WE Data'!G31</f>
        <v>0.17511520737327188</v>
      </c>
    </row>
    <row r="35" spans="1:7" s="2" customFormat="1" x14ac:dyDescent="0.35">
      <c r="A35" s="4">
        <v>29</v>
      </c>
      <c r="B35" s="4" t="str">
        <f>'WE Data'!B32</f>
        <v>Santo Tomas</v>
      </c>
      <c r="C35" s="22">
        <f>'WE Data'!C32/MAX('WE Data'!$C$4:$C$37)</f>
        <v>0.92152704135737007</v>
      </c>
      <c r="D35" s="22">
        <f>'WE Data'!D32/MAX('WE Data'!$D$4:$D$37)</f>
        <v>0.85060240963855427</v>
      </c>
      <c r="E35" s="22">
        <f>'WE Data'!E32/MAX('WE Data'!$E$4:$E$37)</f>
        <v>0.90252100840336136</v>
      </c>
      <c r="F35" s="22">
        <f>MIN('WE Data'!$F$4:$F$37)/'WE Data'!F32</f>
        <v>1</v>
      </c>
      <c r="G35" s="22">
        <f>MIN('WE Data'!$G$4:$G$37)/'WE Data'!G32</f>
        <v>0.62809917355371903</v>
      </c>
    </row>
    <row r="36" spans="1:7" s="2" customFormat="1" x14ac:dyDescent="0.35">
      <c r="A36" s="4">
        <v>30</v>
      </c>
      <c r="B36" s="4" t="str">
        <f>'WE Data'!B33</f>
        <v>Taal</v>
      </c>
      <c r="C36" s="22">
        <f>'WE Data'!C33/MAX('WE Data'!$C$4:$C$37)</f>
        <v>0.69989395546129374</v>
      </c>
      <c r="D36" s="22">
        <f>'WE Data'!D33/MAX('WE Data'!$D$4:$D$37)</f>
        <v>0.40963855421686746</v>
      </c>
      <c r="E36" s="22">
        <f>'WE Data'!E33/MAX('WE Data'!$E$4:$E$37)</f>
        <v>0.12941176470588237</v>
      </c>
      <c r="F36" s="22">
        <f>MIN('WE Data'!$F$4:$F$37)/'WE Data'!F33</f>
        <v>1</v>
      </c>
      <c r="G36" s="22">
        <f>MIN('WE Data'!$G$4:$G$37)/'WE Data'!G33</f>
        <v>0.13620071684587814</v>
      </c>
    </row>
    <row r="37" spans="1:7" s="2" customFormat="1" x14ac:dyDescent="0.35">
      <c r="A37" s="4">
        <v>31</v>
      </c>
      <c r="B37" s="4" t="str">
        <f>'WE Data'!B34</f>
        <v>Talisay</v>
      </c>
      <c r="C37" s="22">
        <f>'WE Data'!C34/MAX('WE Data'!$C$4:$C$37)</f>
        <v>0.8621420996818665</v>
      </c>
      <c r="D37" s="22">
        <f>'WE Data'!D34/MAX('WE Data'!$D$4:$D$37)</f>
        <v>0.71445783132530116</v>
      </c>
      <c r="E37" s="22">
        <f>'WE Data'!E34/MAX('WE Data'!$E$4:$E$37)</f>
        <v>0.47647058823529409</v>
      </c>
      <c r="F37" s="22">
        <f>MIN('WE Data'!$F$4:$F$37)/'WE Data'!F34</f>
        <v>1</v>
      </c>
      <c r="G37" s="22">
        <f>MIN('WE Data'!$G$4:$G$37)/'WE Data'!G34</f>
        <v>0.10439560439560439</v>
      </c>
    </row>
    <row r="38" spans="1:7" s="2" customFormat="1" x14ac:dyDescent="0.35">
      <c r="A38" s="4">
        <v>32</v>
      </c>
      <c r="B38" s="4" t="str">
        <f>'WE Data'!B35</f>
        <v>Taysan</v>
      </c>
      <c r="C38" s="22">
        <f>'WE Data'!C35/MAX('WE Data'!$C$4:$C$37)</f>
        <v>0.69989395546129374</v>
      </c>
      <c r="D38" s="22">
        <f>'WE Data'!D35/MAX('WE Data'!$D$4:$D$37)</f>
        <v>0.36506024096385542</v>
      </c>
      <c r="E38" s="22">
        <f>'WE Data'!E35/MAX('WE Data'!$E$4:$E$37)</f>
        <v>0.4504201680672269</v>
      </c>
      <c r="F38" s="22">
        <f>MIN('WE Data'!$F$4:$F$37)/'WE Data'!F35</f>
        <v>1</v>
      </c>
      <c r="G38" s="22">
        <f>MIN('WE Data'!$G$4:$G$37)/'WE Data'!G35</f>
        <v>0.10749646393210749</v>
      </c>
    </row>
    <row r="39" spans="1:7" x14ac:dyDescent="0.35">
      <c r="A39" s="4">
        <v>33</v>
      </c>
      <c r="B39" s="4" t="str">
        <f>'WE Data'!B36</f>
        <v>Tingloy</v>
      </c>
      <c r="C39" s="22">
        <f>'WE Data'!C36/MAX('WE Data'!$C$4:$C$37)</f>
        <v>0.97348886532343581</v>
      </c>
      <c r="D39" s="22">
        <f>'WE Data'!D36/MAX('WE Data'!$D$4:$D$37)</f>
        <v>0.83373493975903612</v>
      </c>
      <c r="E39" s="22">
        <f>'WE Data'!E36/MAX('WE Data'!$E$4:$E$37)</f>
        <v>0.35714285714285715</v>
      </c>
      <c r="F39" s="22">
        <f>MIN('WE Data'!$F$4:$F$37)/'WE Data'!F36</f>
        <v>0.5</v>
      </c>
      <c r="G39" s="22">
        <f>MIN('WE Data'!$G$4:$G$37)/'WE Data'!G36</f>
        <v>0.11220472440944881</v>
      </c>
    </row>
    <row r="40" spans="1:7" x14ac:dyDescent="0.35">
      <c r="A40" s="4">
        <v>34</v>
      </c>
      <c r="B40" s="4" t="str">
        <f>'WE Data'!B37</f>
        <v>Tuy</v>
      </c>
      <c r="C40" s="22">
        <f>'WE Data'!C37/MAX('WE Data'!$C$4:$C$37)</f>
        <v>0.93213149522799565</v>
      </c>
      <c r="D40" s="22">
        <f>'WE Data'!D37/MAX('WE Data'!$D$4:$D$37)</f>
        <v>0.9337349397590361</v>
      </c>
      <c r="E40" s="22">
        <f>'WE Data'!E37/MAX('WE Data'!$E$4:$E$37)</f>
        <v>0.5277310924369748</v>
      </c>
      <c r="F40" s="22">
        <f>MIN('WE Data'!$F$4:$F$37)/'WE Data'!F37</f>
        <v>1</v>
      </c>
      <c r="G40" s="22">
        <f>MIN('WE Data'!$G$4:$G$37)/'WE Data'!G37</f>
        <v>1</v>
      </c>
    </row>
  </sheetData>
  <mergeCells count="6">
    <mergeCell ref="A1:B1"/>
    <mergeCell ref="C2:G2"/>
    <mergeCell ref="A4:B4"/>
    <mergeCell ref="A5:B6"/>
    <mergeCell ref="A2:A3"/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093A-A540-4A5D-A418-2D0BAF0F17BF}">
  <sheetPr>
    <tabColor rgb="FF00B050"/>
  </sheetPr>
  <dimension ref="A1:N37"/>
  <sheetViews>
    <sheetView zoomScale="90" zoomScaleNormal="90" zoomScaleSheetLayoutView="14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34" sqref="L34"/>
    </sheetView>
  </sheetViews>
  <sheetFormatPr defaultRowHeight="14.5" x14ac:dyDescent="0.35"/>
  <cols>
    <col min="2" max="2" width="34.6328125" customWidth="1"/>
    <col min="3" max="5" width="13.54296875" style="2" bestFit="1" customWidth="1"/>
    <col min="7" max="7" width="6.08984375" customWidth="1"/>
    <col min="9" max="11" width="9.54296875" customWidth="1"/>
    <col min="12" max="12" width="6.08984375" customWidth="1"/>
    <col min="13" max="13" width="17.453125" customWidth="1"/>
    <col min="14" max="14" width="14.90625" customWidth="1"/>
  </cols>
  <sheetData>
    <row r="1" spans="1:14" ht="20" x14ac:dyDescent="0.4">
      <c r="A1" s="27" t="s">
        <v>5</v>
      </c>
      <c r="B1" s="27"/>
    </row>
    <row r="2" spans="1:14" s="1" customFormat="1" ht="14.5" customHeight="1" x14ac:dyDescent="0.35">
      <c r="A2" s="25" t="s">
        <v>3</v>
      </c>
      <c r="B2" s="25" t="s">
        <v>2</v>
      </c>
      <c r="C2" s="26" t="s">
        <v>11</v>
      </c>
      <c r="D2" s="26" t="s">
        <v>12</v>
      </c>
      <c r="E2" s="26" t="s">
        <v>13</v>
      </c>
      <c r="F2" s="26" t="s">
        <v>50</v>
      </c>
      <c r="H2"/>
      <c r="I2" s="26" t="s">
        <v>11</v>
      </c>
      <c r="J2" s="26" t="s">
        <v>12</v>
      </c>
      <c r="K2" s="26" t="s">
        <v>13</v>
      </c>
      <c r="M2" s="25" t="s">
        <v>51</v>
      </c>
      <c r="N2" s="32" t="s">
        <v>52</v>
      </c>
    </row>
    <row r="3" spans="1:14" x14ac:dyDescent="0.35">
      <c r="A3" s="25"/>
      <c r="B3" s="25"/>
      <c r="C3" s="26"/>
      <c r="D3" s="26"/>
      <c r="E3" s="26"/>
      <c r="F3" s="26"/>
      <c r="I3" s="40"/>
      <c r="J3" s="40"/>
      <c r="K3" s="40"/>
      <c r="M3" s="25"/>
      <c r="N3" s="32"/>
    </row>
    <row r="4" spans="1:14" x14ac:dyDescent="0.35">
      <c r="A4" s="4">
        <v>1</v>
      </c>
      <c r="B4" s="4" t="str">
        <f>'SE Data'!B4</f>
        <v>Agoncillo</v>
      </c>
      <c r="C4" s="22">
        <f>(SUMPRODUCT(WE_Norm!$C$4:$G$4,WE_Norm!C7:G7))</f>
        <v>0.54967559318720316</v>
      </c>
      <c r="D4" s="22">
        <f>(WE_Norm!C7^WE_Norm!$C$4)*(WE_Norm!D7^WE_Norm!$D$4)*(WE_Norm!E7^WE_Norm!$E$4)*(WE_Norm!F7^WE_Norm!$F$4)*(WE_Norm!G7^WE_Norm!$G$4)</f>
        <v>0.42011856267241948</v>
      </c>
      <c r="E4" s="22">
        <f>(0.5*C4)+(0.5*D4)</f>
        <v>0.48489707792981129</v>
      </c>
      <c r="F4" s="18">
        <f t="shared" ref="F4:F37" si="0">RANK(E4,$E$4:$E$37,0)</f>
        <v>28</v>
      </c>
      <c r="H4" s="18" t="s">
        <v>53</v>
      </c>
      <c r="I4" s="22">
        <f>SUMPRODUCT(WE_Norm!$C$4:$G$4,WE_Norm!J4:N4)</f>
        <v>0.5004457071113616</v>
      </c>
      <c r="J4" s="22">
        <f>(WE_Norm!J4^WE_Norm!$C$4)*(WE_Norm!K4^WE_Norm!$D$4)*(WE_Norm!L4^WE_Norm!$E$4)*(WE_Norm!M4^WE_Norm!$F$4)*(WE_Norm!N4^WE_Norm!$G$4)</f>
        <v>0.47527246631231013</v>
      </c>
      <c r="K4" s="22">
        <f t="shared" ref="K4" si="1">(0.5*I4)+(0.5*J4)</f>
        <v>0.48785908671183587</v>
      </c>
      <c r="M4" s="34">
        <f>K4</f>
        <v>0.48785908671183587</v>
      </c>
      <c r="N4" s="9" t="str">
        <f>IF(E4&gt;=$M$4,"Suitable","Not Suitable")</f>
        <v>Not Suitable</v>
      </c>
    </row>
    <row r="5" spans="1:14" x14ac:dyDescent="0.35">
      <c r="A5" s="4">
        <v>2</v>
      </c>
      <c r="B5" s="4" t="str">
        <f>'SE Data'!B5</f>
        <v>Alitagtag</v>
      </c>
      <c r="C5" s="22">
        <f>(SUMPRODUCT(WE_Norm!$C$4:$G$4,WE_Norm!C8:G8))</f>
        <v>0.49482638611204227</v>
      </c>
      <c r="D5" s="22">
        <f>(WE_Norm!C8^WE_Norm!$C$4)*(WE_Norm!D8^WE_Norm!$D$4)*(WE_Norm!E8^WE_Norm!$E$4)*(WE_Norm!F8^WE_Norm!$F$4)*(WE_Norm!G8^WE_Norm!$G$4)</f>
        <v>0.4389579673774151</v>
      </c>
      <c r="E5" s="22">
        <f t="shared" ref="E5:E37" si="2">(0.5*C5)+(0.5*D5)</f>
        <v>0.46689217674472872</v>
      </c>
      <c r="F5" s="18">
        <f t="shared" si="0"/>
        <v>29</v>
      </c>
      <c r="H5" s="38"/>
      <c r="I5" s="38"/>
      <c r="M5" s="35"/>
      <c r="N5" s="9" t="str">
        <f t="shared" ref="N5:N37" si="3">IF(E5&gt;=$M$4,"Suitable","Not Suitable")</f>
        <v>Not Suitable</v>
      </c>
    </row>
    <row r="6" spans="1:14" x14ac:dyDescent="0.35">
      <c r="A6" s="4">
        <v>3</v>
      </c>
      <c r="B6" s="4" t="str">
        <f>'SE Data'!B6</f>
        <v>Balayan</v>
      </c>
      <c r="C6" s="22">
        <f>(SUMPRODUCT(WE_Norm!$C$4:$G$4,WE_Norm!C9:G9))</f>
        <v>0.78045279988664396</v>
      </c>
      <c r="D6" s="22">
        <f>(WE_Norm!C9^WE_Norm!$C$4)*(WE_Norm!D9^WE_Norm!$D$4)*(WE_Norm!E9^WE_Norm!$E$4)*(WE_Norm!F9^WE_Norm!$F$4)*(WE_Norm!G9^WE_Norm!$G$4)</f>
        <v>0.76049312053132556</v>
      </c>
      <c r="E6" s="22">
        <f t="shared" si="2"/>
        <v>0.77047296020898481</v>
      </c>
      <c r="F6" s="18">
        <f t="shared" si="0"/>
        <v>7</v>
      </c>
      <c r="H6" s="38"/>
      <c r="I6" s="38"/>
      <c r="M6" s="35"/>
      <c r="N6" s="9" t="str">
        <f t="shared" si="3"/>
        <v>Suitable</v>
      </c>
    </row>
    <row r="7" spans="1:14" x14ac:dyDescent="0.35">
      <c r="A7" s="4">
        <v>4</v>
      </c>
      <c r="B7" s="4" t="str">
        <f>'SE Data'!B7</f>
        <v>Balete</v>
      </c>
      <c r="C7" s="22">
        <f>(SUMPRODUCT(WE_Norm!$C$4:$G$4,WE_Norm!C10:G10))</f>
        <v>0.63675175912977067</v>
      </c>
      <c r="D7" s="22">
        <f>(WE_Norm!C10^WE_Norm!$C$4)*(WE_Norm!D10^WE_Norm!$D$4)*(WE_Norm!E10^WE_Norm!$E$4)*(WE_Norm!F10^WE_Norm!$F$4)*(WE_Norm!G10^WE_Norm!$G$4)</f>
        <v>0.60123060584915355</v>
      </c>
      <c r="E7" s="22">
        <f t="shared" si="2"/>
        <v>0.61899118248946206</v>
      </c>
      <c r="F7" s="18">
        <f t="shared" si="0"/>
        <v>17</v>
      </c>
      <c r="H7" s="38"/>
      <c r="I7" s="38"/>
      <c r="M7" s="35"/>
      <c r="N7" s="9" t="str">
        <f t="shared" si="3"/>
        <v>Suitable</v>
      </c>
    </row>
    <row r="8" spans="1:14" x14ac:dyDescent="0.35">
      <c r="A8" s="4">
        <v>5</v>
      </c>
      <c r="B8" s="4" t="str">
        <f>'SE Data'!B8</f>
        <v>Batangas City</v>
      </c>
      <c r="C8" s="22">
        <f>(SUMPRODUCT(WE_Norm!$C$4:$G$4,WE_Norm!C11:G11))</f>
        <v>0.62307691876657945</v>
      </c>
      <c r="D8" s="22">
        <f>(WE_Norm!C11^WE_Norm!$C$4)*(WE_Norm!D11^WE_Norm!$D$4)*(WE_Norm!E11^WE_Norm!$E$4)*(WE_Norm!F11^WE_Norm!$F$4)*(WE_Norm!G11^WE_Norm!$G$4)</f>
        <v>0.59089700952536584</v>
      </c>
      <c r="E8" s="22">
        <f t="shared" si="2"/>
        <v>0.60698696414597264</v>
      </c>
      <c r="F8" s="18">
        <f t="shared" si="0"/>
        <v>18</v>
      </c>
      <c r="H8" s="38"/>
      <c r="I8" s="38"/>
      <c r="M8" s="35"/>
      <c r="N8" s="9" t="str">
        <f t="shared" si="3"/>
        <v>Suitable</v>
      </c>
    </row>
    <row r="9" spans="1:14" x14ac:dyDescent="0.35">
      <c r="A9" s="4">
        <v>6</v>
      </c>
      <c r="B9" s="4" t="str">
        <f>'SE Data'!B9</f>
        <v>Bauan</v>
      </c>
      <c r="C9" s="22">
        <f>(SUMPRODUCT(WE_Norm!$C$4:$G$4,WE_Norm!C12:G12))</f>
        <v>0.55273770510542308</v>
      </c>
      <c r="D9" s="22">
        <f>(WE_Norm!C12^WE_Norm!$C$4)*(WE_Norm!D12^WE_Norm!$D$4)*(WE_Norm!E12^WE_Norm!$E$4)*(WE_Norm!F12^WE_Norm!$F$4)*(WE_Norm!G12^WE_Norm!$G$4)</f>
        <v>0.48583945067456719</v>
      </c>
      <c r="E9" s="22">
        <f t="shared" si="2"/>
        <v>0.51928857788999516</v>
      </c>
      <c r="F9" s="18">
        <f t="shared" si="0"/>
        <v>26</v>
      </c>
      <c r="H9" s="38"/>
      <c r="I9" s="38"/>
      <c r="M9" s="35"/>
      <c r="N9" s="9" t="str">
        <f t="shared" si="3"/>
        <v>Suitable</v>
      </c>
    </row>
    <row r="10" spans="1:14" x14ac:dyDescent="0.35">
      <c r="A10" s="4">
        <v>7</v>
      </c>
      <c r="B10" s="4" t="str">
        <f>'SE Data'!B10</f>
        <v>Calaca</v>
      </c>
      <c r="C10" s="22">
        <f>(SUMPRODUCT(WE_Norm!$C$4:$G$4,WE_Norm!C13:G13))</f>
        <v>0.76984842975044143</v>
      </c>
      <c r="D10" s="22">
        <f>(WE_Norm!C13^WE_Norm!$C$4)*(WE_Norm!D13^WE_Norm!$D$4)*(WE_Norm!E13^WE_Norm!$E$4)*(WE_Norm!F13^WE_Norm!$F$4)*(WE_Norm!G13^WE_Norm!$G$4)</f>
        <v>0.74662870813618409</v>
      </c>
      <c r="E10" s="22">
        <f t="shared" si="2"/>
        <v>0.75823856894331276</v>
      </c>
      <c r="F10" s="18">
        <f t="shared" si="0"/>
        <v>8</v>
      </c>
      <c r="H10" s="38"/>
      <c r="I10" s="38"/>
      <c r="M10" s="35"/>
      <c r="N10" s="9" t="str">
        <f t="shared" si="3"/>
        <v>Suitable</v>
      </c>
    </row>
    <row r="11" spans="1:14" x14ac:dyDescent="0.35">
      <c r="A11" s="4">
        <v>8</v>
      </c>
      <c r="B11" s="4" t="str">
        <f>'SE Data'!B11</f>
        <v>Calatagan</v>
      </c>
      <c r="C11" s="22">
        <f>(SUMPRODUCT(WE_Norm!$C$4:$G$4,WE_Norm!C14:G14))</f>
        <v>0.73172545558214452</v>
      </c>
      <c r="D11" s="22">
        <f>(WE_Norm!C14^WE_Norm!$C$4)*(WE_Norm!D14^WE_Norm!$D$4)*(WE_Norm!E14^WE_Norm!$E$4)*(WE_Norm!F14^WE_Norm!$F$4)*(WE_Norm!G14^WE_Norm!$G$4)</f>
        <v>0.62519293779794916</v>
      </c>
      <c r="E11" s="22">
        <f t="shared" si="2"/>
        <v>0.67845919669004684</v>
      </c>
      <c r="F11" s="18">
        <f t="shared" si="0"/>
        <v>13</v>
      </c>
      <c r="H11" s="38"/>
      <c r="I11" s="38"/>
      <c r="M11" s="35"/>
      <c r="N11" s="9" t="str">
        <f t="shared" si="3"/>
        <v>Suitable</v>
      </c>
    </row>
    <row r="12" spans="1:14" x14ac:dyDescent="0.35">
      <c r="A12" s="4">
        <v>9</v>
      </c>
      <c r="B12" s="4" t="str">
        <f>'SE Data'!B12</f>
        <v>City of Tanauan</v>
      </c>
      <c r="C12" s="22">
        <f>(SUMPRODUCT(WE_Norm!$C$4:$G$4,WE_Norm!C15:G15))</f>
        <v>0.65458765991609058</v>
      </c>
      <c r="D12" s="22">
        <f>(WE_Norm!C15^WE_Norm!$C$4)*(WE_Norm!D15^WE_Norm!$D$4)*(WE_Norm!E15^WE_Norm!$E$4)*(WE_Norm!F15^WE_Norm!$F$4)*(WE_Norm!G15^WE_Norm!$G$4)</f>
        <v>0.61529281227684862</v>
      </c>
      <c r="E12" s="22">
        <f t="shared" si="2"/>
        <v>0.63494023609646955</v>
      </c>
      <c r="F12" s="18">
        <f t="shared" si="0"/>
        <v>16</v>
      </c>
      <c r="H12" s="38"/>
      <c r="I12" s="38"/>
      <c r="M12" s="35"/>
      <c r="N12" s="9" t="str">
        <f t="shared" si="3"/>
        <v>Suitable</v>
      </c>
    </row>
    <row r="13" spans="1:14" x14ac:dyDescent="0.35">
      <c r="A13" s="4">
        <v>10</v>
      </c>
      <c r="B13" s="4" t="str">
        <f>'SE Data'!B13</f>
        <v>Cuenca</v>
      </c>
      <c r="C13" s="22">
        <f>(SUMPRODUCT(WE_Norm!$C$4:$G$4,WE_Norm!C16:G16))</f>
        <v>0.84989142969661502</v>
      </c>
      <c r="D13" s="22">
        <f>(WE_Norm!C16^WE_Norm!$C$4)*(WE_Norm!D16^WE_Norm!$D$4)*(WE_Norm!E16^WE_Norm!$E$4)*(WE_Norm!F16^WE_Norm!$F$4)*(WE_Norm!G16^WE_Norm!$G$4)</f>
        <v>0.80789890034494083</v>
      </c>
      <c r="E13" s="22">
        <f t="shared" si="2"/>
        <v>0.82889516502077787</v>
      </c>
      <c r="F13" s="18">
        <f t="shared" si="0"/>
        <v>3</v>
      </c>
      <c r="H13" s="38"/>
      <c r="I13" s="38"/>
      <c r="M13" s="35"/>
      <c r="N13" s="9" t="str">
        <f t="shared" si="3"/>
        <v>Suitable</v>
      </c>
    </row>
    <row r="14" spans="1:14" x14ac:dyDescent="0.35">
      <c r="A14" s="4">
        <v>11</v>
      </c>
      <c r="B14" s="4" t="str">
        <f>'SE Data'!B14</f>
        <v>Ibaan</v>
      </c>
      <c r="C14" s="22">
        <f>(SUMPRODUCT(WE_Norm!$C$4:$G$4,WE_Norm!C17:G17))</f>
        <v>0.4500591991876704</v>
      </c>
      <c r="D14" s="22">
        <f>(WE_Norm!C17^WE_Norm!$C$4)*(WE_Norm!D17^WE_Norm!$D$4)*(WE_Norm!E17^WE_Norm!$E$4)*(WE_Norm!F17^WE_Norm!$F$4)*(WE_Norm!G17^WE_Norm!$G$4)</f>
        <v>0.39110517906018399</v>
      </c>
      <c r="E14" s="22">
        <f t="shared" si="2"/>
        <v>0.4205821891239272</v>
      </c>
      <c r="F14" s="18">
        <f t="shared" si="0"/>
        <v>32</v>
      </c>
      <c r="H14" s="38"/>
      <c r="I14" s="38"/>
      <c r="M14" s="35"/>
      <c r="N14" s="9" t="str">
        <f t="shared" si="3"/>
        <v>Not Suitable</v>
      </c>
    </row>
    <row r="15" spans="1:14" s="2" customFormat="1" x14ac:dyDescent="0.35">
      <c r="A15" s="4">
        <v>12</v>
      </c>
      <c r="B15" s="4" t="str">
        <f>'SE Data'!B15</f>
        <v>Laurel</v>
      </c>
      <c r="C15" s="22">
        <f>(SUMPRODUCT(WE_Norm!$C$4:$G$4,WE_Norm!C18:G18))</f>
        <v>0.76559989834386966</v>
      </c>
      <c r="D15" s="22">
        <f>(WE_Norm!C18^WE_Norm!$C$4)*(WE_Norm!D18^WE_Norm!$D$4)*(WE_Norm!E18^WE_Norm!$E$4)*(WE_Norm!F18^WE_Norm!$F$4)*(WE_Norm!G18^WE_Norm!$G$4)</f>
        <v>0.71582590218419928</v>
      </c>
      <c r="E15" s="22">
        <f t="shared" si="2"/>
        <v>0.74071290026403447</v>
      </c>
      <c r="F15" s="18">
        <f t="shared" si="0"/>
        <v>9</v>
      </c>
      <c r="H15" s="38"/>
      <c r="I15" s="38"/>
      <c r="M15" s="36"/>
      <c r="N15" s="9" t="str">
        <f t="shared" si="3"/>
        <v>Suitable</v>
      </c>
    </row>
    <row r="16" spans="1:14" s="2" customFormat="1" x14ac:dyDescent="0.35">
      <c r="A16" s="4">
        <v>13</v>
      </c>
      <c r="B16" s="4" t="str">
        <f>'SE Data'!B16</f>
        <v>Lemery</v>
      </c>
      <c r="C16" s="22">
        <f>(SUMPRODUCT(WE_Norm!$C$4:$G$4,WE_Norm!C19:G19))</f>
        <v>0.69790121540574679</v>
      </c>
      <c r="D16" s="22">
        <f>(WE_Norm!C19^WE_Norm!$C$4)*(WE_Norm!D19^WE_Norm!$D$4)*(WE_Norm!E19^WE_Norm!$E$4)*(WE_Norm!F19^WE_Norm!$F$4)*(WE_Norm!G19^WE_Norm!$G$4)</f>
        <v>0.65711808646474779</v>
      </c>
      <c r="E16" s="22">
        <f t="shared" si="2"/>
        <v>0.67750965093524729</v>
      </c>
      <c r="F16" s="18">
        <f t="shared" si="0"/>
        <v>14</v>
      </c>
      <c r="H16" s="38"/>
      <c r="I16" s="38"/>
      <c r="M16" s="36"/>
      <c r="N16" s="9" t="str">
        <f t="shared" si="3"/>
        <v>Suitable</v>
      </c>
    </row>
    <row r="17" spans="1:14" s="2" customFormat="1" x14ac:dyDescent="0.35">
      <c r="A17" s="4">
        <v>14</v>
      </c>
      <c r="B17" s="4" t="str">
        <f>'SE Data'!B17</f>
        <v>Lian</v>
      </c>
      <c r="C17" s="22">
        <f>(SUMPRODUCT(WE_Norm!$C$4:$G$4,WE_Norm!C20:G20))</f>
        <v>0.60483659969628234</v>
      </c>
      <c r="D17" s="22">
        <f>(WE_Norm!C20^WE_Norm!$C$4)*(WE_Norm!D20^WE_Norm!$D$4)*(WE_Norm!E20^WE_Norm!$E$4)*(WE_Norm!F20^WE_Norm!$F$4)*(WE_Norm!G20^WE_Norm!$G$4)</f>
        <v>0.53569610781070953</v>
      </c>
      <c r="E17" s="22">
        <f t="shared" si="2"/>
        <v>0.57026635375349599</v>
      </c>
      <c r="F17" s="18">
        <f t="shared" si="0"/>
        <v>20</v>
      </c>
      <c r="H17" s="38"/>
      <c r="I17" s="38"/>
      <c r="M17" s="36"/>
      <c r="N17" s="9" t="str">
        <f t="shared" si="3"/>
        <v>Suitable</v>
      </c>
    </row>
    <row r="18" spans="1:14" s="2" customFormat="1" x14ac:dyDescent="0.35">
      <c r="A18" s="4">
        <v>15</v>
      </c>
      <c r="B18" s="4" t="str">
        <f>'SE Data'!B18</f>
        <v>Lipa City</v>
      </c>
      <c r="C18" s="22">
        <f>(SUMPRODUCT(WE_Norm!$C$4:$G$4,WE_Norm!C21:G21))</f>
        <v>0.7466796983667594</v>
      </c>
      <c r="D18" s="22">
        <f>(WE_Norm!C21^WE_Norm!$C$4)*(WE_Norm!D21^WE_Norm!$D$4)*(WE_Norm!E21^WE_Norm!$E$4)*(WE_Norm!F21^WE_Norm!$F$4)*(WE_Norm!G21^WE_Norm!$G$4)</f>
        <v>0.69955161628300366</v>
      </c>
      <c r="E18" s="22">
        <f t="shared" si="2"/>
        <v>0.72311565732488159</v>
      </c>
      <c r="F18" s="18">
        <f t="shared" si="0"/>
        <v>10</v>
      </c>
      <c r="H18" s="38"/>
      <c r="I18" s="38"/>
      <c r="M18" s="36"/>
      <c r="N18" s="9" t="str">
        <f t="shared" si="3"/>
        <v>Suitable</v>
      </c>
    </row>
    <row r="19" spans="1:14" s="2" customFormat="1" x14ac:dyDescent="0.35">
      <c r="A19" s="4">
        <v>16</v>
      </c>
      <c r="B19" s="4" t="str">
        <f>'SE Data'!B19</f>
        <v>Lobo</v>
      </c>
      <c r="C19" s="22">
        <f>(SUMPRODUCT(WE_Norm!$C$4:$G$4,WE_Norm!C22:G22))</f>
        <v>0.8057963320310938</v>
      </c>
      <c r="D19" s="22">
        <f>(WE_Norm!C22^WE_Norm!$C$4)*(WE_Norm!D22^WE_Norm!$D$4)*(WE_Norm!E22^WE_Norm!$E$4)*(WE_Norm!F22^WE_Norm!$F$4)*(WE_Norm!G22^WE_Norm!$G$4)</f>
        <v>0.76141196409192646</v>
      </c>
      <c r="E19" s="22">
        <f t="shared" si="2"/>
        <v>0.78360414806151013</v>
      </c>
      <c r="F19" s="18">
        <f t="shared" si="0"/>
        <v>5</v>
      </c>
      <c r="H19" s="38"/>
      <c r="I19" s="38"/>
      <c r="M19" s="36"/>
      <c r="N19" s="9" t="str">
        <f t="shared" si="3"/>
        <v>Suitable</v>
      </c>
    </row>
    <row r="20" spans="1:14" s="2" customFormat="1" x14ac:dyDescent="0.35">
      <c r="A20" s="4">
        <v>17</v>
      </c>
      <c r="B20" s="4" t="str">
        <f>'SE Data'!B20</f>
        <v>Mabini</v>
      </c>
      <c r="C20" s="22">
        <f>(SUMPRODUCT(WE_Norm!$C$4:$G$4,WE_Norm!C23:G23))</f>
        <v>0.79868924583658829</v>
      </c>
      <c r="D20" s="22">
        <f>(WE_Norm!C23^WE_Norm!$C$4)*(WE_Norm!D23^WE_Norm!$D$4)*(WE_Norm!E23^WE_Norm!$E$4)*(WE_Norm!F23^WE_Norm!$F$4)*(WE_Norm!G23^WE_Norm!$G$4)</f>
        <v>0.74232641999529747</v>
      </c>
      <c r="E20" s="22">
        <f t="shared" si="2"/>
        <v>0.77050783291594294</v>
      </c>
      <c r="F20" s="18">
        <f t="shared" si="0"/>
        <v>6</v>
      </c>
      <c r="H20" s="38"/>
      <c r="I20" s="38"/>
      <c r="M20" s="36"/>
      <c r="N20" s="9" t="str">
        <f t="shared" si="3"/>
        <v>Suitable</v>
      </c>
    </row>
    <row r="21" spans="1:14" s="2" customFormat="1" x14ac:dyDescent="0.35">
      <c r="A21" s="4">
        <v>18</v>
      </c>
      <c r="B21" s="4" t="str">
        <f>'SE Data'!B21</f>
        <v>Malvar</v>
      </c>
      <c r="C21" s="22">
        <f>(SUMPRODUCT(WE_Norm!$C$4:$G$4,WE_Norm!C24:G24))</f>
        <v>0.58027352283736289</v>
      </c>
      <c r="D21" s="22">
        <f>(WE_Norm!C24^WE_Norm!$C$4)*(WE_Norm!D24^WE_Norm!$D$4)*(WE_Norm!E24^WE_Norm!$E$4)*(WE_Norm!F24^WE_Norm!$F$4)*(WE_Norm!G24^WE_Norm!$G$4)</f>
        <v>0.5290793604549151</v>
      </c>
      <c r="E21" s="22">
        <f t="shared" si="2"/>
        <v>0.55467644164613894</v>
      </c>
      <c r="F21" s="18">
        <f t="shared" si="0"/>
        <v>23</v>
      </c>
      <c r="H21" s="38"/>
      <c r="I21" s="38"/>
      <c r="M21" s="36"/>
      <c r="N21" s="9" t="str">
        <f t="shared" si="3"/>
        <v>Suitable</v>
      </c>
    </row>
    <row r="22" spans="1:14" s="2" customFormat="1" x14ac:dyDescent="0.35">
      <c r="A22" s="4">
        <v>19</v>
      </c>
      <c r="B22" s="4" t="str">
        <f>'SE Data'!B22</f>
        <v>Mataasnakahoy</v>
      </c>
      <c r="C22" s="22">
        <f>(SUMPRODUCT(WE_Norm!$C$4:$G$4,WE_Norm!C25:G25))</f>
        <v>0.68274384727181447</v>
      </c>
      <c r="D22" s="22">
        <f>(WE_Norm!C25^WE_Norm!$C$4)*(WE_Norm!D25^WE_Norm!$D$4)*(WE_Norm!E25^WE_Norm!$E$4)*(WE_Norm!F25^WE_Norm!$F$4)*(WE_Norm!G25^WE_Norm!$G$4)</f>
        <v>0.63437380849371738</v>
      </c>
      <c r="E22" s="22">
        <f t="shared" si="2"/>
        <v>0.65855882788276587</v>
      </c>
      <c r="F22" s="18">
        <f t="shared" si="0"/>
        <v>15</v>
      </c>
      <c r="H22" s="38"/>
      <c r="I22" s="38"/>
      <c r="M22" s="36"/>
      <c r="N22" s="9" t="str">
        <f t="shared" si="3"/>
        <v>Suitable</v>
      </c>
    </row>
    <row r="23" spans="1:14" s="2" customFormat="1" x14ac:dyDescent="0.35">
      <c r="A23" s="4">
        <v>20</v>
      </c>
      <c r="B23" s="4" t="str">
        <f>'SE Data'!B23</f>
        <v>Nasugbu</v>
      </c>
      <c r="C23" s="22">
        <f>(SUMPRODUCT(WE_Norm!$C$4:$G$4,WE_Norm!C26:G26))</f>
        <v>0.86011626002002406</v>
      </c>
      <c r="D23" s="22">
        <f>(WE_Norm!C26^WE_Norm!$C$4)*(WE_Norm!D26^WE_Norm!$D$4)*(WE_Norm!E26^WE_Norm!$E$4)*(WE_Norm!F26^WE_Norm!$F$4)*(WE_Norm!G26^WE_Norm!$G$4)</f>
        <v>0.75169171319459582</v>
      </c>
      <c r="E23" s="22">
        <f t="shared" si="2"/>
        <v>0.80590398660730989</v>
      </c>
      <c r="F23" s="18">
        <f t="shared" si="0"/>
        <v>4</v>
      </c>
      <c r="H23" s="38"/>
      <c r="I23" s="38"/>
      <c r="M23" s="36"/>
      <c r="N23" s="9" t="str">
        <f t="shared" si="3"/>
        <v>Suitable</v>
      </c>
    </row>
    <row r="24" spans="1:14" s="2" customFormat="1" x14ac:dyDescent="0.35">
      <c r="A24" s="4">
        <v>21</v>
      </c>
      <c r="B24" s="4" t="str">
        <f>'SE Data'!B24</f>
        <v>Padre Garcia</v>
      </c>
      <c r="C24" s="22">
        <f>(SUMPRODUCT(WE_Norm!$C$4:$G$4,WE_Norm!C27:G27))</f>
        <v>0.4277202568779877</v>
      </c>
      <c r="D24" s="22">
        <f>(WE_Norm!C27^WE_Norm!$C$4)*(WE_Norm!D27^WE_Norm!$D$4)*(WE_Norm!E27^WE_Norm!$E$4)*(WE_Norm!F27^WE_Norm!$F$4)*(WE_Norm!G27^WE_Norm!$G$4)</f>
        <v>0.36687003236943316</v>
      </c>
      <c r="E24" s="22">
        <f t="shared" si="2"/>
        <v>0.39729514462371041</v>
      </c>
      <c r="F24" s="18">
        <f t="shared" si="0"/>
        <v>34</v>
      </c>
      <c r="H24" s="38"/>
      <c r="I24" s="38"/>
      <c r="M24" s="36"/>
      <c r="N24" s="9" t="str">
        <f t="shared" si="3"/>
        <v>Not Suitable</v>
      </c>
    </row>
    <row r="25" spans="1:14" s="2" customFormat="1" x14ac:dyDescent="0.35">
      <c r="A25" s="4">
        <v>22</v>
      </c>
      <c r="B25" s="4" t="str">
        <f>'SE Data'!B25</f>
        <v>Rosario</v>
      </c>
      <c r="C25" s="22">
        <f>(SUMPRODUCT(WE_Norm!$C$4:$G$4,WE_Norm!C28:G28))</f>
        <v>0.52626011259177663</v>
      </c>
      <c r="D25" s="22">
        <f>(WE_Norm!C28^WE_Norm!$C$4)*(WE_Norm!D28^WE_Norm!$D$4)*(WE_Norm!E28^WE_Norm!$E$4)*(WE_Norm!F28^WE_Norm!$F$4)*(WE_Norm!G28^WE_Norm!$G$4)</f>
        <v>0.47254301370802815</v>
      </c>
      <c r="E25" s="22">
        <f t="shared" si="2"/>
        <v>0.49940156314990236</v>
      </c>
      <c r="F25" s="18">
        <f t="shared" si="0"/>
        <v>27</v>
      </c>
      <c r="H25" s="38"/>
      <c r="I25" s="38"/>
      <c r="M25" s="36"/>
      <c r="N25" s="9" t="str">
        <f t="shared" si="3"/>
        <v>Suitable</v>
      </c>
    </row>
    <row r="26" spans="1:14" s="2" customFormat="1" x14ac:dyDescent="0.35">
      <c r="A26" s="4">
        <v>23</v>
      </c>
      <c r="B26" s="4" t="str">
        <f>'SE Data'!B26</f>
        <v>San Jose</v>
      </c>
      <c r="C26" s="22">
        <f>(SUMPRODUCT(WE_Norm!$C$4:$G$4,WE_Norm!C29:G29))</f>
        <v>0.58766939121348072</v>
      </c>
      <c r="D26" s="22">
        <f>(WE_Norm!C29^WE_Norm!$C$4)*(WE_Norm!D29^WE_Norm!$D$4)*(WE_Norm!E29^WE_Norm!$E$4)*(WE_Norm!F29^WE_Norm!$F$4)*(WE_Norm!G29^WE_Norm!$G$4)</f>
        <v>0.55776813627799704</v>
      </c>
      <c r="E26" s="22">
        <f t="shared" si="2"/>
        <v>0.57271876374573893</v>
      </c>
      <c r="F26" s="18">
        <f t="shared" si="0"/>
        <v>19</v>
      </c>
      <c r="H26" s="38"/>
      <c r="I26" s="38"/>
      <c r="M26" s="36"/>
      <c r="N26" s="9" t="str">
        <f t="shared" si="3"/>
        <v>Suitable</v>
      </c>
    </row>
    <row r="27" spans="1:14" s="2" customFormat="1" x14ac:dyDescent="0.35">
      <c r="A27" s="4">
        <v>24</v>
      </c>
      <c r="B27" s="4" t="str">
        <f>'SE Data'!B27</f>
        <v>San Juan</v>
      </c>
      <c r="C27" s="22">
        <f>(SUMPRODUCT(WE_Norm!$C$4:$G$4,WE_Norm!C30:G30))</f>
        <v>0.59789785612045054</v>
      </c>
      <c r="D27" s="22">
        <f>(WE_Norm!C30^WE_Norm!$C$4)*(WE_Norm!D30^WE_Norm!$D$4)*(WE_Norm!E30^WE_Norm!$E$4)*(WE_Norm!F30^WE_Norm!$F$4)*(WE_Norm!G30^WE_Norm!$G$4)</f>
        <v>0.53931276245480575</v>
      </c>
      <c r="E27" s="22">
        <f t="shared" si="2"/>
        <v>0.5686053092876282</v>
      </c>
      <c r="F27" s="18">
        <f t="shared" si="0"/>
        <v>21</v>
      </c>
      <c r="H27" s="38"/>
      <c r="I27" s="38"/>
      <c r="M27" s="36"/>
      <c r="N27" s="9" t="str">
        <f t="shared" si="3"/>
        <v>Suitable</v>
      </c>
    </row>
    <row r="28" spans="1:14" s="2" customFormat="1" x14ac:dyDescent="0.35">
      <c r="A28" s="4">
        <v>25</v>
      </c>
      <c r="B28" s="4" t="str">
        <f>'SE Data'!B28</f>
        <v>San Luis</v>
      </c>
      <c r="C28" s="22">
        <f>(SUMPRODUCT(WE_Norm!$C$4:$G$4,WE_Norm!C31:G31))</f>
        <v>0.54782984381594568</v>
      </c>
      <c r="D28" s="22">
        <f>(WE_Norm!C31^WE_Norm!$C$4)*(WE_Norm!D31^WE_Norm!$D$4)*(WE_Norm!E31^WE_Norm!$E$4)*(WE_Norm!F31^WE_Norm!$F$4)*(WE_Norm!G31^WE_Norm!$G$4)</f>
        <v>0.49949269425476833</v>
      </c>
      <c r="E28" s="22">
        <f t="shared" si="2"/>
        <v>0.52366126903535704</v>
      </c>
      <c r="F28" s="18">
        <f t="shared" si="0"/>
        <v>24</v>
      </c>
      <c r="H28" s="38"/>
      <c r="I28" s="38"/>
      <c r="M28" s="36"/>
      <c r="N28" s="9" t="str">
        <f t="shared" si="3"/>
        <v>Suitable</v>
      </c>
    </row>
    <row r="29" spans="1:14" s="2" customFormat="1" x14ac:dyDescent="0.35">
      <c r="A29" s="4">
        <v>26</v>
      </c>
      <c r="B29" s="4" t="str">
        <f>'SE Data'!B29</f>
        <v>San Nicolas</v>
      </c>
      <c r="C29" s="22">
        <f>(SUMPRODUCT(WE_Norm!$C$4:$G$4,WE_Norm!C32:G32))</f>
        <v>0.60655299163998189</v>
      </c>
      <c r="D29" s="22">
        <f>(WE_Norm!C32^WE_Norm!$C$4)*(WE_Norm!D32^WE_Norm!$D$4)*(WE_Norm!E32^WE_Norm!$E$4)*(WE_Norm!F32^WE_Norm!$F$4)*(WE_Norm!G32^WE_Norm!$G$4)</f>
        <v>0.51928120010328982</v>
      </c>
      <c r="E29" s="22">
        <f t="shared" si="2"/>
        <v>0.56291709587163585</v>
      </c>
      <c r="F29" s="18">
        <f t="shared" si="0"/>
        <v>22</v>
      </c>
      <c r="H29" s="38"/>
      <c r="I29" s="38"/>
      <c r="M29" s="36"/>
      <c r="N29" s="9" t="str">
        <f t="shared" si="3"/>
        <v>Suitable</v>
      </c>
    </row>
    <row r="30" spans="1:14" s="2" customFormat="1" x14ac:dyDescent="0.35">
      <c r="A30" s="4">
        <v>27</v>
      </c>
      <c r="B30" s="4" t="str">
        <f>'SE Data'!B30</f>
        <v>San Pascual</v>
      </c>
      <c r="C30" s="22">
        <f>(SUMPRODUCT(WE_Norm!$C$4:$G$4,WE_Norm!C33:G33))</f>
        <v>0.44412745695036276</v>
      </c>
      <c r="D30" s="22">
        <f>(WE_Norm!C33^WE_Norm!$C$4)*(WE_Norm!D33^WE_Norm!$D$4)*(WE_Norm!E33^WE_Norm!$E$4)*(WE_Norm!F33^WE_Norm!$F$4)*(WE_Norm!G33^WE_Norm!$G$4)</f>
        <v>0.37790215678364597</v>
      </c>
      <c r="E30" s="22">
        <f t="shared" si="2"/>
        <v>0.41101480686700437</v>
      </c>
      <c r="F30" s="18">
        <f t="shared" si="0"/>
        <v>33</v>
      </c>
      <c r="H30" s="38"/>
      <c r="I30" s="38"/>
      <c r="M30" s="36"/>
      <c r="N30" s="9" t="str">
        <f t="shared" si="3"/>
        <v>Not Suitable</v>
      </c>
    </row>
    <row r="31" spans="1:14" s="2" customFormat="1" x14ac:dyDescent="0.35">
      <c r="A31" s="4">
        <v>28</v>
      </c>
      <c r="B31" s="4" t="str">
        <f>'SE Data'!B31</f>
        <v>Santa Teresita</v>
      </c>
      <c r="C31" s="22">
        <f>(SUMPRODUCT(WE_Norm!$C$4:$G$4,WE_Norm!C34:G34))</f>
        <v>0.49903420929864378</v>
      </c>
      <c r="D31" s="22">
        <f>(WE_Norm!C34^WE_Norm!$C$4)*(WE_Norm!D34^WE_Norm!$D$4)*(WE_Norm!E34^WE_Norm!$E$4)*(WE_Norm!F34^WE_Norm!$F$4)*(WE_Norm!G34^WE_Norm!$G$4)</f>
        <v>0.43337735673140099</v>
      </c>
      <c r="E31" s="22">
        <f t="shared" si="2"/>
        <v>0.46620578301502236</v>
      </c>
      <c r="F31" s="18">
        <f t="shared" si="0"/>
        <v>30</v>
      </c>
      <c r="H31" s="38"/>
      <c r="I31" s="38"/>
      <c r="M31" s="36"/>
      <c r="N31" s="9" t="str">
        <f t="shared" si="3"/>
        <v>Not Suitable</v>
      </c>
    </row>
    <row r="32" spans="1:14" s="2" customFormat="1" x14ac:dyDescent="0.35">
      <c r="A32" s="4">
        <v>29</v>
      </c>
      <c r="B32" s="4" t="str">
        <f>'SE Data'!B32</f>
        <v>Santo Tomas</v>
      </c>
      <c r="C32" s="22">
        <f>(SUMPRODUCT(WE_Norm!$C$4:$G$4,WE_Norm!C35:G35))</f>
        <v>0.8880491586861774</v>
      </c>
      <c r="D32" s="22">
        <f>(WE_Norm!C35^WE_Norm!$C$4)*(WE_Norm!D35^WE_Norm!$D$4)*(WE_Norm!E35^WE_Norm!$E$4)*(WE_Norm!F35^WE_Norm!$F$4)*(WE_Norm!G35^WE_Norm!$G$4)</f>
        <v>0.88465618544448499</v>
      </c>
      <c r="E32" s="22">
        <f t="shared" si="2"/>
        <v>0.88635267206533119</v>
      </c>
      <c r="F32" s="18">
        <f t="shared" si="0"/>
        <v>1</v>
      </c>
      <c r="H32" s="38"/>
      <c r="I32" s="38"/>
      <c r="M32" s="36"/>
      <c r="N32" s="9" t="str">
        <f t="shared" si="3"/>
        <v>Suitable</v>
      </c>
    </row>
    <row r="33" spans="1:14" s="2" customFormat="1" x14ac:dyDescent="0.35">
      <c r="A33" s="4">
        <v>30</v>
      </c>
      <c r="B33" s="4" t="str">
        <f>'SE Data'!B33</f>
        <v>Taal</v>
      </c>
      <c r="C33" s="22">
        <f>(SUMPRODUCT(WE_Norm!$C$4:$G$4,WE_Norm!C36:G36))</f>
        <v>0.50943355819751424</v>
      </c>
      <c r="D33" s="22">
        <f>(WE_Norm!C36^WE_Norm!$C$4)*(WE_Norm!D36^WE_Norm!$D$4)*(WE_Norm!E36^WE_Norm!$E$4)*(WE_Norm!F36^WE_Norm!$F$4)*(WE_Norm!G36^WE_Norm!$G$4)</f>
        <v>0.42280398991709583</v>
      </c>
      <c r="E33" s="22">
        <f t="shared" si="2"/>
        <v>0.46611877405730506</v>
      </c>
      <c r="F33" s="18">
        <f t="shared" si="0"/>
        <v>31</v>
      </c>
      <c r="H33" s="38"/>
      <c r="I33" s="38"/>
      <c r="M33" s="36"/>
      <c r="N33" s="9" t="str">
        <f t="shared" si="3"/>
        <v>Not Suitable</v>
      </c>
    </row>
    <row r="34" spans="1:14" s="2" customFormat="1" x14ac:dyDescent="0.35">
      <c r="A34" s="4">
        <v>31</v>
      </c>
      <c r="B34" s="4" t="str">
        <f>'SE Data'!B34</f>
        <v>Talisay</v>
      </c>
      <c r="C34" s="22">
        <f>(SUMPRODUCT(WE_Norm!$C$4:$G$4,WE_Norm!C37:G37))</f>
        <v>0.72587461673188258</v>
      </c>
      <c r="D34" s="22">
        <f>(WE_Norm!C37^WE_Norm!$C$4)*(WE_Norm!D37^WE_Norm!$D$4)*(WE_Norm!E37^WE_Norm!$E$4)*(WE_Norm!F37^WE_Norm!$F$4)*(WE_Norm!G37^WE_Norm!$G$4)</f>
        <v>0.67353643862164758</v>
      </c>
      <c r="E34" s="22">
        <f t="shared" si="2"/>
        <v>0.69970552767676508</v>
      </c>
      <c r="F34" s="18">
        <f t="shared" si="0"/>
        <v>11</v>
      </c>
      <c r="H34" s="38"/>
      <c r="I34" s="38"/>
      <c r="M34" s="36"/>
      <c r="N34" s="9" t="str">
        <f t="shared" si="3"/>
        <v>Suitable</v>
      </c>
    </row>
    <row r="35" spans="1:14" s="2" customFormat="1" x14ac:dyDescent="0.35">
      <c r="A35" s="4">
        <v>32</v>
      </c>
      <c r="B35" s="4" t="str">
        <f>'SE Data'!B35</f>
        <v>Taysan</v>
      </c>
      <c r="C35" s="22">
        <f>(SUMPRODUCT(WE_Norm!$C$4:$G$4,WE_Norm!C38:G38))</f>
        <v>0.54571590510615287</v>
      </c>
      <c r="D35" s="22">
        <f>(WE_Norm!C38^WE_Norm!$C$4)*(WE_Norm!D38^WE_Norm!$D$4)*(WE_Norm!E38^WE_Norm!$E$4)*(WE_Norm!F38^WE_Norm!$F$4)*(WE_Norm!G38^WE_Norm!$G$4)</f>
        <v>0.49370435708330218</v>
      </c>
      <c r="E35" s="22">
        <f t="shared" si="2"/>
        <v>0.51971013109472752</v>
      </c>
      <c r="F35" s="18">
        <f t="shared" si="0"/>
        <v>25</v>
      </c>
      <c r="H35" s="39"/>
      <c r="I35" s="39"/>
      <c r="J35" s="20"/>
      <c r="K35" s="20"/>
      <c r="L35" s="20"/>
      <c r="M35" s="37"/>
      <c r="N35" s="9" t="str">
        <f t="shared" si="3"/>
        <v>Suitable</v>
      </c>
    </row>
    <row r="36" spans="1:14" x14ac:dyDescent="0.35">
      <c r="A36" s="4">
        <v>33</v>
      </c>
      <c r="B36" s="4" t="str">
        <f>'SE Data'!B36</f>
        <v>Tingloy</v>
      </c>
      <c r="C36" s="22">
        <f>(SUMPRODUCT(WE_Norm!$C$4:$G$4,WE_Norm!C39:G39))</f>
        <v>0.73588718242418583</v>
      </c>
      <c r="D36" s="22">
        <f>(WE_Norm!C39^WE_Norm!$C$4)*(WE_Norm!D39^WE_Norm!$D$4)*(WE_Norm!E39^WE_Norm!$E$4)*(WE_Norm!F39^WE_Norm!$F$4)*(WE_Norm!G39^WE_Norm!$G$4)</f>
        <v>0.66112859525061707</v>
      </c>
      <c r="E36" s="22">
        <f t="shared" si="2"/>
        <v>0.69850788883740145</v>
      </c>
      <c r="F36" s="18">
        <f t="shared" si="0"/>
        <v>12</v>
      </c>
      <c r="H36" s="38"/>
      <c r="I36" s="38"/>
      <c r="M36" s="35"/>
      <c r="N36" s="9" t="str">
        <f t="shared" si="3"/>
        <v>Suitable</v>
      </c>
    </row>
    <row r="37" spans="1:14" x14ac:dyDescent="0.35">
      <c r="A37" s="4">
        <v>34</v>
      </c>
      <c r="B37" s="4" t="str">
        <f>'SE Data'!B37</f>
        <v>Tuy</v>
      </c>
      <c r="C37" s="22">
        <f>(SUMPRODUCT(WE_Norm!$C$4:$G$4,WE_Norm!C40:G40))</f>
        <v>0.8759336838876397</v>
      </c>
      <c r="D37" s="22">
        <f>(WE_Norm!C40^WE_Norm!$C$4)*(WE_Norm!D40^WE_Norm!$D$4)*(WE_Norm!E40^WE_Norm!$E$4)*(WE_Norm!F40^WE_Norm!$F$4)*(WE_Norm!G40^WE_Norm!$G$4)</f>
        <v>0.85793654025455612</v>
      </c>
      <c r="E37" s="22">
        <f t="shared" si="2"/>
        <v>0.86693511207109797</v>
      </c>
      <c r="F37" s="18">
        <f t="shared" si="0"/>
        <v>2</v>
      </c>
      <c r="H37" s="38"/>
      <c r="I37" s="38"/>
      <c r="M37" s="35"/>
      <c r="N37" s="9" t="str">
        <f t="shared" si="3"/>
        <v>Suitable</v>
      </c>
    </row>
  </sheetData>
  <mergeCells count="12">
    <mergeCell ref="I2:I3"/>
    <mergeCell ref="J2:J3"/>
    <mergeCell ref="M2:M3"/>
    <mergeCell ref="N2:N3"/>
    <mergeCell ref="K2:K3"/>
    <mergeCell ref="F2:F3"/>
    <mergeCell ref="A1:B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 Data</vt:lpstr>
      <vt:lpstr>SE_Norm</vt:lpstr>
      <vt:lpstr>SE_WASPAS</vt:lpstr>
      <vt:lpstr>WE Data</vt:lpstr>
      <vt:lpstr>WE_Norm</vt:lpstr>
      <vt:lpstr>WE_WASPAS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Calosa</dc:creator>
  <cp:lastModifiedBy>Gilbert Calosa</cp:lastModifiedBy>
  <dcterms:created xsi:type="dcterms:W3CDTF">2024-10-15T03:24:59Z</dcterms:created>
  <dcterms:modified xsi:type="dcterms:W3CDTF">2024-11-20T08:06:16Z</dcterms:modified>
</cp:coreProperties>
</file>