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8A0ADA2D-4CFA-4B6A-AADD-3EF3918836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D2" i="1"/>
  <c r="B25" i="1" a="1"/>
  <c r="B2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I21" i="1" l="1"/>
  <c r="J21" i="1"/>
  <c r="K21" i="1" s="1"/>
  <c r="I20" i="1"/>
  <c r="J20" i="1"/>
  <c r="K20" i="1" s="1"/>
  <c r="I19" i="1"/>
  <c r="J19" i="1"/>
  <c r="K19" i="1" s="1"/>
  <c r="I18" i="1"/>
  <c r="J18" i="1"/>
  <c r="K18" i="1" s="1"/>
  <c r="I17" i="1"/>
  <c r="J17" i="1"/>
  <c r="K17" i="1" s="1"/>
  <c r="I16" i="1"/>
  <c r="J16" i="1"/>
  <c r="K16" i="1" s="1"/>
  <c r="I15" i="1"/>
  <c r="J15" i="1"/>
  <c r="K15" i="1" s="1"/>
  <c r="I14" i="1"/>
  <c r="J14" i="1"/>
  <c r="K14" i="1" s="1"/>
  <c r="I13" i="1"/>
  <c r="J13" i="1"/>
  <c r="K13" i="1" s="1"/>
  <c r="I12" i="1"/>
  <c r="J12" i="1"/>
  <c r="K12" i="1" s="1"/>
  <c r="I11" i="1"/>
  <c r="J11" i="1"/>
  <c r="K11" i="1" s="1"/>
  <c r="I10" i="1"/>
  <c r="J10" i="1"/>
  <c r="K10" i="1" s="1"/>
  <c r="I9" i="1"/>
  <c r="J9" i="1"/>
  <c r="K9" i="1" s="1"/>
  <c r="I8" i="1"/>
  <c r="J8" i="1"/>
  <c r="K8" i="1" s="1"/>
  <c r="I7" i="1"/>
  <c r="J7" i="1"/>
  <c r="K7" i="1" s="1"/>
  <c r="I6" i="1"/>
  <c r="J6" i="1"/>
  <c r="K6" i="1" s="1"/>
  <c r="I5" i="1"/>
  <c r="J5" i="1"/>
  <c r="K5" i="1" s="1"/>
  <c r="I4" i="1"/>
  <c r="J4" i="1"/>
  <c r="K4" i="1" s="1"/>
  <c r="I3" i="1"/>
  <c r="J3" i="1"/>
  <c r="K3" i="1" s="1"/>
  <c r="I2" i="1"/>
  <c r="J2" i="1" s="1"/>
  <c r="K2" i="1" s="1"/>
  <c r="B23" i="1"/>
  <c r="B23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<sst xmlns="http://schemas.openxmlformats.org/spreadsheetml/2006/main" count="51" uniqueCount="51">
  <si>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ID</t>
  </si>
  <si>
    <t>Nombre Vendedor</t>
  </si>
  <si>
    <t>ID Trabajador</t>
  </si>
  <si>
    <t>Fecha de Venta</t>
  </si>
  <si>
    <t>Producto</t>
  </si>
  <si>
    <t>Costo Unitario</t>
  </si>
  <si>
    <t>Cantidad Vendida</t>
  </si>
  <si>
    <t>Total sin IVA</t>
  </si>
  <si>
    <t>IVA</t>
  </si>
  <si>
    <t>Total</t>
  </si>
  <si>
    <t>Facturar</t>
  </si>
  <si>
    <t>Juan Pérez 1234</t>
  </si>
  <si>
    <t>Sofá de tres plazas</t>
  </si>
  <si>
    <t>Ana García 5678</t>
  </si>
  <si>
    <t>Sillón reclinable</t>
  </si>
  <si>
    <t>Carlos López 9876</t>
  </si>
  <si>
    <t>Mesa de centro</t>
  </si>
  <si>
    <t>María Rodríguez 5432</t>
  </si>
  <si>
    <t>Mesa de comedor</t>
  </si>
  <si>
    <t>Pedro Martínez 7890</t>
  </si>
  <si>
    <t>Sillas de comedor (conjunto de 4)</t>
  </si>
  <si>
    <t>Laura Sánchez 2345</t>
  </si>
  <si>
    <t>Cama king size</t>
  </si>
  <si>
    <t>Andrés Fernández 6789</t>
  </si>
  <si>
    <t>Cama individual</t>
  </si>
  <si>
    <t>Isabel Ramírez 3456</t>
  </si>
  <si>
    <t>Colchón de espuma viscoelástica</t>
  </si>
  <si>
    <t>Luis González 8901</t>
  </si>
  <si>
    <t>Armario ropero</t>
  </si>
  <si>
    <t>Carmen Torres 4321</t>
  </si>
  <si>
    <t>Estantería de libros</t>
  </si>
  <si>
    <t>Sergio Vargas 6780</t>
  </si>
  <si>
    <t>Mesa de noche</t>
  </si>
  <si>
    <t>Paola Jiménez 9876</t>
  </si>
  <si>
    <t>Cómoda</t>
  </si>
  <si>
    <t>José Mendoza 2341</t>
  </si>
  <si>
    <t>Escritorio de oficina</t>
  </si>
  <si>
    <t>Marta Silva 5670</t>
  </si>
  <si>
    <t>Silla de escritorio</t>
  </si>
  <si>
    <t>Raúl Cordero 1235</t>
  </si>
  <si>
    <t>Mesita de televisión</t>
  </si>
  <si>
    <t>Ana María 8903</t>
  </si>
  <si>
    <t>Librero</t>
  </si>
  <si>
    <t>David Ortega 4567</t>
  </si>
  <si>
    <t>Lámpara de pie</t>
  </si>
  <si>
    <t>Laura Pérez 6781</t>
  </si>
  <si>
    <t>Lámpara de mesa</t>
  </si>
  <si>
    <t>Luisa García 2340</t>
  </si>
  <si>
    <t>Espejo de pared</t>
  </si>
  <si>
    <t>Javier Rodríguez 5438</t>
  </si>
  <si>
    <t>Alfombra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</si>
</sst>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F8879-5E1F-4E57-838B-85BEFE7D6A99}" name="Tabla1" displayName="Tabla1" ref="A1:K21" totalsRowShown="0" headerRowDxfId="12" dataDxfId="11">
  <autoFilter ref="A1:K21" xr:uid="{B46F8879-5E1F-4E57-838B-85BEFE7D6A99}"/>
  <tableColumns count="11">
    <tableColumn id="1" xr3:uid="{91E78052-767D-46A1-8F3E-1EB3EC8CC90E}" name="ID" dataDxfId="10"/>
    <tableColumn id="2" xr3:uid="{DB152C46-2816-488C-9DA0-2B295878309A}" name="Nombre Vendedor" dataDxfId="9"/>
    <tableColumn id="3" xr3:uid="{97AE2359-09DC-494B-A290-A9A907E6092C}" name="ID Trabajador" dataDxfId="8">
      <calculatedColumnFormula>_xlfn.TEXTAFTER(B2, " ", 2)</calculatedColumnFormula>
    </tableColumn>
    <tableColumn id="4" xr3:uid="{EA66FE17-D4FB-47CB-9F7F-1D3AAFBA7A1C}" name="Fecha de Venta" dataDxfId="7"/>
    <tableColumn id="5" xr3:uid="{9D9D4FB2-2B29-4C63-A59D-7D83349566CD}" name="Producto" dataDxfId="6"/>
    <tableColumn id="6" xr3:uid="{487F8902-3AF6-42E0-9B99-4FB4B9356BBA}" name="Costo Unitario" dataDxfId="5"/>
    <tableColumn id="7" xr3:uid="{E4B0C2CC-EB8F-4ABA-AE9F-A0E8CEBCC73B}" name="Cantidad Vendida" dataDxfId="4"/>
    <tableColumn id="8" xr3:uid="{AA439047-97B6-4476-A99C-C82DE05DD054}" name="Total sin IVA" dataDxfId="3">
      <calculatedColumnFormula>Tabla1[[#This Row],[Costo Unitario]]*Tabla1[[#This Row],[Cantidad Vendida]]</calculatedColumnFormula>
    </tableColumn>
    <tableColumn id="9" xr3:uid="{D6574756-37BB-48E0-BB3E-575FEF3306AC}" name="IVA" dataDxfId="2">
      <calculatedColumnFormula>Tabla1[[#This Row],[Total sin IVA]]*$L$2</calculatedColumnFormula>
    </tableColumn>
    <tableColumn id="10" xr3:uid="{7835A255-111B-43F8-9D2E-614A33098763}" name="Total" dataDxfId="1">
      <calculatedColumnFormula>Tabla1[[#This Row],[Total sin IVA]]+Tabla1[[#This Row],[IVA]]</calculatedColumnFormula>
    </tableColumn>
    <tableColumn id="11" xr3:uid="{86ADED5C-40BC-4E02-8A92-7FBDDE7819E1}" name="Facturar" dataDxfId="0">
      <calculatedColumnFormula>IF(Tabla1[[#This Row],[Total]]&gt;120000,"SE FACTURA", "NO SE FACTURA")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G1" workbookViewId="0">
      <selection activeCell="K2" sqref="K2"/>
    </sheetView>
  </sheetViews>
  <sheetFormatPr defaultRowHeight="15"/>
  <cols>
    <col min="1" max="1" width="5.28515625" bestFit="1" customWidth="1"/>
    <col min="2" max="2" width="22" bestFit="1" customWidth="1"/>
    <col min="3" max="3" width="15.7109375" bestFit="1" customWidth="1"/>
    <col min="4" max="4" width="28.140625" bestFit="1" customWidth="1"/>
    <col min="5" max="5" width="31" bestFit="1" customWidth="1"/>
    <col min="6" max="6" width="16.42578125" bestFit="1" customWidth="1"/>
    <col min="7" max="7" width="19.42578125" bestFit="1" customWidth="1"/>
    <col min="8" max="8" width="17.42578125" customWidth="1"/>
    <col min="9" max="9" width="14.85546875" customWidth="1"/>
    <col min="10" max="10" width="14.7109375" bestFit="1" customWidth="1"/>
    <col min="11" max="11" width="16.285156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2">
      <c r="A2" s="1">
        <v>1</v>
      </c>
      <c r="B2" s="1" t="s">
        <v>11</v>
      </c>
      <c r="C2" s="1" t="str">
        <f>_xlfn.TEXTAFTER(B2, " ", 2)</f>
        <v>1234</v>
      </c>
      <c r="D2" s="2">
        <f ca="1">TODAY()</f>
        <v>45180</v>
      </c>
      <c r="E2" s="1" t="s">
        <v>12</v>
      </c>
      <c r="F2" s="3">
        <v>8500</v>
      </c>
      <c r="G2" s="1">
        <v>174</v>
      </c>
      <c r="H2" s="3">
        <f>Tabla1[[#This Row],[Costo Unitario]]*Tabla1[[#This Row],[Cantidad Vendida]]</f>
        <v>1479000</v>
      </c>
      <c r="I2" s="3">
        <f>Tabla1[[#This Row],[Total sin IVA]]*$L$2</f>
        <v>236640</v>
      </c>
      <c r="J2" s="3">
        <f>Tabla1[[#This Row],[Total sin IVA]]+Tabla1[[#This Row],[IVA]]</f>
        <v>1715640</v>
      </c>
      <c r="K2" s="3" t="str">
        <f>IF(Tabla1[[#This Row],[Total]]&gt;120000,"SE FACTURA", "NO SE FACTURA")</f>
        <v>SE FACTURA</v>
      </c>
      <c r="L2">
        <v>0.16</v>
      </c>
    </row>
    <row r="3" spans="1:12">
      <c r="A3" s="1">
        <v>2</v>
      </c>
      <c r="B3" s="1" t="s">
        <v>13</v>
      </c>
      <c r="C3" s="1" t="str">
        <f t="shared" ref="C3:C21" si="0">_xlfn.TEXTAFTER(B3, " ", 2)</f>
        <v>5678</v>
      </c>
      <c r="D3" s="2">
        <v>45210</v>
      </c>
      <c r="E3" s="1" t="s">
        <v>14</v>
      </c>
      <c r="F3" s="3">
        <v>4200</v>
      </c>
      <c r="G3" s="1">
        <v>89</v>
      </c>
      <c r="H3" s="3">
        <f>Tabla1[[#This Row],[Costo Unitario]]*Tabla1[[#This Row],[Cantidad Vendida]]</f>
        <v>373800</v>
      </c>
      <c r="I3" s="3">
        <f>Tabla1[[#This Row],[Total sin IVA]]*$L$2</f>
        <v>59808</v>
      </c>
      <c r="J3" s="3">
        <f>Tabla1[[#This Row],[Total sin IVA]]+Tabla1[[#This Row],[IVA]]</f>
        <v>433608</v>
      </c>
      <c r="K3" s="3" t="str">
        <f>IF(Tabla1[[#This Row],[Total]]&gt;120000,"SE FACTURA", "NO SE FACTURA")</f>
        <v>SE FACTURA</v>
      </c>
    </row>
    <row r="4" spans="1:12">
      <c r="A4" s="1">
        <v>3</v>
      </c>
      <c r="B4" s="1" t="s">
        <v>15</v>
      </c>
      <c r="C4" s="1" t="str">
        <f t="shared" si="0"/>
        <v>9876</v>
      </c>
      <c r="D4" s="2">
        <v>45211</v>
      </c>
      <c r="E4" s="1" t="s">
        <v>16</v>
      </c>
      <c r="F4" s="3">
        <v>2500</v>
      </c>
      <c r="G4" s="1">
        <v>305</v>
      </c>
      <c r="H4" s="3">
        <f>Tabla1[[#This Row],[Costo Unitario]]*Tabla1[[#This Row],[Cantidad Vendida]]</f>
        <v>762500</v>
      </c>
      <c r="I4" s="3">
        <f>Tabla1[[#This Row],[Total sin IVA]]*$L$2</f>
        <v>122000</v>
      </c>
      <c r="J4" s="3">
        <f>Tabla1[[#This Row],[Total sin IVA]]+Tabla1[[#This Row],[IVA]]</f>
        <v>884500</v>
      </c>
      <c r="K4" s="3" t="str">
        <f>IF(Tabla1[[#This Row],[Total]]&gt;120000,"SE FACTURA", "NO SE FACTURA")</f>
        <v>SE FACTURA</v>
      </c>
    </row>
    <row r="5" spans="1:12">
      <c r="A5" s="1">
        <v>4</v>
      </c>
      <c r="B5" s="1" t="s">
        <v>17</v>
      </c>
      <c r="C5" s="1" t="str">
        <f t="shared" si="0"/>
        <v>5432</v>
      </c>
      <c r="D5" s="2">
        <v>45212</v>
      </c>
      <c r="E5" s="1" t="s">
        <v>18</v>
      </c>
      <c r="F5" s="3">
        <v>6800</v>
      </c>
      <c r="G5" s="1">
        <v>42</v>
      </c>
      <c r="H5" s="3">
        <f>Tabla1[[#This Row],[Costo Unitario]]*Tabla1[[#This Row],[Cantidad Vendida]]</f>
        <v>285600</v>
      </c>
      <c r="I5" s="3">
        <f>Tabla1[[#This Row],[Total sin IVA]]*$L$2</f>
        <v>45696</v>
      </c>
      <c r="J5" s="3">
        <f>Tabla1[[#This Row],[Total sin IVA]]+Tabla1[[#This Row],[IVA]]</f>
        <v>331296</v>
      </c>
      <c r="K5" s="3" t="str">
        <f>IF(Tabla1[[#This Row],[Total]]&gt;120000,"SE FACTURA", "NO SE FACTURA")</f>
        <v>SE FACTURA</v>
      </c>
    </row>
    <row r="6" spans="1:12">
      <c r="A6" s="1">
        <v>5</v>
      </c>
      <c r="B6" s="1" t="s">
        <v>19</v>
      </c>
      <c r="C6" s="1" t="str">
        <f t="shared" si="0"/>
        <v>7890</v>
      </c>
      <c r="D6" s="2">
        <v>45213</v>
      </c>
      <c r="E6" s="1" t="s">
        <v>20</v>
      </c>
      <c r="F6" s="3">
        <v>3200</v>
      </c>
      <c r="G6" s="1">
        <v>127</v>
      </c>
      <c r="H6" s="3">
        <f>Tabla1[[#This Row],[Costo Unitario]]*Tabla1[[#This Row],[Cantidad Vendida]]</f>
        <v>406400</v>
      </c>
      <c r="I6" s="3">
        <f>Tabla1[[#This Row],[Total sin IVA]]*$L$2</f>
        <v>65024</v>
      </c>
      <c r="J6" s="3">
        <f>Tabla1[[#This Row],[Total sin IVA]]+Tabla1[[#This Row],[IVA]]</f>
        <v>471424</v>
      </c>
      <c r="K6" s="3" t="str">
        <f>IF(Tabla1[[#This Row],[Total]]&gt;120000,"SE FACTURA", "NO SE FACTURA")</f>
        <v>SE FACTURA</v>
      </c>
    </row>
    <row r="7" spans="1:12">
      <c r="A7" s="1">
        <v>6</v>
      </c>
      <c r="B7" s="1" t="s">
        <v>21</v>
      </c>
      <c r="C7" s="1" t="str">
        <f t="shared" si="0"/>
        <v>2345</v>
      </c>
      <c r="D7" s="2">
        <v>45214</v>
      </c>
      <c r="E7" s="1" t="s">
        <v>22</v>
      </c>
      <c r="F7" s="3">
        <v>9900</v>
      </c>
      <c r="G7" s="1">
        <v>56</v>
      </c>
      <c r="H7" s="3">
        <f>Tabla1[[#This Row],[Costo Unitario]]*Tabla1[[#This Row],[Cantidad Vendida]]</f>
        <v>554400</v>
      </c>
      <c r="I7" s="3">
        <f>Tabla1[[#This Row],[Total sin IVA]]*$L$2</f>
        <v>88704</v>
      </c>
      <c r="J7" s="3">
        <f>Tabla1[[#This Row],[Total sin IVA]]+Tabla1[[#This Row],[IVA]]</f>
        <v>643104</v>
      </c>
      <c r="K7" s="3" t="str">
        <f>IF(Tabla1[[#This Row],[Total]]&gt;120000,"SE FACTURA", "NO SE FACTURA")</f>
        <v>SE FACTURA</v>
      </c>
    </row>
    <row r="8" spans="1:12">
      <c r="A8" s="1">
        <v>7</v>
      </c>
      <c r="B8" s="1" t="s">
        <v>23</v>
      </c>
      <c r="C8" s="1" t="str">
        <f t="shared" si="0"/>
        <v>6789</v>
      </c>
      <c r="D8" s="2">
        <v>45215</v>
      </c>
      <c r="E8" s="1" t="s">
        <v>24</v>
      </c>
      <c r="F8" s="3">
        <v>3500</v>
      </c>
      <c r="G8" s="1">
        <v>198</v>
      </c>
      <c r="H8" s="3">
        <f>Tabla1[[#This Row],[Costo Unitario]]*Tabla1[[#This Row],[Cantidad Vendida]]</f>
        <v>693000</v>
      </c>
      <c r="I8" s="3">
        <f>Tabla1[[#This Row],[Total sin IVA]]*$L$2</f>
        <v>110880</v>
      </c>
      <c r="J8" s="3">
        <f>Tabla1[[#This Row],[Total sin IVA]]+Tabla1[[#This Row],[IVA]]</f>
        <v>803880</v>
      </c>
      <c r="K8" s="3" t="str">
        <f>IF(Tabla1[[#This Row],[Total]]&gt;120000,"SE FACTURA", "NO SE FACTURA")</f>
        <v>SE FACTURA</v>
      </c>
    </row>
    <row r="9" spans="1:12">
      <c r="A9" s="1">
        <v>8</v>
      </c>
      <c r="B9" s="1" t="s">
        <v>25</v>
      </c>
      <c r="C9" s="1" t="str">
        <f t="shared" si="0"/>
        <v>3456</v>
      </c>
      <c r="D9" s="2">
        <v>45216</v>
      </c>
      <c r="E9" s="1" t="s">
        <v>26</v>
      </c>
      <c r="F9" s="3">
        <v>5000</v>
      </c>
      <c r="G9" s="1">
        <v>67</v>
      </c>
      <c r="H9" s="3">
        <f>Tabla1[[#This Row],[Costo Unitario]]*Tabla1[[#This Row],[Cantidad Vendida]]</f>
        <v>335000</v>
      </c>
      <c r="I9" s="3">
        <f>Tabla1[[#This Row],[Total sin IVA]]*$L$2</f>
        <v>53600</v>
      </c>
      <c r="J9" s="3">
        <f>Tabla1[[#This Row],[Total sin IVA]]+Tabla1[[#This Row],[IVA]]</f>
        <v>388600</v>
      </c>
      <c r="K9" s="3" t="str">
        <f>IF(Tabla1[[#This Row],[Total]]&gt;120000,"SE FACTURA", "NO SE FACTURA")</f>
        <v>SE FACTURA</v>
      </c>
    </row>
    <row r="10" spans="1:12">
      <c r="A10" s="1">
        <v>9</v>
      </c>
      <c r="B10" s="1" t="s">
        <v>27</v>
      </c>
      <c r="C10" s="1" t="str">
        <f t="shared" si="0"/>
        <v>8901</v>
      </c>
      <c r="D10" s="2">
        <v>45217</v>
      </c>
      <c r="E10" s="1" t="s">
        <v>28</v>
      </c>
      <c r="F10" s="3">
        <v>7000</v>
      </c>
      <c r="G10" s="1">
        <v>112</v>
      </c>
      <c r="H10" s="3">
        <f>Tabla1[[#This Row],[Costo Unitario]]*Tabla1[[#This Row],[Cantidad Vendida]]</f>
        <v>784000</v>
      </c>
      <c r="I10" s="3">
        <f>Tabla1[[#This Row],[Total sin IVA]]*$L$2</f>
        <v>125440</v>
      </c>
      <c r="J10" s="3">
        <f>Tabla1[[#This Row],[Total sin IVA]]+Tabla1[[#This Row],[IVA]]</f>
        <v>909440</v>
      </c>
      <c r="K10" s="3" t="str">
        <f>IF(Tabla1[[#This Row],[Total]]&gt;120000,"SE FACTURA", "NO SE FACTURA")</f>
        <v>SE FACTURA</v>
      </c>
    </row>
    <row r="11" spans="1:12">
      <c r="A11" s="1">
        <v>10</v>
      </c>
      <c r="B11" s="1" t="s">
        <v>29</v>
      </c>
      <c r="C11" s="1" t="str">
        <f t="shared" si="0"/>
        <v>4321</v>
      </c>
      <c r="D11" s="2">
        <v>45218</v>
      </c>
      <c r="E11" s="1" t="s">
        <v>30</v>
      </c>
      <c r="F11" s="3">
        <v>1800</v>
      </c>
      <c r="G11" s="1">
        <v>243</v>
      </c>
      <c r="H11" s="3">
        <f>Tabla1[[#This Row],[Costo Unitario]]*Tabla1[[#This Row],[Cantidad Vendida]]</f>
        <v>437400</v>
      </c>
      <c r="I11" s="3">
        <f>Tabla1[[#This Row],[Total sin IVA]]*$L$2</f>
        <v>69984</v>
      </c>
      <c r="J11" s="3">
        <f>Tabla1[[#This Row],[Total sin IVA]]+Tabla1[[#This Row],[IVA]]</f>
        <v>507384</v>
      </c>
      <c r="K11" s="3" t="str">
        <f>IF(Tabla1[[#This Row],[Total]]&gt;120000,"SE FACTURA", "NO SE FACTURA")</f>
        <v>SE FACTURA</v>
      </c>
    </row>
    <row r="12" spans="1:12">
      <c r="A12" s="1">
        <v>11</v>
      </c>
      <c r="B12" s="1" t="s">
        <v>31</v>
      </c>
      <c r="C12" s="1" t="str">
        <f t="shared" si="0"/>
        <v>6780</v>
      </c>
      <c r="D12" s="2">
        <v>45219</v>
      </c>
      <c r="E12" s="1" t="s">
        <v>32</v>
      </c>
      <c r="F12" s="3">
        <v>1200</v>
      </c>
      <c r="G12" s="1">
        <v>78</v>
      </c>
      <c r="H12" s="3">
        <f>Tabla1[[#This Row],[Costo Unitario]]*Tabla1[[#This Row],[Cantidad Vendida]]</f>
        <v>93600</v>
      </c>
      <c r="I12" s="3">
        <f>Tabla1[[#This Row],[Total sin IVA]]*$L$2</f>
        <v>14976</v>
      </c>
      <c r="J12" s="3">
        <f>Tabla1[[#This Row],[Total sin IVA]]+Tabla1[[#This Row],[IVA]]</f>
        <v>108576</v>
      </c>
      <c r="K12" s="3" t="str">
        <f>IF(Tabla1[[#This Row],[Total]]&gt;120000,"SE FACTURA", "NO SE FACTURA")</f>
        <v>NO SE FACTURA</v>
      </c>
    </row>
    <row r="13" spans="1:12">
      <c r="A13" s="1">
        <v>12</v>
      </c>
      <c r="B13" s="1" t="s">
        <v>33</v>
      </c>
      <c r="C13" s="1" t="str">
        <f t="shared" si="0"/>
        <v>9876</v>
      </c>
      <c r="D13" s="2">
        <v>45220</v>
      </c>
      <c r="E13" s="1" t="s">
        <v>34</v>
      </c>
      <c r="F13" s="3">
        <v>4500</v>
      </c>
      <c r="G13" s="1">
        <v>156</v>
      </c>
      <c r="H13" s="3">
        <f>Tabla1[[#This Row],[Costo Unitario]]*Tabla1[[#This Row],[Cantidad Vendida]]</f>
        <v>702000</v>
      </c>
      <c r="I13" s="3">
        <f>Tabla1[[#This Row],[Total sin IVA]]*$L$2</f>
        <v>112320</v>
      </c>
      <c r="J13" s="3">
        <f>Tabla1[[#This Row],[Total sin IVA]]+Tabla1[[#This Row],[IVA]]</f>
        <v>814320</v>
      </c>
      <c r="K13" s="3" t="str">
        <f>IF(Tabla1[[#This Row],[Total]]&gt;120000,"SE FACTURA", "NO SE FACTURA")</f>
        <v>SE FACTURA</v>
      </c>
    </row>
    <row r="14" spans="1:12">
      <c r="A14" s="1">
        <v>13</v>
      </c>
      <c r="B14" s="1" t="s">
        <v>35</v>
      </c>
      <c r="C14" s="1" t="str">
        <f t="shared" si="0"/>
        <v>2341</v>
      </c>
      <c r="D14" s="2">
        <v>45221</v>
      </c>
      <c r="E14" s="1" t="s">
        <v>36</v>
      </c>
      <c r="F14" s="3">
        <v>2800</v>
      </c>
      <c r="G14" s="1">
        <v>205</v>
      </c>
      <c r="H14" s="3">
        <f>Tabla1[[#This Row],[Costo Unitario]]*Tabla1[[#This Row],[Cantidad Vendida]]</f>
        <v>574000</v>
      </c>
      <c r="I14" s="3">
        <f>Tabla1[[#This Row],[Total sin IVA]]*$L$2</f>
        <v>91840</v>
      </c>
      <c r="J14" s="3">
        <f>Tabla1[[#This Row],[Total sin IVA]]+Tabla1[[#This Row],[IVA]]</f>
        <v>665840</v>
      </c>
      <c r="K14" s="3" t="str">
        <f>IF(Tabla1[[#This Row],[Total]]&gt;120000,"SE FACTURA", "NO SE FACTURA")</f>
        <v>SE FACTURA</v>
      </c>
    </row>
    <row r="15" spans="1:12">
      <c r="A15" s="1">
        <v>14</v>
      </c>
      <c r="B15" s="1" t="s">
        <v>37</v>
      </c>
      <c r="C15" s="1" t="str">
        <f t="shared" si="0"/>
        <v>5670</v>
      </c>
      <c r="D15" s="2">
        <v>45222</v>
      </c>
      <c r="E15" s="1" t="s">
        <v>38</v>
      </c>
      <c r="F15" s="3">
        <v>1500</v>
      </c>
      <c r="G15" s="1">
        <v>92</v>
      </c>
      <c r="H15" s="3">
        <f>Tabla1[[#This Row],[Costo Unitario]]*Tabla1[[#This Row],[Cantidad Vendida]]</f>
        <v>138000</v>
      </c>
      <c r="I15" s="3">
        <f>Tabla1[[#This Row],[Total sin IVA]]*$L$2</f>
        <v>22080</v>
      </c>
      <c r="J15" s="3">
        <f>Tabla1[[#This Row],[Total sin IVA]]+Tabla1[[#This Row],[IVA]]</f>
        <v>160080</v>
      </c>
      <c r="K15" s="3" t="str">
        <f>IF(Tabla1[[#This Row],[Total]]&gt;120000,"SE FACTURA", "NO SE FACTURA")</f>
        <v>SE FACTURA</v>
      </c>
    </row>
    <row r="16" spans="1:12">
      <c r="A16" s="1">
        <v>15</v>
      </c>
      <c r="B16" s="1" t="s">
        <v>39</v>
      </c>
      <c r="C16" s="1" t="str">
        <f t="shared" si="0"/>
        <v>1235</v>
      </c>
      <c r="D16" s="2">
        <v>45223</v>
      </c>
      <c r="E16" s="1" t="s">
        <v>40</v>
      </c>
      <c r="F16" s="3">
        <v>1000</v>
      </c>
      <c r="G16" s="1">
        <v>331</v>
      </c>
      <c r="H16" s="3">
        <f>Tabla1[[#This Row],[Costo Unitario]]*Tabla1[[#This Row],[Cantidad Vendida]]</f>
        <v>331000</v>
      </c>
      <c r="I16" s="3">
        <f>Tabla1[[#This Row],[Total sin IVA]]*$L$2</f>
        <v>52960</v>
      </c>
      <c r="J16" s="3">
        <f>Tabla1[[#This Row],[Total sin IVA]]+Tabla1[[#This Row],[IVA]]</f>
        <v>383960</v>
      </c>
      <c r="K16" s="3" t="str">
        <f>IF(Tabla1[[#This Row],[Total]]&gt;120000,"SE FACTURA", "NO SE FACTURA")</f>
        <v>SE FACTURA</v>
      </c>
    </row>
    <row r="17" spans="1:31">
      <c r="A17" s="1">
        <v>16</v>
      </c>
      <c r="B17" s="1" t="s">
        <v>41</v>
      </c>
      <c r="C17" s="1" t="str">
        <f t="shared" si="0"/>
        <v>8903</v>
      </c>
      <c r="D17" s="2">
        <v>45224</v>
      </c>
      <c r="E17" s="1" t="s">
        <v>42</v>
      </c>
      <c r="F17" s="3">
        <v>3300</v>
      </c>
      <c r="G17" s="1">
        <v>48</v>
      </c>
      <c r="H17" s="3">
        <f>Tabla1[[#This Row],[Costo Unitario]]*Tabla1[[#This Row],[Cantidad Vendida]]</f>
        <v>158400</v>
      </c>
      <c r="I17" s="3">
        <f>Tabla1[[#This Row],[Total sin IVA]]*$L$2</f>
        <v>25344</v>
      </c>
      <c r="J17" s="3">
        <f>Tabla1[[#This Row],[Total sin IVA]]+Tabla1[[#This Row],[IVA]]</f>
        <v>183744</v>
      </c>
      <c r="K17" s="3" t="str">
        <f>IF(Tabla1[[#This Row],[Total]]&gt;120000,"SE FACTURA", "NO SE FACTURA")</f>
        <v>SE FACTURA</v>
      </c>
    </row>
    <row r="18" spans="1:31">
      <c r="A18" s="1">
        <v>17</v>
      </c>
      <c r="B18" s="1" t="s">
        <v>43</v>
      </c>
      <c r="C18" s="1" t="str">
        <f t="shared" si="0"/>
        <v>4567</v>
      </c>
      <c r="D18" s="2">
        <v>45225</v>
      </c>
      <c r="E18" s="1" t="s">
        <v>44</v>
      </c>
      <c r="F18" s="3">
        <v>800</v>
      </c>
      <c r="G18" s="1">
        <v>162</v>
      </c>
      <c r="H18" s="3">
        <f>Tabla1[[#This Row],[Costo Unitario]]*Tabla1[[#This Row],[Cantidad Vendida]]</f>
        <v>129600</v>
      </c>
      <c r="I18" s="3">
        <f>Tabla1[[#This Row],[Total sin IVA]]*$L$2</f>
        <v>20736</v>
      </c>
      <c r="J18" s="3">
        <f>Tabla1[[#This Row],[Total sin IVA]]+Tabla1[[#This Row],[IVA]]</f>
        <v>150336</v>
      </c>
      <c r="K18" s="3" t="str">
        <f>IF(Tabla1[[#This Row],[Total]]&gt;120000,"SE FACTURA", "NO SE FACTURA")</f>
        <v>SE FACTURA</v>
      </c>
    </row>
    <row r="19" spans="1:31">
      <c r="A19" s="1">
        <v>18</v>
      </c>
      <c r="B19" s="1" t="s">
        <v>45</v>
      </c>
      <c r="C19" s="1" t="str">
        <f t="shared" si="0"/>
        <v>6781</v>
      </c>
      <c r="D19" s="2">
        <v>45226</v>
      </c>
      <c r="E19" s="1" t="s">
        <v>46</v>
      </c>
      <c r="F19" s="3">
        <v>400</v>
      </c>
      <c r="G19" s="1">
        <v>219</v>
      </c>
      <c r="H19" s="3">
        <f>Tabla1[[#This Row],[Costo Unitario]]*Tabla1[[#This Row],[Cantidad Vendida]]</f>
        <v>87600</v>
      </c>
      <c r="I19" s="3">
        <f>Tabla1[[#This Row],[Total sin IVA]]*$L$2</f>
        <v>14016</v>
      </c>
      <c r="J19" s="3">
        <f>Tabla1[[#This Row],[Total sin IVA]]+Tabla1[[#This Row],[IVA]]</f>
        <v>101616</v>
      </c>
      <c r="K19" s="3" t="str">
        <f>IF(Tabla1[[#This Row],[Total]]&gt;120000,"SE FACTURA", "NO SE FACTURA")</f>
        <v>NO SE FACTURA</v>
      </c>
    </row>
    <row r="20" spans="1:31">
      <c r="A20" s="1">
        <v>19</v>
      </c>
      <c r="B20" s="1" t="s">
        <v>47</v>
      </c>
      <c r="C20" s="1" t="str">
        <f t="shared" si="0"/>
        <v>2340</v>
      </c>
      <c r="D20" s="2">
        <v>45227</v>
      </c>
      <c r="E20" s="1" t="s">
        <v>48</v>
      </c>
      <c r="F20" s="3">
        <v>1000</v>
      </c>
      <c r="G20" s="1">
        <v>73</v>
      </c>
      <c r="H20" s="3">
        <f>Tabla1[[#This Row],[Costo Unitario]]*Tabla1[[#This Row],[Cantidad Vendida]]</f>
        <v>73000</v>
      </c>
      <c r="I20" s="3">
        <f>Tabla1[[#This Row],[Total sin IVA]]*$L$2</f>
        <v>11680</v>
      </c>
      <c r="J20" s="3">
        <f>Tabla1[[#This Row],[Total sin IVA]]+Tabla1[[#This Row],[IVA]]</f>
        <v>84680</v>
      </c>
      <c r="K20" s="3" t="str">
        <f>IF(Tabla1[[#This Row],[Total]]&gt;120000,"SE FACTURA", "NO SE FACTURA")</f>
        <v>NO SE FACTURA</v>
      </c>
    </row>
    <row r="21" spans="1:31">
      <c r="A21" s="1">
        <v>20</v>
      </c>
      <c r="B21" s="1" t="s">
        <v>49</v>
      </c>
      <c r="C21" s="1" t="str">
        <f t="shared" si="0"/>
        <v>5438</v>
      </c>
      <c r="D21" s="2">
        <v>45228</v>
      </c>
      <c r="E21" s="1" t="s">
        <v>50</v>
      </c>
      <c r="F21" s="3">
        <v>1200</v>
      </c>
      <c r="G21" s="1">
        <v>127</v>
      </c>
      <c r="H21" s="3">
        <f>Tabla1[[#This Row],[Costo Unitario]]*Tabla1[[#This Row],[Cantidad Vendida]]</f>
        <v>152400</v>
      </c>
      <c r="I21" s="3">
        <f>Tabla1[[#This Row],[Total sin IVA]]*$L$2</f>
        <v>24384</v>
      </c>
      <c r="J21" s="3">
        <f>Tabla1[[#This Row],[Total sin IVA]]+Tabla1[[#This Row],[IVA]]</f>
        <v>176784</v>
      </c>
      <c r="K21" s="3" t="str">
        <f>IF(Tabla1[[#This Row],[Total]]&gt;120000,"SE FACTURA", "NO SE FACTURA")</f>
        <v>SE FACTURA</v>
      </c>
    </row>
    <row r="22" spans="1:31">
      <c r="F22" s="4"/>
    </row>
    <row r="23" spans="1:31">
      <c r="B23" t="str" cm="1">
        <f t="array" aca="1" ref="B23:AE23" ca="1">_xlfn.TOROW(C2:C31)</f>
        <v>1234</v>
      </c>
      <c r="C23" t="str">
        <f ca="1"/>
        <v>5678</v>
      </c>
      <c r="D23" t="str">
        <f ca="1"/>
        <v>9876</v>
      </c>
      <c r="E23" t="str">
        <f ca="1"/>
        <v>5432</v>
      </c>
      <c r="F23" s="4" t="str">
        <f ca="1"/>
        <v>7890</v>
      </c>
      <c r="G23" t="str">
        <f ca="1"/>
        <v>2345</v>
      </c>
      <c r="H23" t="str">
        <f ca="1"/>
        <v>6789</v>
      </c>
      <c r="I23" t="str">
        <f ca="1"/>
        <v>3456</v>
      </c>
      <c r="J23" t="str">
        <f ca="1"/>
        <v>8901</v>
      </c>
      <c r="K23" t="str">
        <f ca="1"/>
        <v>4321</v>
      </c>
      <c r="L23" t="str">
        <f ca="1"/>
        <v>6780</v>
      </c>
      <c r="M23" t="str">
        <f ca="1"/>
        <v>9876</v>
      </c>
      <c r="N23" t="str">
        <f ca="1"/>
        <v>2341</v>
      </c>
      <c r="O23" t="str">
        <f ca="1"/>
        <v>5670</v>
      </c>
      <c r="P23" t="str">
        <f ca="1"/>
        <v>1235</v>
      </c>
      <c r="Q23" t="str">
        <f ca="1"/>
        <v>8903</v>
      </c>
      <c r="R23" t="str">
        <f ca="1"/>
        <v>4567</v>
      </c>
      <c r="S23" t="str">
        <f ca="1"/>
        <v>6781</v>
      </c>
      <c r="T23" t="str">
        <f ca="1"/>
        <v>2340</v>
      </c>
      <c r="U23" t="str">
        <f ca="1"/>
        <v>5438</v>
      </c>
      <c r="V23">
        <f ca="1"/>
        <v>0</v>
      </c>
      <c r="W23">
        <f ca="1"/>
        <v>0</v>
      </c>
      <c r="X23">
        <f ca="1"/>
        <v>0</v>
      </c>
      <c r="Y23">
        <f ca="1"/>
        <v>0</v>
      </c>
      <c r="Z23">
        <f ca="1"/>
        <v>0</v>
      </c>
      <c r="AA23">
        <f ca="1"/>
        <v>0</v>
      </c>
      <c r="AB23">
        <f ca="1"/>
        <v>0</v>
      </c>
      <c r="AC23">
        <f ca="1"/>
        <v>0</v>
      </c>
      <c r="AD23">
        <f ca="1"/>
        <v>0</v>
      </c>
      <c r="AE23">
        <f ca="1"/>
        <v>0</v>
      </c>
    </row>
    <row r="24" spans="1:31">
      <c r="F24" s="4"/>
    </row>
    <row r="25" spans="1:31">
      <c r="B25" t="str" cm="1">
        <f t="array" ref="B25:B30">_xlfn.TOCOL(B1:G1)</f>
        <v>Nombre Vendedor</v>
      </c>
      <c r="F25" s="4"/>
    </row>
    <row r="26" spans="1:31">
      <c r="B26" t="str">
        <v>ID Trabajador</v>
      </c>
      <c r="F26" s="4"/>
    </row>
    <row r="27" spans="1:31">
      <c r="B27" t="str">
        <v>Fecha de Venta</v>
      </c>
      <c r="F27" s="4"/>
    </row>
    <row r="28" spans="1:31">
      <c r="B28" t="str">
        <v>Producto</v>
      </c>
      <c r="F28" s="4"/>
    </row>
    <row r="29" spans="1:31">
      <c r="B29" t="str">
        <v>Costo Unitario</v>
      </c>
      <c r="F29" s="4"/>
    </row>
    <row r="30" spans="1:31">
      <c r="B30" t="str">
        <v>Cantidad Vendida</v>
      </c>
      <c r="F30" s="4"/>
    </row>
    <row r="31" spans="1:31">
      <c r="F3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2023-09-11T16:57:57Z</dcterms:created>
  <dcterms:modified xsi:type="dcterms:W3CDTF">2023-09-11T20:15:32Z</dcterms:modified>
  <cp:category/>
  <cp:contentStatus/>
</cp:coreProperties>
</file>