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gilberto/Documents/"/>
    </mc:Choice>
  </mc:AlternateContent>
  <xr:revisionPtr revIDLastSave="0" documentId="13_ncr:1_{9A851144-4478-464C-8597-2FADE89CC02E}" xr6:coauthVersionLast="47" xr6:coauthVersionMax="47" xr10:uidLastSave="{00000000-0000-0000-0000-000000000000}"/>
  <bookViews>
    <workbookView xWindow="14420" yWindow="29300" windowWidth="22040" windowHeight="14340" xr2:uid="{00000000-000D-0000-FFFF-FFFF00000000}"/>
  </bookViews>
  <sheets>
    <sheet name="Comp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" l="1"/>
  <c r="J57" i="1"/>
  <c r="J58" i="1"/>
  <c r="J59" i="1"/>
  <c r="J60" i="1"/>
  <c r="J61" i="1"/>
  <c r="J62" i="1"/>
  <c r="J63" i="1"/>
  <c r="J64" i="1"/>
  <c r="J65" i="1"/>
  <c r="J66" i="1"/>
  <c r="J67" i="1"/>
  <c r="J68" i="1"/>
  <c r="J53" i="1"/>
  <c r="J54" i="1"/>
  <c r="F55" i="1"/>
  <c r="F54" i="1"/>
  <c r="H65" i="1"/>
  <c r="H64" i="1"/>
  <c r="H63" i="1"/>
  <c r="H62" i="1"/>
  <c r="H61" i="1"/>
  <c r="H60" i="1"/>
  <c r="H59" i="1"/>
  <c r="H58" i="1"/>
  <c r="H57" i="1"/>
  <c r="H56" i="1"/>
  <c r="J56" i="1" s="1"/>
  <c r="H55" i="1"/>
  <c r="H54" i="1"/>
  <c r="F52" i="1"/>
  <c r="H52" i="1" s="1"/>
  <c r="J52" i="1" s="1"/>
  <c r="F44" i="1"/>
  <c r="F43" i="1"/>
  <c r="H43" i="1" s="1"/>
  <c r="J43" i="1" s="1"/>
  <c r="F41" i="1"/>
  <c r="H41" i="1" s="1"/>
  <c r="J41" i="1" s="1"/>
  <c r="F38" i="1"/>
  <c r="H38" i="1" s="1"/>
  <c r="J38" i="1" s="1"/>
  <c r="H25" i="1"/>
  <c r="J25" i="1" s="1"/>
  <c r="H24" i="1"/>
  <c r="J24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9" i="1"/>
  <c r="J39" i="1" s="1"/>
  <c r="H40" i="1"/>
  <c r="J40" i="1" s="1"/>
  <c r="H42" i="1"/>
  <c r="J42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3" i="1"/>
  <c r="H66" i="1"/>
  <c r="H67" i="1"/>
  <c r="H68" i="1"/>
  <c r="H26" i="1"/>
  <c r="J26" i="1" s="1"/>
  <c r="G23" i="1"/>
  <c r="F23" i="1"/>
  <c r="H22" i="1"/>
  <c r="J22" i="1" s="1"/>
  <c r="H17" i="1"/>
  <c r="J17" i="1" s="1"/>
  <c r="H18" i="1"/>
  <c r="J18" i="1" s="1"/>
  <c r="H15" i="1"/>
  <c r="J15" i="1" s="1"/>
  <c r="H14" i="1"/>
  <c r="J14" i="1" s="1"/>
  <c r="H16" i="1"/>
  <c r="J16" i="1" s="1"/>
  <c r="H19" i="1"/>
  <c r="J19" i="1" s="1"/>
  <c r="H20" i="1"/>
  <c r="J20" i="1" s="1"/>
  <c r="H21" i="1"/>
  <c r="J21" i="1" s="1"/>
  <c r="H5" i="1"/>
  <c r="J5" i="1" s="1"/>
  <c r="H6" i="1"/>
  <c r="J6" i="1" s="1"/>
  <c r="H2" i="1"/>
  <c r="J2" i="1" s="1"/>
  <c r="H3" i="1"/>
  <c r="J3" i="1" s="1"/>
  <c r="H4" i="1"/>
  <c r="J4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7" i="1"/>
  <c r="J7" i="1" s="1"/>
  <c r="H23" i="1" l="1"/>
  <c r="J23" i="1" s="1"/>
</calcChain>
</file>

<file path=xl/sharedStrings.xml><?xml version="1.0" encoding="utf-8"?>
<sst xmlns="http://schemas.openxmlformats.org/spreadsheetml/2006/main" count="275" uniqueCount="138">
  <si>
    <t>DATA</t>
  </si>
  <si>
    <t>FORNECEDOR</t>
  </si>
  <si>
    <t>PRODUTO</t>
  </si>
  <si>
    <t>$ TOTAL</t>
  </si>
  <si>
    <t>QTD</t>
  </si>
  <si>
    <t>ASIN</t>
  </si>
  <si>
    <t>CHEGOU</t>
  </si>
  <si>
    <t>HOMEDEPOT.COM</t>
  </si>
  <si>
    <t>Melnor 65027-AMZ QuickConnect 4pc Set</t>
  </si>
  <si>
    <t>B07NDWZF8K</t>
  </si>
  <si>
    <t>SIM</t>
  </si>
  <si>
    <t>COLOMBROOM.COM</t>
  </si>
  <si>
    <t>ColonBroom Psyllium Husk Powder Colon Cleanser - Vegan, Gluten Free, Non-GMO Fiber Supplement - Natural, Safe Colon Cleanse for Constipation Relief, Bloating Relief &amp; Gut Health (60 Servings)</t>
  </si>
  <si>
    <t>B08QJT4MCM</t>
  </si>
  <si>
    <t>TARGET.COM</t>
  </si>
  <si>
    <t>ONE Mini Bars Maple Glazed Doughnut (10 Mini Bars)</t>
  </si>
  <si>
    <t>B08XBPPXKS</t>
  </si>
  <si>
    <t>BJS</t>
  </si>
  <si>
    <t>Brita Space Saver 6-Cup Pitcher with 2 Advanced Filters Included</t>
  </si>
  <si>
    <t>B078YZGXYF</t>
  </si>
  <si>
    <t>Midwest Gloves &amp; Gear 94P03-L-AZ-6 Max Grip Packs, 3 Pair, Mens Orange</t>
  </si>
  <si>
    <t>B07FGKVCJ6</t>
  </si>
  <si>
    <t>VITACOST.COM</t>
  </si>
  <si>
    <t>Native Lotion for Women, Men | Sulfate Free, Paraben Free, Dye Free, with Naturally Derived Clean Ingredients Leaving Skin Soft and Hydrating, 12 oz, 2 Pack (Lavender &amp; Rose)</t>
  </si>
  <si>
    <t>B0B8K1BSNL</t>
  </si>
  <si>
    <t>The Lion, the Witch and the Wardrobe [Paperback]</t>
  </si>
  <si>
    <t>AMAZON</t>
  </si>
  <si>
    <t>Etiqueta codigo de barras</t>
  </si>
  <si>
    <t>Etiqueta endereço 4x6</t>
  </si>
  <si>
    <t>Shipping bag 14.5x19</t>
  </si>
  <si>
    <t>Balança</t>
  </si>
  <si>
    <t>Impressora térmica</t>
  </si>
  <si>
    <t>BOOKPAL.COM</t>
  </si>
  <si>
    <t>Caixa 24 in. L x 20 in. W x 21 in</t>
  </si>
  <si>
    <t>dms-fl.com</t>
  </si>
  <si>
    <t>Medline Remedy Nutrashield Skin Protectant, Unscented (4 fl Ounce), for use as a Barrier Cream, or Dry or chapped Skin, Diaper Rash, Incontinence, IAD, or Irritated Skin</t>
  </si>
  <si>
    <t>B005FGM55M</t>
  </si>
  <si>
    <t>Contigo Snapseal 20 OZ Travel Tumbler</t>
  </si>
  <si>
    <t>B00IR77HFE</t>
  </si>
  <si>
    <t>bloomingdales.com</t>
  </si>
  <si>
    <t>Mary Meyer Putty Nursery Soft Toy, Cow</t>
  </si>
  <si>
    <t>B01MQU3AH6</t>
  </si>
  <si>
    <t>kohls.com</t>
  </si>
  <si>
    <t>Tower 28 Beauty SOS Daily Rescue Facial Spray</t>
  </si>
  <si>
    <t>B0B3SCM1L6</t>
  </si>
  <si>
    <t>cvs.com</t>
  </si>
  <si>
    <t xml:space="preserve">Ragu Chunky Pasta Sauce, Garden Combination, 45 Ounce Bottles </t>
  </si>
  <si>
    <t>B008QDP2R4</t>
  </si>
  <si>
    <t>Walmart</t>
  </si>
  <si>
    <t>Purina Fancy Feast Wet Cat Food Variety Pack, Medleys Tuna Collection With Garden Greens in Sauce - (12) 3 oz. Cans</t>
  </si>
  <si>
    <t>B005J8UHTM</t>
  </si>
  <si>
    <t>VENDA</t>
  </si>
  <si>
    <t>UNIT</t>
  </si>
  <si>
    <t>PACK</t>
  </si>
  <si>
    <t>FULL</t>
  </si>
  <si>
    <t>CUSTO</t>
  </si>
  <si>
    <t>Walmart.com</t>
  </si>
  <si>
    <t>RAPIDBROW Eyebrow Enhancing Serum, 3ml /0.1 Fluid Ounce clear</t>
  </si>
  <si>
    <t>B013WA430M</t>
  </si>
  <si>
    <t>FBA</t>
  </si>
  <si>
    <t>Target.com</t>
  </si>
  <si>
    <t>Fancy Feast Gourmet Gravy Wet Cat Food, Petites Ocean Whitefish with Tomato Entree - (12) 2.8 oz. Tubs</t>
  </si>
  <si>
    <t>B08S6WD67X</t>
  </si>
  <si>
    <t>webstaurantstore.com</t>
  </si>
  <si>
    <t>DaVinci Gourmet Naturals Strawberry Syrup, 25.4 fl oz</t>
  </si>
  <si>
    <t>B09Z37GWFS</t>
  </si>
  <si>
    <t># ORDER</t>
  </si>
  <si>
    <t>1078016513815</t>
  </si>
  <si>
    <t>1249618659</t>
  </si>
  <si>
    <t>Chewy.com</t>
  </si>
  <si>
    <t>Purina Friskies Made in USA Facilities Cat Treats, Party Mix Original Crunch - 20 oz. Pouch</t>
  </si>
  <si>
    <t>B08ZJZJ44K</t>
  </si>
  <si>
    <t>FBM/FBA</t>
  </si>
  <si>
    <t>200010239094157</t>
  </si>
  <si>
    <t>Nature2 Zodiac W20750 SPA Stick Mineral Sanitizer, 1-Pack, Yellow</t>
  </si>
  <si>
    <t>B002IT5JS4</t>
  </si>
  <si>
    <t>The Mountain Is You: Transforming Self-Sabotage Into Self-Mastery</t>
  </si>
  <si>
    <t>ebay.com</t>
  </si>
  <si>
    <t>1949759229</t>
  </si>
  <si>
    <t>09-09097-10464</t>
  </si>
  <si>
    <t>FBM</t>
  </si>
  <si>
    <t>1080003760155</t>
  </si>
  <si>
    <t>Vitacost.com</t>
  </si>
  <si>
    <t>318613598</t>
  </si>
  <si>
    <t>1250082132</t>
  </si>
  <si>
    <t>Whiskas Temptations Seafood Medley Cat Treats, 3.3 oz</t>
  </si>
  <si>
    <t>B004UMMTWQ</t>
  </si>
  <si>
    <t>1078015825906</t>
  </si>
  <si>
    <t>1077920675486</t>
  </si>
  <si>
    <t>CANCELEI</t>
  </si>
  <si>
    <t xml:space="preserve">Sams </t>
  </si>
  <si>
    <t>Vitafusion Men's Multivitamin Gummies, 1 Pack, 220 Count…</t>
  </si>
  <si>
    <t>B00LWBX062</t>
  </si>
  <si>
    <t>FBA/FBM</t>
  </si>
  <si>
    <t>HoMedics Non-Contact Infrared Forehead Thermometer, Fast Accurate Results, High-Fever Alert with 4-in-1 Readings</t>
  </si>
  <si>
    <t>200010211355821</t>
  </si>
  <si>
    <t>B08CLLPWVM</t>
  </si>
  <si>
    <t>200010284037725</t>
  </si>
  <si>
    <t>Medline Remedy Phytoplex Z-Guard Skin Protectant Paste, 4 Ounce</t>
  </si>
  <si>
    <t>B01KLKH2MW</t>
  </si>
  <si>
    <t>200010216931403</t>
  </si>
  <si>
    <t>Vibrant Life 5pk Emoticon Latex Dog Toy</t>
  </si>
  <si>
    <t>B09DCHG2R3</t>
  </si>
  <si>
    <t>thrivemarket.com</t>
  </si>
  <si>
    <t>123706182</t>
  </si>
  <si>
    <t>Urban Moonshine Original Bitters, Organic &amp; Gluten Free - 8 fl oz</t>
  </si>
  <si>
    <t>B003YJ8QBO</t>
  </si>
  <si>
    <t>Purely Pecans Nut Butter - Gluten-Free, Non-GMO, Keto, Paleo, Kosher, Vegan - Creamy Pecan Butter - 10oz Nuttin But Pecans</t>
  </si>
  <si>
    <t>B07D7FD2CB</t>
  </si>
  <si>
    <t>Jacks Quality Bean Low Sodium Organic, 13.4 oz</t>
  </si>
  <si>
    <t>B0793KVSYR</t>
  </si>
  <si>
    <t>UNREAL Dark Chocolate Peanut Butter Cups | 5g Sugar | Certified Vegan, Gluten Free, Fair Trade, Non-GMO | No Sugar Alcohols or Soy | 3 Bags</t>
  </si>
  <si>
    <t>B07P14NZKQ</t>
  </si>
  <si>
    <t>123721582</t>
  </si>
  <si>
    <t>Kitsch Strengthening 2-in-1 Hair &amp; Shave Rice Bar Shampoo, Dry Hair All-Natural Shampoo Bar, Rice Shampoo Bar Moisturizing, Vegan Solid Shampoo Bar for Hair, Rice Water Shampoo Bar, Zero Waste, 3.6 oz</t>
  </si>
  <si>
    <t>B09FB1YXF1</t>
  </si>
  <si>
    <t>vitacost.com</t>
  </si>
  <si>
    <t>29163667</t>
  </si>
  <si>
    <t>B07FWBNMT2</t>
  </si>
  <si>
    <t>Bob's Red Mill Steel Cut Oats, 54 Oz</t>
  </si>
  <si>
    <t>Atkins Endulge Bar Peanut Caramel Cluster -- 1.2oz 5 Bars</t>
  </si>
  <si>
    <t>B0012J75RY</t>
  </si>
  <si>
    <t>Atkins Snack Bar, Caramel Double Chocolate Crunch, Keto Friendly, 7.76 Ounce (Pack of 1)</t>
  </si>
  <si>
    <t>B000HM15YQ</t>
  </si>
  <si>
    <t>B00OFHT46A</t>
  </si>
  <si>
    <t>Taza Chocolate Organic Amaze Bar 80% Stone Ground, Sea Salt &amp; Almond, 2.5 Ounce (1 Count), Vegan</t>
  </si>
  <si>
    <t>Arm &amp; Hammer Ora-Play T-Bone Dental Chew Toy for Dogs | Best Dog Chew Toy For the Toughest Chewers | Reduces Plaque &amp; Tartar Buildup Without Brushing, Peanut Butter Flavor</t>
  </si>
  <si>
    <t>B01H4B9S8W</t>
  </si>
  <si>
    <t>petsmart.com</t>
  </si>
  <si>
    <t>B07K5FJZJ8</t>
  </si>
  <si>
    <t>Royal Canin Feline Health Nutrition Thin Slices in Gravy Variety Pack Wet Kitten Food, 3 oz., Count of 12, 12 CT</t>
  </si>
  <si>
    <t>Rachael Ray Nutrish Soup Bones Dog Treats, Beef &amp; Barley Flavor, 11 Bones</t>
  </si>
  <si>
    <t>81073919</t>
  </si>
  <si>
    <t>B07KPQ3PKV</t>
  </si>
  <si>
    <t>target.com</t>
  </si>
  <si>
    <t>9278112343457</t>
  </si>
  <si>
    <t>homedepot.com</t>
  </si>
  <si>
    <t>WB25001025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</si>
</sst>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2F36"/>
      <name val="Arial"/>
      <family val="2"/>
    </font>
    <font>
      <sz val="10"/>
      <color rgb="FF002F36"/>
      <name val="&quot;Amazon Ember&quot;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Fill="1"/>
    <xf numFmtId="49" fontId="5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4" fillId="0" borderId="0" xfId="0" applyFont="1" applyAlignment="1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4" fillId="0" borderId="0" xfId="0" applyFont="1" applyFill="1"/>
    <xf numFmtId="164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49" fontId="4" fillId="0" borderId="0" xfId="0" applyNumberFormat="1" applyFont="1" applyAlignment="1"/>
    <xf numFmtId="44" fontId="5" fillId="0" borderId="0" xfId="1" applyFont="1" applyAlignment="1">
      <alignment horizontal="center"/>
    </xf>
    <xf numFmtId="44" fontId="2" fillId="0" borderId="0" xfId="1" applyFont="1" applyAlignment="1"/>
    <xf numFmtId="44" fontId="3" fillId="0" borderId="0" xfId="1" applyFont="1" applyAlignment="1"/>
    <xf numFmtId="44" fontId="1" fillId="0" borderId="0" xfId="1" applyFont="1" applyAlignment="1"/>
    <xf numFmtId="44" fontId="0" fillId="0" borderId="0" xfId="1" applyFont="1" applyAlignment="1"/>
    <xf numFmtId="44" fontId="4" fillId="0" borderId="0" xfId="1" applyFont="1" applyAlignment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" fontId="5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49" fontId="0" fillId="0" borderId="0" xfId="0" applyNumberFormat="1" applyFill="1"/>
  </cellXfs>
  <cellStyles count="2">
    <cellStyle name="Currency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&quot;$&quot;#,##0.00"/>
      <fill>
        <patternFill patternType="solid">
          <fgColor rgb="FFF3F3F3"/>
          <bgColor rgb="FFF3F3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[$-409]d\-mmm\-yy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B060E-7DC3-0B4C-B315-E3BD8CA5FE93}" name="Table1" displayName="Table1" ref="A1:M68" totalsRowShown="0" headerRowDxfId="11">
  <autoFilter ref="A1:M68" xr:uid="{E98B060E-7DC3-0B4C-B315-E3BD8CA5FE93}"/>
  <tableColumns count="13">
    <tableColumn id="1" xr3:uid="{90AD57EF-3832-944B-874B-15548215472D}" name="DATA" dataDxfId="10"/>
    <tableColumn id="2" xr3:uid="{31F552DC-3C4B-D349-9EB0-5BDB9174A35E}" name="FORNECEDOR"/>
    <tableColumn id="17" xr3:uid="{0F87BE81-5974-CC4B-8C69-018FE2FDC6AB}" name="# ORDER" dataDxfId="9"/>
    <tableColumn id="3" xr3:uid="{CBBFD40D-705C-FF41-A06E-0129244B3E77}" name="PRODUTO"/>
    <tableColumn id="12" xr3:uid="{2D2746A3-31C6-034A-8E4A-A5201CED5E09}" name="ASIN"/>
    <tableColumn id="4" xr3:uid="{24CDDEFB-ECE7-FC47-BCBF-5F156262725A}" name="$ TOTAL" dataDxfId="8"/>
    <tableColumn id="5" xr3:uid="{DB2C8DE2-A032-E947-908C-D38CFBAAF2C8}" name="QTD" dataDxfId="7"/>
    <tableColumn id="6" xr3:uid="{8E13EA7C-6A68-1846-8F47-0E5F7EFC9850}" name="UNIT" dataDxfId="6"/>
    <tableColumn id="13" xr3:uid="{4D68F48C-CBA4-0A4A-9B3A-8EFABAA5EA59}" name="PACK" dataDxfId="5"/>
    <tableColumn id="15" xr3:uid="{588689A7-681F-AD4D-8F5C-BFED8D8C59D1}" name="CUSTO" dataDxfId="4">
      <calculatedColumnFormula>Table1[[#This Row],[UNIT]]*Table1[[#This Row],[PACK]]</calculatedColumnFormula>
    </tableColumn>
    <tableColumn id="14" xr3:uid="{7FD27F21-A4F6-894C-8DA3-D9F26431FF8C}" name="FULL" dataDxfId="3"/>
    <tableColumn id="10" xr3:uid="{A87760C4-A96B-C343-B8B9-917E7DDCBC2E}" name="VENDA" dataDxfId="2"/>
    <tableColumn id="8" xr3:uid="{29FC8D7C-CC72-B045-A100-2D682B62CE7C}" name="CHEGOU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8"/>
  <sheetViews>
    <sheetView tabSelected="1" zoomScaleNormal="100" workbookViewId="0">
      <selection activeCell="L56" sqref="L56"/>
    </sheetView>
  </sheetViews>
  <sheetFormatPr baseColWidth="10" defaultColWidth="12.6640625" defaultRowHeight="15.75" customHeight="1"/>
  <cols>
    <col min="1" max="1" width="9" style="24" customWidth="1"/>
    <col min="2" max="2" width="18" customWidth="1"/>
    <col min="3" max="3" width="13.5" style="15" customWidth="1"/>
    <col min="4" max="4" width="57" customWidth="1"/>
    <col min="5" max="5" width="12.33203125" customWidth="1"/>
    <col min="6" max="6" width="10.5" customWidth="1"/>
    <col min="7" max="7" width="7.6640625" customWidth="1"/>
    <col min="8" max="8" width="9.1640625" customWidth="1"/>
    <col min="9" max="9" width="6.1640625" style="36" customWidth="1"/>
    <col min="10" max="10" width="9.1640625" style="40" customWidth="1"/>
    <col min="11" max="11" width="5.6640625" style="37" customWidth="1"/>
    <col min="12" max="12" width="8.83203125" style="30" customWidth="1"/>
    <col min="13" max="13" width="8.33203125" style="19" customWidth="1"/>
  </cols>
  <sheetData>
    <row r="1" spans="1:13" ht="15.75" customHeight="1">
      <c r="A1" s="22" t="s">
        <v>0</v>
      </c>
      <c r="B1" s="7" t="s">
        <v>1</v>
      </c>
      <c r="C1" s="11" t="s">
        <v>66</v>
      </c>
      <c r="D1" s="7" t="s">
        <v>2</v>
      </c>
      <c r="E1" s="7" t="s">
        <v>5</v>
      </c>
      <c r="F1" s="8" t="s">
        <v>3</v>
      </c>
      <c r="G1" s="7" t="s">
        <v>4</v>
      </c>
      <c r="H1" s="9" t="s">
        <v>52</v>
      </c>
      <c r="I1" s="32" t="s">
        <v>53</v>
      </c>
      <c r="J1" s="38" t="s">
        <v>55</v>
      </c>
      <c r="K1" s="33" t="s">
        <v>54</v>
      </c>
      <c r="L1" s="26" t="s">
        <v>51</v>
      </c>
      <c r="M1" s="7" t="s">
        <v>6</v>
      </c>
    </row>
    <row r="2" spans="1:13" ht="15.75" customHeight="1">
      <c r="A2" s="23">
        <v>44782</v>
      </c>
      <c r="B2" s="20" t="s">
        <v>26</v>
      </c>
      <c r="C2" s="41"/>
      <c r="D2" s="1" t="s">
        <v>28</v>
      </c>
      <c r="E2" s="12"/>
      <c r="F2" s="21">
        <v>13.99</v>
      </c>
      <c r="G2" s="5">
        <v>500</v>
      </c>
      <c r="H2" s="4">
        <f>F2/G2</f>
        <v>2.7980000000000001E-2</v>
      </c>
      <c r="I2" s="34"/>
      <c r="J2" s="39">
        <f>Table1[[#This Row],[UNIT]]*Table1[[#This Row],[PACK]]</f>
        <v>0</v>
      </c>
      <c r="K2" s="35"/>
      <c r="L2" s="12"/>
      <c r="M2" s="17" t="s">
        <v>10</v>
      </c>
    </row>
    <row r="3" spans="1:13" ht="15.75" customHeight="1">
      <c r="A3" s="23">
        <v>44783</v>
      </c>
      <c r="B3" s="20" t="s">
        <v>26</v>
      </c>
      <c r="C3" s="41"/>
      <c r="D3" s="1" t="s">
        <v>27</v>
      </c>
      <c r="E3" s="12"/>
      <c r="F3" s="2">
        <v>6.74</v>
      </c>
      <c r="G3" s="5">
        <v>1000</v>
      </c>
      <c r="H3" s="4">
        <f>F3/G3</f>
        <v>6.7400000000000003E-3</v>
      </c>
      <c r="I3" s="34"/>
      <c r="J3" s="39">
        <f>Table1[[#This Row],[UNIT]]*Table1[[#This Row],[PACK]]</f>
        <v>0</v>
      </c>
      <c r="K3" s="35"/>
      <c r="L3" s="12"/>
      <c r="M3" s="17" t="s">
        <v>10</v>
      </c>
    </row>
    <row r="4" spans="1:13" ht="15.75" customHeight="1">
      <c r="A4" s="23">
        <v>44784</v>
      </c>
      <c r="B4" s="20" t="s">
        <v>26</v>
      </c>
      <c r="C4" s="41"/>
      <c r="D4" s="1" t="s">
        <v>29</v>
      </c>
      <c r="E4" s="12"/>
      <c r="F4" s="2">
        <v>16.989999999999998</v>
      </c>
      <c r="G4" s="5">
        <v>100</v>
      </c>
      <c r="H4" s="4">
        <f>F4/G4</f>
        <v>0.1699</v>
      </c>
      <c r="I4" s="34"/>
      <c r="J4" s="39">
        <f>Table1[[#This Row],[UNIT]]*Table1[[#This Row],[PACK]]</f>
        <v>0</v>
      </c>
      <c r="K4" s="35"/>
      <c r="L4" s="12"/>
      <c r="M4" s="17" t="s">
        <v>10</v>
      </c>
    </row>
    <row r="5" spans="1:13" ht="15.75" customHeight="1">
      <c r="A5" s="23">
        <v>44784</v>
      </c>
      <c r="B5" s="20" t="s">
        <v>26</v>
      </c>
      <c r="C5" s="41"/>
      <c r="D5" s="1" t="s">
        <v>31</v>
      </c>
      <c r="E5" s="12"/>
      <c r="F5" s="2">
        <v>79.989999999999995</v>
      </c>
      <c r="G5" s="5">
        <v>1</v>
      </c>
      <c r="H5" s="4">
        <f>F5/G5</f>
        <v>79.989999999999995</v>
      </c>
      <c r="I5" s="34"/>
      <c r="J5" s="39">
        <f>Table1[[#This Row],[UNIT]]*Table1[[#This Row],[PACK]]</f>
        <v>0</v>
      </c>
      <c r="K5" s="35"/>
      <c r="L5" s="12"/>
      <c r="M5" s="17" t="s">
        <v>10</v>
      </c>
    </row>
    <row r="6" spans="1:13" ht="15.75" customHeight="1">
      <c r="A6" s="23">
        <v>44784</v>
      </c>
      <c r="B6" s="20" t="s">
        <v>26</v>
      </c>
      <c r="C6" s="41"/>
      <c r="D6" s="1" t="s">
        <v>30</v>
      </c>
      <c r="E6" s="12"/>
      <c r="F6" s="2">
        <v>36.99</v>
      </c>
      <c r="G6" s="5">
        <v>1</v>
      </c>
      <c r="H6" s="4">
        <f>F6/G6</f>
        <v>36.99</v>
      </c>
      <c r="I6" s="34"/>
      <c r="J6" s="39">
        <f>Table1[[#This Row],[UNIT]]*Table1[[#This Row],[PACK]]</f>
        <v>0</v>
      </c>
      <c r="K6" s="35"/>
      <c r="L6" s="12"/>
      <c r="M6" s="17" t="s">
        <v>10</v>
      </c>
    </row>
    <row r="7" spans="1:13" ht="15.75" customHeight="1">
      <c r="A7" s="23">
        <v>44785</v>
      </c>
      <c r="B7" s="10" t="s">
        <v>7</v>
      </c>
      <c r="C7" s="42"/>
      <c r="D7" s="1" t="s">
        <v>8</v>
      </c>
      <c r="E7" s="12" t="s">
        <v>9</v>
      </c>
      <c r="F7" s="2">
        <v>223.8</v>
      </c>
      <c r="G7" s="3">
        <v>30</v>
      </c>
      <c r="H7" s="4">
        <f t="shared" ref="H7:H24" si="0">F7/G7</f>
        <v>7.46</v>
      </c>
      <c r="I7" s="34"/>
      <c r="J7" s="39">
        <f>Table1[[#This Row],[UNIT]]*Table1[[#This Row],[PACK]]</f>
        <v>0</v>
      </c>
      <c r="K7" s="35"/>
      <c r="L7" s="27">
        <v>19.899999999999999</v>
      </c>
      <c r="M7" s="17" t="s">
        <v>10</v>
      </c>
    </row>
    <row r="8" spans="1:13" ht="15.75" customHeight="1">
      <c r="A8" s="23">
        <v>44785</v>
      </c>
      <c r="B8" s="10" t="s">
        <v>11</v>
      </c>
      <c r="C8" s="42"/>
      <c r="D8" s="1" t="s">
        <v>12</v>
      </c>
      <c r="E8" s="12" t="s">
        <v>13</v>
      </c>
      <c r="F8" s="2">
        <v>144.84</v>
      </c>
      <c r="G8" s="3">
        <v>6</v>
      </c>
      <c r="H8" s="4">
        <f t="shared" si="0"/>
        <v>24.14</v>
      </c>
      <c r="I8" s="34"/>
      <c r="J8" s="39">
        <f>Table1[[#This Row],[UNIT]]*Table1[[#This Row],[PACK]]</f>
        <v>0</v>
      </c>
      <c r="K8" s="35"/>
      <c r="L8" s="27">
        <v>37</v>
      </c>
      <c r="M8" s="18" t="s">
        <v>10</v>
      </c>
    </row>
    <row r="9" spans="1:13" ht="15.75" customHeight="1">
      <c r="A9" s="23">
        <v>44788</v>
      </c>
      <c r="B9" s="10" t="s">
        <v>14</v>
      </c>
      <c r="C9" s="42"/>
      <c r="D9" s="1" t="s">
        <v>15</v>
      </c>
      <c r="E9" s="12" t="s">
        <v>16</v>
      </c>
      <c r="F9" s="2">
        <v>40.74</v>
      </c>
      <c r="G9" s="3">
        <v>6</v>
      </c>
      <c r="H9" s="4">
        <f t="shared" si="0"/>
        <v>6.79</v>
      </c>
      <c r="I9" s="34"/>
      <c r="J9" s="39">
        <f>Table1[[#This Row],[UNIT]]*Table1[[#This Row],[PACK]]</f>
        <v>0</v>
      </c>
      <c r="K9" s="35"/>
      <c r="L9" s="27"/>
      <c r="M9" s="17" t="s">
        <v>10</v>
      </c>
    </row>
    <row r="10" spans="1:13" ht="15.75" customHeight="1">
      <c r="A10" s="23">
        <v>44788</v>
      </c>
      <c r="B10" s="1" t="s">
        <v>17</v>
      </c>
      <c r="C10" s="14"/>
      <c r="D10" s="1" t="s">
        <v>18</v>
      </c>
      <c r="E10" s="13" t="s">
        <v>19</v>
      </c>
      <c r="F10" s="2">
        <v>31.98</v>
      </c>
      <c r="G10" s="3">
        <v>2</v>
      </c>
      <c r="H10" s="4">
        <f t="shared" si="0"/>
        <v>15.99</v>
      </c>
      <c r="I10" s="34"/>
      <c r="J10" s="39">
        <f>Table1[[#This Row],[UNIT]]*Table1[[#This Row],[PACK]]</f>
        <v>0</v>
      </c>
      <c r="K10" s="35"/>
      <c r="L10" s="28"/>
      <c r="M10" s="17" t="s">
        <v>10</v>
      </c>
    </row>
    <row r="11" spans="1:13" ht="15.75" customHeight="1">
      <c r="A11" s="23">
        <v>44788</v>
      </c>
      <c r="B11" s="1" t="s">
        <v>17</v>
      </c>
      <c r="C11" s="14"/>
      <c r="D11" s="1" t="s">
        <v>20</v>
      </c>
      <c r="E11" s="14" t="s">
        <v>21</v>
      </c>
      <c r="F11" s="2">
        <v>26.97</v>
      </c>
      <c r="G11" s="3">
        <v>3</v>
      </c>
      <c r="H11" s="4">
        <f t="shared" si="0"/>
        <v>8.99</v>
      </c>
      <c r="I11" s="34"/>
      <c r="J11" s="39">
        <f>Table1[[#This Row],[UNIT]]*Table1[[#This Row],[PACK]]</f>
        <v>0</v>
      </c>
      <c r="K11" s="35"/>
      <c r="L11" s="29"/>
      <c r="M11" s="17" t="s">
        <v>10</v>
      </c>
    </row>
    <row r="12" spans="1:13" ht="15.75" customHeight="1">
      <c r="A12" s="23">
        <v>44788</v>
      </c>
      <c r="B12" s="20" t="s">
        <v>22</v>
      </c>
      <c r="C12" s="41"/>
      <c r="D12" s="1" t="s">
        <v>23</v>
      </c>
      <c r="E12" s="14" t="s">
        <v>24</v>
      </c>
      <c r="F12" s="2">
        <v>54.95</v>
      </c>
      <c r="G12" s="3">
        <v>5</v>
      </c>
      <c r="H12" s="4">
        <f t="shared" si="0"/>
        <v>10.99</v>
      </c>
      <c r="I12" s="34"/>
      <c r="J12" s="39">
        <f>Table1[[#This Row],[UNIT]]*Table1[[#This Row],[PACK]]</f>
        <v>0</v>
      </c>
      <c r="K12" s="35"/>
      <c r="L12" s="29"/>
      <c r="M12" s="17" t="s">
        <v>10</v>
      </c>
    </row>
    <row r="13" spans="1:13" ht="15.75" customHeight="1">
      <c r="A13" s="23">
        <v>44791</v>
      </c>
      <c r="B13" s="20" t="s">
        <v>32</v>
      </c>
      <c r="C13" s="41"/>
      <c r="D13" s="1" t="s">
        <v>25</v>
      </c>
      <c r="E13" s="15">
        <v>64404994</v>
      </c>
      <c r="F13" s="2">
        <v>137</v>
      </c>
      <c r="G13" s="3">
        <v>25</v>
      </c>
      <c r="H13" s="4">
        <f t="shared" si="0"/>
        <v>5.48</v>
      </c>
      <c r="I13" s="34"/>
      <c r="J13" s="39">
        <f>Table1[[#This Row],[UNIT]]*Table1[[#This Row],[PACK]]</f>
        <v>0</v>
      </c>
      <c r="K13" s="35"/>
      <c r="M13" s="17" t="s">
        <v>10</v>
      </c>
    </row>
    <row r="14" spans="1:13" ht="15.75" customHeight="1">
      <c r="A14" s="23">
        <v>44791</v>
      </c>
      <c r="B14" s="16" t="s">
        <v>7</v>
      </c>
      <c r="C14" s="25"/>
      <c r="D14" s="16" t="s">
        <v>33</v>
      </c>
      <c r="E14" s="15"/>
      <c r="F14" s="6">
        <v>3.41</v>
      </c>
      <c r="G14" s="5">
        <v>1</v>
      </c>
      <c r="H14" s="4">
        <f t="shared" si="0"/>
        <v>3.41</v>
      </c>
      <c r="I14" s="34"/>
      <c r="J14" s="39">
        <f>Table1[[#This Row],[UNIT]]*Table1[[#This Row],[PACK]]</f>
        <v>0</v>
      </c>
      <c r="K14" s="35"/>
      <c r="L14" s="15"/>
      <c r="M14" s="17" t="s">
        <v>10</v>
      </c>
    </row>
    <row r="15" spans="1:13" ht="15.75" customHeight="1">
      <c r="A15" s="23">
        <v>44797</v>
      </c>
      <c r="B15" s="16" t="s">
        <v>7</v>
      </c>
      <c r="C15" s="25"/>
      <c r="D15" s="16" t="s">
        <v>33</v>
      </c>
      <c r="E15" s="15"/>
      <c r="F15" s="6">
        <v>3.41</v>
      </c>
      <c r="G15" s="5">
        <v>2</v>
      </c>
      <c r="H15" s="4">
        <f>F15/G15</f>
        <v>1.7050000000000001</v>
      </c>
      <c r="I15" s="34"/>
      <c r="J15" s="39">
        <f>Table1[[#This Row],[UNIT]]*Table1[[#This Row],[PACK]]</f>
        <v>0</v>
      </c>
      <c r="K15" s="35"/>
      <c r="L15" s="15"/>
      <c r="M15" s="17" t="s">
        <v>10</v>
      </c>
    </row>
    <row r="16" spans="1:13" ht="15.75" customHeight="1">
      <c r="A16" s="23">
        <v>44797</v>
      </c>
      <c r="B16" s="16" t="s">
        <v>34</v>
      </c>
      <c r="C16" s="25"/>
      <c r="D16" s="16" t="s">
        <v>35</v>
      </c>
      <c r="E16" s="25" t="s">
        <v>36</v>
      </c>
      <c r="F16" s="6">
        <v>91.95</v>
      </c>
      <c r="G16" s="5">
        <v>10</v>
      </c>
      <c r="H16" s="4">
        <f t="shared" si="0"/>
        <v>9.1950000000000003</v>
      </c>
      <c r="I16" s="34"/>
      <c r="J16" s="39">
        <f>Table1[[#This Row],[UNIT]]*Table1[[#This Row],[PACK]]</f>
        <v>0</v>
      </c>
      <c r="K16" s="35"/>
      <c r="L16" s="31"/>
      <c r="M16" s="17" t="s">
        <v>89</v>
      </c>
    </row>
    <row r="17" spans="1:13" ht="15.75" customHeight="1">
      <c r="A17" s="23">
        <v>44797</v>
      </c>
      <c r="B17" s="16" t="s">
        <v>45</v>
      </c>
      <c r="C17" s="25"/>
      <c r="D17" s="16" t="s">
        <v>37</v>
      </c>
      <c r="E17" s="25" t="s">
        <v>38</v>
      </c>
      <c r="F17" s="6">
        <v>52.69</v>
      </c>
      <c r="G17" s="5">
        <v>3</v>
      </c>
      <c r="H17" s="4">
        <f>F17/G17</f>
        <v>17.563333333333333</v>
      </c>
      <c r="I17" s="34"/>
      <c r="J17" s="39">
        <f>Table1[[#This Row],[UNIT]]*Table1[[#This Row],[PACK]]</f>
        <v>0</v>
      </c>
      <c r="K17" s="35"/>
      <c r="L17" s="31"/>
      <c r="M17" s="17" t="s">
        <v>10</v>
      </c>
    </row>
    <row r="18" spans="1:13" ht="15.75" customHeight="1">
      <c r="A18" s="23">
        <v>44797</v>
      </c>
      <c r="B18" s="16" t="s">
        <v>45</v>
      </c>
      <c r="C18" s="25"/>
      <c r="D18" s="16" t="s">
        <v>37</v>
      </c>
      <c r="E18" s="25" t="s">
        <v>38</v>
      </c>
      <c r="F18" s="6">
        <v>52.69</v>
      </c>
      <c r="G18" s="5">
        <v>3</v>
      </c>
      <c r="H18" s="4">
        <f t="shared" si="0"/>
        <v>17.563333333333333</v>
      </c>
      <c r="I18" s="34"/>
      <c r="J18" s="39">
        <f>Table1[[#This Row],[UNIT]]*Table1[[#This Row],[PACK]]</f>
        <v>0</v>
      </c>
      <c r="K18" s="35"/>
      <c r="L18" s="31"/>
      <c r="M18" s="17" t="s">
        <v>10</v>
      </c>
    </row>
    <row r="19" spans="1:13" ht="15.75" customHeight="1">
      <c r="A19" s="23">
        <v>44797</v>
      </c>
      <c r="B19" s="10" t="s">
        <v>39</v>
      </c>
      <c r="C19" s="42"/>
      <c r="D19" s="16" t="s">
        <v>40</v>
      </c>
      <c r="E19" s="25" t="s">
        <v>41</v>
      </c>
      <c r="F19" s="6">
        <v>25.5</v>
      </c>
      <c r="G19" s="5">
        <v>2</v>
      </c>
      <c r="H19" s="4">
        <f t="shared" si="0"/>
        <v>12.75</v>
      </c>
      <c r="I19" s="34"/>
      <c r="J19" s="39">
        <f>Table1[[#This Row],[UNIT]]*Table1[[#This Row],[PACK]]</f>
        <v>0</v>
      </c>
      <c r="K19" s="35"/>
      <c r="L19" s="31"/>
      <c r="M19" s="17" t="s">
        <v>10</v>
      </c>
    </row>
    <row r="20" spans="1:13" ht="15.75" customHeight="1">
      <c r="A20" s="23">
        <v>44797</v>
      </c>
      <c r="B20" s="16" t="s">
        <v>42</v>
      </c>
      <c r="C20" s="25"/>
      <c r="D20" s="16" t="s">
        <v>43</v>
      </c>
      <c r="E20" s="25" t="s">
        <v>44</v>
      </c>
      <c r="F20" s="6">
        <v>60</v>
      </c>
      <c r="G20" s="5">
        <v>5</v>
      </c>
      <c r="H20" s="4">
        <f t="shared" si="0"/>
        <v>12</v>
      </c>
      <c r="I20" s="34"/>
      <c r="J20" s="39">
        <f>Table1[[#This Row],[UNIT]]*Table1[[#This Row],[PACK]]</f>
        <v>0</v>
      </c>
      <c r="K20" s="35"/>
      <c r="L20" s="31"/>
      <c r="M20" s="17" t="s">
        <v>10</v>
      </c>
    </row>
    <row r="21" spans="1:13" ht="15.75" customHeight="1">
      <c r="A21" s="23">
        <v>44798</v>
      </c>
      <c r="B21" s="16" t="s">
        <v>14</v>
      </c>
      <c r="C21" s="25"/>
      <c r="D21" s="16" t="s">
        <v>46</v>
      </c>
      <c r="E21" s="25" t="s">
        <v>47</v>
      </c>
      <c r="F21" s="6">
        <v>35.9</v>
      </c>
      <c r="G21" s="5">
        <v>10</v>
      </c>
      <c r="H21" s="4">
        <f t="shared" si="0"/>
        <v>3.59</v>
      </c>
      <c r="I21" s="34"/>
      <c r="J21" s="39">
        <f>Table1[[#This Row],[UNIT]]*Table1[[#This Row],[PACK]]</f>
        <v>0</v>
      </c>
      <c r="K21" s="35"/>
      <c r="L21" s="31">
        <v>12</v>
      </c>
      <c r="M21" s="17" t="s">
        <v>10</v>
      </c>
    </row>
    <row r="22" spans="1:13" ht="15.75" customHeight="1">
      <c r="A22" s="23">
        <v>44798</v>
      </c>
      <c r="B22" s="16" t="s">
        <v>14</v>
      </c>
      <c r="C22" s="25"/>
      <c r="D22" s="16" t="s">
        <v>46</v>
      </c>
      <c r="E22" s="25" t="s">
        <v>47</v>
      </c>
      <c r="F22" s="6">
        <v>35.9</v>
      </c>
      <c r="G22" s="5">
        <v>10</v>
      </c>
      <c r="H22" s="4">
        <f>F22/G22</f>
        <v>3.59</v>
      </c>
      <c r="I22" s="34"/>
      <c r="J22" s="39">
        <f>Table1[[#This Row],[UNIT]]*Table1[[#This Row],[PACK]]</f>
        <v>0</v>
      </c>
      <c r="K22" s="35"/>
      <c r="L22" s="31">
        <v>12</v>
      </c>
      <c r="M22" s="17" t="s">
        <v>10</v>
      </c>
    </row>
    <row r="23" spans="1:13" ht="15.75" customHeight="1">
      <c r="A23" s="23">
        <v>44798</v>
      </c>
      <c r="B23" s="16" t="s">
        <v>48</v>
      </c>
      <c r="C23" s="25"/>
      <c r="D23" s="16" t="s">
        <v>49</v>
      </c>
      <c r="E23" s="25" t="s">
        <v>50</v>
      </c>
      <c r="F23" s="6">
        <f>239.24+252.53+265.82</f>
        <v>757.58999999999992</v>
      </c>
      <c r="G23" s="5">
        <f>18+19+20</f>
        <v>57</v>
      </c>
      <c r="H23" s="4">
        <f t="shared" si="0"/>
        <v>13.291052631578946</v>
      </c>
      <c r="I23" s="34"/>
      <c r="J23" s="39">
        <f>Table1[[#This Row],[UNIT]]*Table1[[#This Row],[PACK]]</f>
        <v>0</v>
      </c>
      <c r="K23" s="35"/>
      <c r="L23" s="31"/>
      <c r="M23" s="17" t="s">
        <v>10</v>
      </c>
    </row>
    <row r="24" spans="1:13" ht="15.75" customHeight="1">
      <c r="A24" s="23">
        <v>44811</v>
      </c>
      <c r="B24" s="16" t="s">
        <v>60</v>
      </c>
      <c r="C24" s="25" t="s">
        <v>87</v>
      </c>
      <c r="D24" s="1" t="s">
        <v>15</v>
      </c>
      <c r="E24" s="12" t="s">
        <v>16</v>
      </c>
      <c r="F24" s="6">
        <v>47</v>
      </c>
      <c r="G24" s="5">
        <v>7</v>
      </c>
      <c r="H24" s="4">
        <f t="shared" si="0"/>
        <v>6.7142857142857144</v>
      </c>
      <c r="I24" s="34">
        <v>1</v>
      </c>
      <c r="J24" s="39">
        <f>Table1[[#This Row],[UNIT]]*Table1[[#This Row],[PACK]]</f>
        <v>6.7142857142857144</v>
      </c>
      <c r="K24" s="35" t="s">
        <v>59</v>
      </c>
      <c r="L24" s="31">
        <v>22.82</v>
      </c>
      <c r="M24" s="17" t="s">
        <v>10</v>
      </c>
    </row>
    <row r="25" spans="1:13" ht="15.75" customHeight="1">
      <c r="A25" s="23">
        <v>44811</v>
      </c>
      <c r="B25" s="16" t="s">
        <v>60</v>
      </c>
      <c r="C25" s="25" t="s">
        <v>88</v>
      </c>
      <c r="D25" s="1" t="s">
        <v>15</v>
      </c>
      <c r="E25" s="12" t="s">
        <v>16</v>
      </c>
      <c r="F25" s="6">
        <v>67.900000000000006</v>
      </c>
      <c r="G25" s="5">
        <v>10</v>
      </c>
      <c r="H25" s="4">
        <f>F25/G25</f>
        <v>6.7900000000000009</v>
      </c>
      <c r="I25" s="34">
        <v>1</v>
      </c>
      <c r="J25" s="39">
        <f>Table1[[#This Row],[UNIT]]*Table1[[#This Row],[PACK]]</f>
        <v>6.7900000000000009</v>
      </c>
      <c r="K25" s="35" t="s">
        <v>59</v>
      </c>
      <c r="L25" s="31">
        <v>23.82</v>
      </c>
      <c r="M25" s="17" t="s">
        <v>10</v>
      </c>
    </row>
    <row r="26" spans="1:13" ht="15.75" customHeight="1">
      <c r="A26" s="23">
        <v>44817</v>
      </c>
      <c r="B26" s="16" t="s">
        <v>56</v>
      </c>
      <c r="C26" s="25"/>
      <c r="D26" s="16" t="s">
        <v>57</v>
      </c>
      <c r="E26" s="25" t="s">
        <v>58</v>
      </c>
      <c r="F26" s="6">
        <v>167.68</v>
      </c>
      <c r="G26" s="5">
        <v>12</v>
      </c>
      <c r="H26" s="4">
        <f>F26/G26</f>
        <v>13.973333333333334</v>
      </c>
      <c r="I26" s="34">
        <v>1</v>
      </c>
      <c r="J26" s="39">
        <f>Table1[[#This Row],[UNIT]]*Table1[[#This Row],[PACK]]</f>
        <v>13.973333333333334</v>
      </c>
      <c r="K26" s="35" t="s">
        <v>59</v>
      </c>
      <c r="L26" s="31">
        <v>31</v>
      </c>
      <c r="M26" s="17"/>
    </row>
    <row r="27" spans="1:13" ht="15.75" customHeight="1">
      <c r="A27" s="23">
        <v>44817</v>
      </c>
      <c r="B27" s="16" t="s">
        <v>60</v>
      </c>
      <c r="C27" s="25"/>
      <c r="D27" s="16" t="s">
        <v>61</v>
      </c>
      <c r="E27" s="25" t="s">
        <v>62</v>
      </c>
      <c r="F27" s="6">
        <v>25.3</v>
      </c>
      <c r="G27" s="5">
        <v>24</v>
      </c>
      <c r="H27" s="4">
        <f t="shared" ref="H27:H68" si="1">F27/G27</f>
        <v>1.0541666666666667</v>
      </c>
      <c r="I27" s="34">
        <v>12</v>
      </c>
      <c r="J27" s="39">
        <f>Table1[[#This Row],[UNIT]]*Table1[[#This Row],[PACK]]</f>
        <v>12.65</v>
      </c>
      <c r="K27" s="35" t="s">
        <v>59</v>
      </c>
      <c r="L27" s="31">
        <v>25.77</v>
      </c>
      <c r="M27" s="17" t="s">
        <v>10</v>
      </c>
    </row>
    <row r="28" spans="1:13" ht="15.75" customHeight="1">
      <c r="A28" s="23">
        <v>44817</v>
      </c>
      <c r="B28" s="16" t="s">
        <v>60</v>
      </c>
      <c r="C28" s="25"/>
      <c r="D28" s="16" t="s">
        <v>61</v>
      </c>
      <c r="E28" s="25" t="s">
        <v>62</v>
      </c>
      <c r="F28" s="6">
        <v>12.65</v>
      </c>
      <c r="G28" s="5">
        <v>12</v>
      </c>
      <c r="H28" s="4">
        <f t="shared" si="1"/>
        <v>1.0541666666666667</v>
      </c>
      <c r="I28" s="34">
        <v>12</v>
      </c>
      <c r="J28" s="39">
        <f>Table1[[#This Row],[UNIT]]*Table1[[#This Row],[PACK]]</f>
        <v>12.65</v>
      </c>
      <c r="K28" s="35" t="s">
        <v>59</v>
      </c>
      <c r="L28" s="31">
        <v>25.77</v>
      </c>
      <c r="M28" s="17" t="s">
        <v>10</v>
      </c>
    </row>
    <row r="29" spans="1:13" ht="15.75" customHeight="1">
      <c r="A29" s="23">
        <v>44816</v>
      </c>
      <c r="B29" s="16" t="s">
        <v>63</v>
      </c>
      <c r="C29" s="25"/>
      <c r="D29" s="16" t="s">
        <v>64</v>
      </c>
      <c r="E29" s="25" t="s">
        <v>65</v>
      </c>
      <c r="F29" s="6">
        <v>104.5</v>
      </c>
      <c r="G29" s="5">
        <v>12</v>
      </c>
      <c r="H29" s="4">
        <f t="shared" si="1"/>
        <v>8.7083333333333339</v>
      </c>
      <c r="I29" s="34">
        <v>1</v>
      </c>
      <c r="J29" s="39">
        <f>Table1[[#This Row],[UNIT]]*Table1[[#This Row],[PACK]]</f>
        <v>8.7083333333333339</v>
      </c>
      <c r="K29" s="35" t="s">
        <v>59</v>
      </c>
      <c r="L29" s="31">
        <v>19.96</v>
      </c>
      <c r="M29" s="17" t="s">
        <v>10</v>
      </c>
    </row>
    <row r="30" spans="1:13" ht="15.75" customHeight="1">
      <c r="A30" s="23">
        <v>44815</v>
      </c>
      <c r="B30" s="16" t="s">
        <v>60</v>
      </c>
      <c r="C30" s="25" t="s">
        <v>67</v>
      </c>
      <c r="D30" s="16" t="s">
        <v>37</v>
      </c>
      <c r="E30" s="25" t="s">
        <v>38</v>
      </c>
      <c r="F30" s="6">
        <v>117.08</v>
      </c>
      <c r="G30" s="5">
        <v>6</v>
      </c>
      <c r="H30" s="4">
        <f t="shared" si="1"/>
        <v>19.513333333333332</v>
      </c>
      <c r="I30" s="34">
        <v>1</v>
      </c>
      <c r="J30" s="39">
        <f>Table1[[#This Row],[UNIT]]*Table1[[#This Row],[PACK]]</f>
        <v>19.513333333333332</v>
      </c>
      <c r="K30" s="35" t="s">
        <v>59</v>
      </c>
      <c r="L30" s="31"/>
      <c r="M30" s="17" t="s">
        <v>10</v>
      </c>
    </row>
    <row r="31" spans="1:13" ht="15.75" customHeight="1">
      <c r="A31" s="23">
        <v>44817</v>
      </c>
      <c r="B31" s="16" t="s">
        <v>69</v>
      </c>
      <c r="C31" s="25" t="s">
        <v>68</v>
      </c>
      <c r="D31" s="16" t="s">
        <v>70</v>
      </c>
      <c r="E31" s="25" t="s">
        <v>71</v>
      </c>
      <c r="F31" s="6">
        <v>124.99</v>
      </c>
      <c r="G31" s="5">
        <v>12</v>
      </c>
      <c r="H31" s="4">
        <f t="shared" si="1"/>
        <v>10.415833333333333</v>
      </c>
      <c r="I31" s="34">
        <v>1</v>
      </c>
      <c r="J31" s="39">
        <f>Table1[[#This Row],[UNIT]]*Table1[[#This Row],[PACK]]</f>
        <v>10.415833333333333</v>
      </c>
      <c r="K31" s="35" t="s">
        <v>72</v>
      </c>
      <c r="L31" s="31">
        <v>23.22</v>
      </c>
      <c r="M31" s="17" t="s">
        <v>10</v>
      </c>
    </row>
    <row r="32" spans="1:13" ht="15.75" customHeight="1">
      <c r="A32" s="23">
        <v>44817</v>
      </c>
      <c r="B32" s="16" t="s">
        <v>56</v>
      </c>
      <c r="C32" s="25" t="s">
        <v>73</v>
      </c>
      <c r="D32" s="16" t="s">
        <v>74</v>
      </c>
      <c r="E32" s="25" t="s">
        <v>75</v>
      </c>
      <c r="F32" s="6">
        <v>223.54</v>
      </c>
      <c r="G32" s="5">
        <v>10</v>
      </c>
      <c r="H32" s="4">
        <f t="shared" si="1"/>
        <v>22.353999999999999</v>
      </c>
      <c r="I32" s="34">
        <v>1</v>
      </c>
      <c r="J32" s="39">
        <f>Table1[[#This Row],[UNIT]]*Table1[[#This Row],[PACK]]</f>
        <v>22.353999999999999</v>
      </c>
      <c r="K32" s="35" t="s">
        <v>59</v>
      </c>
      <c r="L32" s="31"/>
      <c r="M32" s="17" t="s">
        <v>10</v>
      </c>
    </row>
    <row r="33" spans="1:13" ht="15.75" customHeight="1">
      <c r="A33" s="23">
        <v>44817</v>
      </c>
      <c r="B33" s="16" t="s">
        <v>77</v>
      </c>
      <c r="C33" s="25" t="s">
        <v>79</v>
      </c>
      <c r="D33" s="16" t="s">
        <v>76</v>
      </c>
      <c r="E33" s="25" t="s">
        <v>78</v>
      </c>
      <c r="F33" s="6">
        <v>63.63</v>
      </c>
      <c r="G33" s="5">
        <v>5</v>
      </c>
      <c r="H33" s="4">
        <f t="shared" si="1"/>
        <v>12.726000000000001</v>
      </c>
      <c r="I33" s="34">
        <v>1</v>
      </c>
      <c r="J33" s="39">
        <f>Table1[[#This Row],[UNIT]]*Table1[[#This Row],[PACK]]</f>
        <v>12.726000000000001</v>
      </c>
      <c r="K33" s="35" t="s">
        <v>80</v>
      </c>
      <c r="L33" s="31">
        <v>17.989999999999998</v>
      </c>
      <c r="M33" s="17"/>
    </row>
    <row r="34" spans="1:13" ht="15.75" customHeight="1">
      <c r="A34" s="23">
        <v>44817</v>
      </c>
      <c r="B34" s="16" t="s">
        <v>60</v>
      </c>
      <c r="C34" s="25" t="s">
        <v>81</v>
      </c>
      <c r="D34" s="16" t="s">
        <v>61</v>
      </c>
      <c r="E34" s="25" t="s">
        <v>62</v>
      </c>
      <c r="F34" s="6">
        <v>25.3</v>
      </c>
      <c r="G34" s="5">
        <v>24</v>
      </c>
      <c r="H34" s="4">
        <f t="shared" si="1"/>
        <v>1.0541666666666667</v>
      </c>
      <c r="I34" s="34">
        <v>12</v>
      </c>
      <c r="J34" s="39">
        <f>Table1[[#This Row],[UNIT]]*Table1[[#This Row],[PACK]]</f>
        <v>12.65</v>
      </c>
      <c r="K34" s="35" t="s">
        <v>59</v>
      </c>
      <c r="L34" s="31">
        <v>25.77</v>
      </c>
      <c r="M34" s="17" t="s">
        <v>10</v>
      </c>
    </row>
    <row r="35" spans="1:13" ht="15.75" customHeight="1">
      <c r="A35" s="23">
        <v>44817</v>
      </c>
      <c r="B35" s="16" t="s">
        <v>60</v>
      </c>
      <c r="C35" s="25" t="s">
        <v>81</v>
      </c>
      <c r="D35" s="16" t="s">
        <v>37</v>
      </c>
      <c r="E35" s="25" t="s">
        <v>38</v>
      </c>
      <c r="F35" s="6">
        <v>16.989999999999998</v>
      </c>
      <c r="G35" s="5">
        <v>1</v>
      </c>
      <c r="H35" s="4">
        <f t="shared" si="1"/>
        <v>16.989999999999998</v>
      </c>
      <c r="I35" s="34">
        <v>1</v>
      </c>
      <c r="J35" s="39">
        <f>Table1[[#This Row],[UNIT]]*Table1[[#This Row],[PACK]]</f>
        <v>16.989999999999998</v>
      </c>
      <c r="K35" s="35" t="s">
        <v>59</v>
      </c>
      <c r="L35" s="31"/>
      <c r="M35" s="17" t="s">
        <v>10</v>
      </c>
    </row>
    <row r="36" spans="1:13" ht="15.75" customHeight="1">
      <c r="A36" s="23">
        <v>44818</v>
      </c>
      <c r="B36" s="16" t="s">
        <v>82</v>
      </c>
      <c r="C36" s="25" t="s">
        <v>83</v>
      </c>
      <c r="D36" s="1" t="s">
        <v>23</v>
      </c>
      <c r="E36" s="14" t="s">
        <v>24</v>
      </c>
      <c r="F36" s="6">
        <v>70.23</v>
      </c>
      <c r="G36" s="5">
        <v>6</v>
      </c>
      <c r="H36" s="4">
        <f t="shared" si="1"/>
        <v>11.705</v>
      </c>
      <c r="I36" s="34">
        <v>2</v>
      </c>
      <c r="J36" s="39">
        <f>Table1[[#This Row],[UNIT]]*Table1[[#This Row],[PACK]]</f>
        <v>23.41</v>
      </c>
      <c r="K36" s="35" t="s">
        <v>59</v>
      </c>
      <c r="L36" s="31">
        <v>34.99</v>
      </c>
      <c r="M36" s="17" t="s">
        <v>10</v>
      </c>
    </row>
    <row r="37" spans="1:13" ht="15.75" customHeight="1">
      <c r="A37" s="23">
        <v>44818</v>
      </c>
      <c r="B37" s="16" t="s">
        <v>69</v>
      </c>
      <c r="C37" s="25" t="s">
        <v>84</v>
      </c>
      <c r="D37" s="16" t="s">
        <v>85</v>
      </c>
      <c r="E37" s="25" t="s">
        <v>86</v>
      </c>
      <c r="F37" s="6">
        <v>57.12</v>
      </c>
      <c r="G37" s="5">
        <v>24</v>
      </c>
      <c r="H37" s="4">
        <f t="shared" si="1"/>
        <v>2.38</v>
      </c>
      <c r="I37" s="34">
        <v>1</v>
      </c>
      <c r="J37" s="39">
        <f>Table1[[#This Row],[UNIT]]*Table1[[#This Row],[PACK]]</f>
        <v>2.38</v>
      </c>
      <c r="K37" s="35" t="s">
        <v>80</v>
      </c>
      <c r="L37" s="31">
        <v>7.99</v>
      </c>
      <c r="M37" s="17" t="s">
        <v>10</v>
      </c>
    </row>
    <row r="38" spans="1:13" ht="15.75" customHeight="1">
      <c r="A38" s="23">
        <v>44818</v>
      </c>
      <c r="B38" s="16" t="s">
        <v>90</v>
      </c>
      <c r="C38" s="25"/>
      <c r="D38" s="16" t="s">
        <v>91</v>
      </c>
      <c r="E38" s="25" t="s">
        <v>92</v>
      </c>
      <c r="F38" s="6">
        <f>10.98*24</f>
        <v>263.52</v>
      </c>
      <c r="G38" s="5">
        <v>24</v>
      </c>
      <c r="H38" s="4">
        <f t="shared" si="1"/>
        <v>10.979999999999999</v>
      </c>
      <c r="I38" s="34">
        <v>1</v>
      </c>
      <c r="J38" s="39">
        <f>Table1[[#This Row],[UNIT]]*Table1[[#This Row],[PACK]]</f>
        <v>10.979999999999999</v>
      </c>
      <c r="K38" s="35" t="s">
        <v>93</v>
      </c>
      <c r="L38" s="31">
        <v>21.97</v>
      </c>
      <c r="M38" s="17" t="s">
        <v>10</v>
      </c>
    </row>
    <row r="39" spans="1:13" ht="15.75" customHeight="1">
      <c r="A39" s="23">
        <v>44819</v>
      </c>
      <c r="B39" s="16" t="s">
        <v>56</v>
      </c>
      <c r="C39" s="25" t="s">
        <v>95</v>
      </c>
      <c r="D39" s="16" t="s">
        <v>94</v>
      </c>
      <c r="E39" s="25" t="s">
        <v>96</v>
      </c>
      <c r="F39" s="6">
        <v>179.88</v>
      </c>
      <c r="G39" s="5">
        <v>12</v>
      </c>
      <c r="H39" s="4">
        <f t="shared" si="1"/>
        <v>14.99</v>
      </c>
      <c r="I39" s="34">
        <v>1</v>
      </c>
      <c r="J39" s="39">
        <f>Table1[[#This Row],[UNIT]]*Table1[[#This Row],[PACK]]</f>
        <v>14.99</v>
      </c>
      <c r="K39" s="35" t="s">
        <v>59</v>
      </c>
      <c r="L39" s="31">
        <v>29.96</v>
      </c>
      <c r="M39" s="17" t="s">
        <v>10</v>
      </c>
    </row>
    <row r="40" spans="1:13" ht="15.75" customHeight="1">
      <c r="A40" s="23">
        <v>44819</v>
      </c>
      <c r="B40" s="16" t="s">
        <v>56</v>
      </c>
      <c r="C40" s="25" t="s">
        <v>97</v>
      </c>
      <c r="D40" s="16" t="s">
        <v>98</v>
      </c>
      <c r="E40" s="25" t="s">
        <v>99</v>
      </c>
      <c r="F40" s="6">
        <v>119.88</v>
      </c>
      <c r="G40" s="5">
        <v>12</v>
      </c>
      <c r="H40" s="4">
        <f t="shared" si="1"/>
        <v>9.99</v>
      </c>
      <c r="I40" s="34">
        <v>1</v>
      </c>
      <c r="J40" s="39">
        <f>Table1[[#This Row],[UNIT]]*Table1[[#This Row],[PACK]]</f>
        <v>9.99</v>
      </c>
      <c r="K40" s="35" t="s">
        <v>59</v>
      </c>
      <c r="L40" s="31">
        <v>19.100000000000001</v>
      </c>
      <c r="M40" s="17" t="s">
        <v>10</v>
      </c>
    </row>
    <row r="41" spans="1:13" ht="15.75" customHeight="1">
      <c r="A41" s="23">
        <v>44824</v>
      </c>
      <c r="B41" s="16" t="s">
        <v>56</v>
      </c>
      <c r="C41" s="25" t="s">
        <v>100</v>
      </c>
      <c r="D41" s="16" t="s">
        <v>101</v>
      </c>
      <c r="E41" s="25" t="s">
        <v>102</v>
      </c>
      <c r="F41" s="6">
        <f>6*5.5</f>
        <v>33</v>
      </c>
      <c r="G41" s="5">
        <v>6</v>
      </c>
      <c r="H41" s="4">
        <f t="shared" si="1"/>
        <v>5.5</v>
      </c>
      <c r="I41" s="34">
        <v>1</v>
      </c>
      <c r="J41" s="39">
        <f>Table1[[#This Row],[UNIT]]*Table1[[#This Row],[PACK]]</f>
        <v>5.5</v>
      </c>
      <c r="K41" s="35" t="s">
        <v>59</v>
      </c>
      <c r="L41" s="31">
        <v>13.69</v>
      </c>
      <c r="M41" s="17" t="s">
        <v>10</v>
      </c>
    </row>
    <row r="42" spans="1:13" ht="15.75" customHeight="1">
      <c r="A42" s="23">
        <v>44824</v>
      </c>
      <c r="B42" s="16" t="s">
        <v>103</v>
      </c>
      <c r="C42" s="25" t="s">
        <v>104</v>
      </c>
      <c r="D42" s="16" t="s">
        <v>105</v>
      </c>
      <c r="E42" s="25" t="s">
        <v>106</v>
      </c>
      <c r="F42" s="6">
        <v>170.04</v>
      </c>
      <c r="G42" s="5">
        <v>6</v>
      </c>
      <c r="H42" s="4">
        <f t="shared" si="1"/>
        <v>28.34</v>
      </c>
      <c r="I42" s="34">
        <v>1</v>
      </c>
      <c r="J42" s="39">
        <f>Table1[[#This Row],[UNIT]]*Table1[[#This Row],[PACK]]</f>
        <v>28.34</v>
      </c>
      <c r="K42" s="35" t="s">
        <v>59</v>
      </c>
      <c r="L42" s="31">
        <v>45.99</v>
      </c>
      <c r="M42" s="17" t="s">
        <v>10</v>
      </c>
    </row>
    <row r="43" spans="1:13" ht="15.75" customHeight="1">
      <c r="A43" s="23">
        <v>44825</v>
      </c>
      <c r="B43" s="16" t="s">
        <v>103</v>
      </c>
      <c r="C43" s="25" t="s">
        <v>113</v>
      </c>
      <c r="D43" s="16" t="s">
        <v>107</v>
      </c>
      <c r="E43" s="25" t="s">
        <v>108</v>
      </c>
      <c r="F43" s="6">
        <f>6*9.99</f>
        <v>59.94</v>
      </c>
      <c r="G43" s="5">
        <v>6</v>
      </c>
      <c r="H43" s="4">
        <f t="shared" si="1"/>
        <v>9.99</v>
      </c>
      <c r="I43" s="34">
        <v>1</v>
      </c>
      <c r="J43" s="39">
        <f>Table1[[#This Row],[UNIT]]*Table1[[#This Row],[PACK]]</f>
        <v>9.99</v>
      </c>
      <c r="K43" s="35" t="s">
        <v>59</v>
      </c>
      <c r="L43" s="31">
        <v>24.97</v>
      </c>
      <c r="M43" s="17" t="s">
        <v>10</v>
      </c>
    </row>
    <row r="44" spans="1:13" ht="15.75" customHeight="1">
      <c r="A44" s="23">
        <v>44825</v>
      </c>
      <c r="B44" s="16" t="s">
        <v>103</v>
      </c>
      <c r="C44" s="25" t="s">
        <v>113</v>
      </c>
      <c r="D44" s="16" t="s">
        <v>109</v>
      </c>
      <c r="E44" s="25" t="s">
        <v>110</v>
      </c>
      <c r="F44" s="6">
        <f>6*2.29</f>
        <v>13.74</v>
      </c>
      <c r="G44" s="5">
        <v>6</v>
      </c>
      <c r="H44" s="4">
        <f t="shared" si="1"/>
        <v>2.29</v>
      </c>
      <c r="I44" s="34">
        <v>1</v>
      </c>
      <c r="J44" s="39">
        <f>Table1[[#This Row],[UNIT]]*Table1[[#This Row],[PACK]]</f>
        <v>2.29</v>
      </c>
      <c r="K44" s="35" t="s">
        <v>59</v>
      </c>
      <c r="L44" s="31">
        <v>9.0500000000000007</v>
      </c>
      <c r="M44" s="17" t="s">
        <v>10</v>
      </c>
    </row>
    <row r="45" spans="1:13" ht="15.75" customHeight="1">
      <c r="A45" s="23">
        <v>44825</v>
      </c>
      <c r="B45" s="16" t="s">
        <v>103</v>
      </c>
      <c r="C45" s="25" t="s">
        <v>113</v>
      </c>
      <c r="D45" s="16" t="s">
        <v>111</v>
      </c>
      <c r="E45" s="25" t="s">
        <v>112</v>
      </c>
      <c r="F45" s="6">
        <v>125.28</v>
      </c>
      <c r="G45" s="5">
        <v>24</v>
      </c>
      <c r="H45" s="4">
        <f t="shared" si="1"/>
        <v>5.22</v>
      </c>
      <c r="I45" s="34">
        <v>3</v>
      </c>
      <c r="J45" s="39">
        <f>Table1[[#This Row],[UNIT]]*Table1[[#This Row],[PACK]]</f>
        <v>15.66</v>
      </c>
      <c r="K45" s="35" t="s">
        <v>80</v>
      </c>
      <c r="L45" s="31">
        <v>29.97</v>
      </c>
      <c r="M45" s="17" t="s">
        <v>10</v>
      </c>
    </row>
    <row r="46" spans="1:13" ht="15.75" customHeight="1">
      <c r="A46" s="23">
        <v>44825</v>
      </c>
      <c r="B46" s="16" t="s">
        <v>103</v>
      </c>
      <c r="C46" s="25" t="s">
        <v>113</v>
      </c>
      <c r="D46" s="16" t="s">
        <v>114</v>
      </c>
      <c r="E46" s="25" t="s">
        <v>115</v>
      </c>
      <c r="F46" s="6">
        <v>59.34</v>
      </c>
      <c r="G46" s="5">
        <v>6</v>
      </c>
      <c r="H46" s="4">
        <f t="shared" si="1"/>
        <v>9.89</v>
      </c>
      <c r="I46" s="34">
        <v>1</v>
      </c>
      <c r="J46" s="39">
        <f>Table1[[#This Row],[UNIT]]*Table1[[#This Row],[PACK]]</f>
        <v>9.89</v>
      </c>
      <c r="K46" s="35" t="s">
        <v>59</v>
      </c>
      <c r="L46" s="31">
        <v>24.78</v>
      </c>
      <c r="M46" s="17" t="s">
        <v>10</v>
      </c>
    </row>
    <row r="47" spans="1:13" ht="15.75" customHeight="1">
      <c r="A47" s="23">
        <v>44827</v>
      </c>
      <c r="B47" s="16" t="s">
        <v>116</v>
      </c>
      <c r="C47" s="25" t="s">
        <v>117</v>
      </c>
      <c r="D47" s="16" t="s">
        <v>119</v>
      </c>
      <c r="E47" s="25" t="s">
        <v>118</v>
      </c>
      <c r="F47" s="6">
        <v>48.52</v>
      </c>
      <c r="G47" s="5">
        <v>12</v>
      </c>
      <c r="H47" s="4">
        <f t="shared" si="1"/>
        <v>4.0433333333333339</v>
      </c>
      <c r="I47" s="34">
        <v>1</v>
      </c>
      <c r="J47" s="39">
        <f>Table1[[#This Row],[UNIT]]*Table1[[#This Row],[PACK]]</f>
        <v>4.0433333333333339</v>
      </c>
      <c r="K47" s="35" t="s">
        <v>59</v>
      </c>
      <c r="L47" s="31">
        <v>21.99</v>
      </c>
      <c r="M47" s="17"/>
    </row>
    <row r="48" spans="1:13" ht="15.75" customHeight="1">
      <c r="A48" s="23">
        <v>44827</v>
      </c>
      <c r="B48" s="16" t="s">
        <v>116</v>
      </c>
      <c r="C48" s="25" t="s">
        <v>117</v>
      </c>
      <c r="D48" s="16" t="s">
        <v>120</v>
      </c>
      <c r="E48" s="25" t="s">
        <v>121</v>
      </c>
      <c r="F48" s="6">
        <v>73.989999999999995</v>
      </c>
      <c r="G48" s="5">
        <v>12</v>
      </c>
      <c r="H48" s="4">
        <f t="shared" si="1"/>
        <v>6.1658333333333326</v>
      </c>
      <c r="I48" s="34">
        <v>1</v>
      </c>
      <c r="J48" s="39">
        <f>Table1[[#This Row],[UNIT]]*Table1[[#This Row],[PACK]]</f>
        <v>6.1658333333333326</v>
      </c>
      <c r="K48" s="35" t="s">
        <v>59</v>
      </c>
      <c r="L48" s="31">
        <v>15</v>
      </c>
      <c r="M48" s="17"/>
    </row>
    <row r="49" spans="1:13" ht="15.75" customHeight="1">
      <c r="A49" s="23">
        <v>44827</v>
      </c>
      <c r="B49" s="16" t="s">
        <v>116</v>
      </c>
      <c r="C49" s="25" t="s">
        <v>117</v>
      </c>
      <c r="D49" s="16" t="s">
        <v>122</v>
      </c>
      <c r="E49" s="25" t="s">
        <v>123</v>
      </c>
      <c r="F49" s="6">
        <v>166.21</v>
      </c>
      <c r="G49" s="5">
        <v>12</v>
      </c>
      <c r="H49" s="4">
        <f t="shared" si="1"/>
        <v>13.850833333333334</v>
      </c>
      <c r="I49" s="34">
        <v>1</v>
      </c>
      <c r="J49" s="39">
        <f>Table1[[#This Row],[UNIT]]*Table1[[#This Row],[PACK]]</f>
        <v>13.850833333333334</v>
      </c>
      <c r="K49" s="35" t="s">
        <v>59</v>
      </c>
      <c r="L49" s="31">
        <v>16.989999999999998</v>
      </c>
      <c r="M49" s="17"/>
    </row>
    <row r="50" spans="1:13" ht="15.75" customHeight="1">
      <c r="A50" s="23">
        <v>44827</v>
      </c>
      <c r="B50" s="16" t="s">
        <v>116</v>
      </c>
      <c r="C50" s="25" t="s">
        <v>117</v>
      </c>
      <c r="D50" s="16" t="s">
        <v>125</v>
      </c>
      <c r="E50" s="25" t="s">
        <v>124</v>
      </c>
      <c r="F50" s="6">
        <v>45.49</v>
      </c>
      <c r="G50" s="5">
        <v>12</v>
      </c>
      <c r="H50" s="4">
        <f t="shared" si="1"/>
        <v>3.7908333333333335</v>
      </c>
      <c r="I50" s="34">
        <v>1</v>
      </c>
      <c r="J50" s="39">
        <f>Table1[[#This Row],[UNIT]]*Table1[[#This Row],[PACK]]</f>
        <v>3.7908333333333335</v>
      </c>
      <c r="K50" s="35" t="s">
        <v>59</v>
      </c>
      <c r="L50" s="31">
        <v>8.99</v>
      </c>
      <c r="M50" s="17"/>
    </row>
    <row r="51" spans="1:13" ht="15.75" customHeight="1">
      <c r="A51" s="23">
        <v>44827</v>
      </c>
      <c r="B51" s="16" t="s">
        <v>116</v>
      </c>
      <c r="C51" s="25" t="s">
        <v>117</v>
      </c>
      <c r="D51" s="16" t="s">
        <v>126</v>
      </c>
      <c r="E51" s="25" t="s">
        <v>127</v>
      </c>
      <c r="F51" s="6">
        <v>75.48</v>
      </c>
      <c r="G51" s="5">
        <v>12</v>
      </c>
      <c r="H51" s="4">
        <f t="shared" si="1"/>
        <v>6.29</v>
      </c>
      <c r="I51" s="34">
        <v>1</v>
      </c>
      <c r="J51" s="39">
        <f>Table1[[#This Row],[UNIT]]*Table1[[#This Row],[PACK]]</f>
        <v>6.29</v>
      </c>
      <c r="K51" s="35" t="s">
        <v>59</v>
      </c>
      <c r="L51" s="31">
        <v>17.12</v>
      </c>
      <c r="M51" s="17"/>
    </row>
    <row r="52" spans="1:13" ht="15.75" customHeight="1">
      <c r="A52" s="23">
        <v>44828</v>
      </c>
      <c r="B52" s="16" t="s">
        <v>128</v>
      </c>
      <c r="C52" s="25"/>
      <c r="D52" s="16" t="s">
        <v>130</v>
      </c>
      <c r="E52" s="25" t="s">
        <v>129</v>
      </c>
      <c r="F52" s="6">
        <f>10*10.99</f>
        <v>109.9</v>
      </c>
      <c r="G52" s="5">
        <v>10</v>
      </c>
      <c r="H52" s="4">
        <f t="shared" si="1"/>
        <v>10.99</v>
      </c>
      <c r="I52" s="34">
        <v>1</v>
      </c>
      <c r="J52" s="39">
        <f>Table1[[#This Row],[UNIT]]*Table1[[#This Row],[PACK]]</f>
        <v>10.99</v>
      </c>
      <c r="K52" s="35" t="s">
        <v>59</v>
      </c>
      <c r="L52" s="31">
        <v>45.98</v>
      </c>
      <c r="M52" s="17" t="s">
        <v>10</v>
      </c>
    </row>
    <row r="53" spans="1:13" ht="15.75" customHeight="1">
      <c r="A53" s="23">
        <v>44828</v>
      </c>
      <c r="B53" s="16" t="s">
        <v>128</v>
      </c>
      <c r="C53" s="25" t="s">
        <v>132</v>
      </c>
      <c r="D53" s="16" t="s">
        <v>131</v>
      </c>
      <c r="E53" s="25" t="s">
        <v>133</v>
      </c>
      <c r="F53" s="6">
        <v>32.18</v>
      </c>
      <c r="G53" s="5">
        <v>10</v>
      </c>
      <c r="H53" s="4">
        <f t="shared" si="1"/>
        <v>3.218</v>
      </c>
      <c r="I53" s="34">
        <v>1</v>
      </c>
      <c r="J53" s="39">
        <f>Table1[[#This Row],[UNIT]]*Table1[[#This Row],[PACK]]</f>
        <v>3.218</v>
      </c>
      <c r="K53" s="35" t="s">
        <v>59</v>
      </c>
      <c r="L53" s="31">
        <v>23.99</v>
      </c>
      <c r="M53" s="17" t="s">
        <v>10</v>
      </c>
    </row>
    <row r="54" spans="1:13" ht="15.75" customHeight="1">
      <c r="A54" s="23">
        <v>44828</v>
      </c>
      <c r="B54" s="16" t="s">
        <v>134</v>
      </c>
      <c r="C54" s="25" t="s">
        <v>135</v>
      </c>
      <c r="D54" s="16" t="s">
        <v>131</v>
      </c>
      <c r="E54" s="25" t="s">
        <v>133</v>
      </c>
      <c r="F54" s="6">
        <f>6*10.99</f>
        <v>65.94</v>
      </c>
      <c r="G54" s="5">
        <v>6</v>
      </c>
      <c r="H54" s="4">
        <f t="shared" ref="H54:H65" si="2">F54/G54</f>
        <v>10.99</v>
      </c>
      <c r="I54" s="34">
        <v>1</v>
      </c>
      <c r="J54" s="39">
        <f>Table1[[#This Row],[UNIT]]*Table1[[#This Row],[PACK]]</f>
        <v>10.99</v>
      </c>
      <c r="K54" s="35" t="s">
        <v>59</v>
      </c>
      <c r="L54" s="31">
        <v>23.99</v>
      </c>
      <c r="M54" s="17"/>
    </row>
    <row r="55" spans="1:13" ht="15.75" customHeight="1">
      <c r="A55" s="23">
        <v>44828</v>
      </c>
      <c r="B55" s="16" t="s">
        <v>134</v>
      </c>
      <c r="C55" s="25" t="s">
        <v>135</v>
      </c>
      <c r="D55" s="16" t="s">
        <v>61</v>
      </c>
      <c r="E55" s="25" t="s">
        <v>62</v>
      </c>
      <c r="F55" s="6">
        <f>24*0.99</f>
        <v>23.759999999999998</v>
      </c>
      <c r="G55" s="5">
        <v>24</v>
      </c>
      <c r="H55" s="4">
        <f t="shared" si="2"/>
        <v>0.98999999999999988</v>
      </c>
      <c r="I55" s="34">
        <v>12</v>
      </c>
      <c r="J55" s="39">
        <f>Table1[[#This Row],[UNIT]]*Table1[[#This Row],[PACK]]</f>
        <v>11.879999999999999</v>
      </c>
      <c r="K55" s="35" t="s">
        <v>59</v>
      </c>
      <c r="L55" s="31">
        <v>25.77</v>
      </c>
      <c r="M55" s="17"/>
    </row>
    <row r="56" spans="1:13" ht="15.75" customHeight="1">
      <c r="A56" s="23">
        <v>44830</v>
      </c>
      <c r="B56" s="16" t="s">
        <v>136</v>
      </c>
      <c r="C56" s="25" t="s">
        <v>137</v>
      </c>
      <c r="D56" s="1" t="s">
        <v>8</v>
      </c>
      <c r="E56" s="12" t="s">
        <v>9</v>
      </c>
      <c r="F56" s="6">
        <v>111.51</v>
      </c>
      <c r="G56" s="5">
        <v>15</v>
      </c>
      <c r="H56" s="4">
        <f t="shared" si="2"/>
        <v>7.4340000000000002</v>
      </c>
      <c r="I56" s="34">
        <v>1</v>
      </c>
      <c r="J56" s="39">
        <f>Table1[[#This Row],[UNIT]]*Table1[[#This Row],[PACK]]</f>
        <v>7.4340000000000002</v>
      </c>
      <c r="K56" s="35" t="s">
        <v>59</v>
      </c>
      <c r="L56" s="31"/>
      <c r="M56" s="17"/>
    </row>
    <row r="57" spans="1:13" ht="15.75" customHeight="1">
      <c r="A57" s="23"/>
      <c r="B57" s="16"/>
      <c r="C57" s="25"/>
      <c r="D57" s="16"/>
      <c r="E57" s="25"/>
      <c r="F57" s="6"/>
      <c r="G57" s="5">
        <v>1</v>
      </c>
      <c r="H57" s="4">
        <f t="shared" si="2"/>
        <v>0</v>
      </c>
      <c r="I57" s="34"/>
      <c r="J57" s="39">
        <f>Table1[[#This Row],[UNIT]]*Table1[[#This Row],[PACK]]</f>
        <v>0</v>
      </c>
      <c r="K57" s="35"/>
      <c r="L57" s="31"/>
      <c r="M57" s="17"/>
    </row>
    <row r="58" spans="1:13" ht="15.75" customHeight="1">
      <c r="A58" s="23"/>
      <c r="B58" s="16"/>
      <c r="C58" s="25"/>
      <c r="D58" s="16"/>
      <c r="E58" s="25"/>
      <c r="F58" s="6"/>
      <c r="G58" s="5">
        <v>1</v>
      </c>
      <c r="H58" s="4">
        <f t="shared" si="2"/>
        <v>0</v>
      </c>
      <c r="I58" s="34"/>
      <c r="J58" s="39">
        <f>Table1[[#This Row],[UNIT]]*Table1[[#This Row],[PACK]]</f>
        <v>0</v>
      </c>
      <c r="K58" s="35"/>
      <c r="L58" s="31"/>
      <c r="M58" s="17"/>
    </row>
    <row r="59" spans="1:13" ht="15.75" customHeight="1">
      <c r="A59" s="23"/>
      <c r="B59" s="16"/>
      <c r="C59" s="25"/>
      <c r="D59" s="16"/>
      <c r="E59" s="25"/>
      <c r="F59" s="6"/>
      <c r="G59" s="5">
        <v>1</v>
      </c>
      <c r="H59" s="4">
        <f t="shared" si="2"/>
        <v>0</v>
      </c>
      <c r="I59" s="34"/>
      <c r="J59" s="39">
        <f>Table1[[#This Row],[UNIT]]*Table1[[#This Row],[PACK]]</f>
        <v>0</v>
      </c>
      <c r="K59" s="35"/>
      <c r="L59" s="31"/>
      <c r="M59" s="17"/>
    </row>
    <row r="60" spans="1:13" ht="15.75" customHeight="1">
      <c r="A60" s="23"/>
      <c r="B60" s="16"/>
      <c r="C60" s="25"/>
      <c r="D60" s="16"/>
      <c r="E60" s="25"/>
      <c r="F60" s="6"/>
      <c r="G60" s="5">
        <v>1</v>
      </c>
      <c r="H60" s="4">
        <f t="shared" si="2"/>
        <v>0</v>
      </c>
      <c r="I60" s="34"/>
      <c r="J60" s="39">
        <f>Table1[[#This Row],[UNIT]]*Table1[[#This Row],[PACK]]</f>
        <v>0</v>
      </c>
      <c r="K60" s="35"/>
      <c r="L60" s="31"/>
      <c r="M60" s="17"/>
    </row>
    <row r="61" spans="1:13" ht="15.75" customHeight="1">
      <c r="A61" s="23"/>
      <c r="B61" s="16"/>
      <c r="C61" s="25"/>
      <c r="D61" s="16"/>
      <c r="E61" s="25"/>
      <c r="F61" s="6"/>
      <c r="G61" s="5">
        <v>1</v>
      </c>
      <c r="H61" s="4">
        <f t="shared" si="2"/>
        <v>0</v>
      </c>
      <c r="I61" s="34"/>
      <c r="J61" s="39">
        <f>Table1[[#This Row],[UNIT]]*Table1[[#This Row],[PACK]]</f>
        <v>0</v>
      </c>
      <c r="K61" s="35"/>
      <c r="L61" s="31"/>
      <c r="M61" s="17"/>
    </row>
    <row r="62" spans="1:13" ht="15.75" customHeight="1">
      <c r="A62" s="23"/>
      <c r="B62" s="16"/>
      <c r="C62" s="25"/>
      <c r="D62" s="16"/>
      <c r="E62" s="25"/>
      <c r="F62" s="6"/>
      <c r="G62" s="5">
        <v>1</v>
      </c>
      <c r="H62" s="4">
        <f t="shared" si="2"/>
        <v>0</v>
      </c>
      <c r="I62" s="34"/>
      <c r="J62" s="39">
        <f>Table1[[#This Row],[UNIT]]*Table1[[#This Row],[PACK]]</f>
        <v>0</v>
      </c>
      <c r="K62" s="35"/>
      <c r="L62" s="31"/>
      <c r="M62" s="17"/>
    </row>
    <row r="63" spans="1:13" ht="15.75" customHeight="1">
      <c r="A63" s="23"/>
      <c r="B63" s="16"/>
      <c r="C63" s="25"/>
      <c r="D63" s="16"/>
      <c r="E63" s="25"/>
      <c r="F63" s="6"/>
      <c r="G63" s="5">
        <v>1</v>
      </c>
      <c r="H63" s="4">
        <f t="shared" si="2"/>
        <v>0</v>
      </c>
      <c r="I63" s="34"/>
      <c r="J63" s="39">
        <f>Table1[[#This Row],[UNIT]]*Table1[[#This Row],[PACK]]</f>
        <v>0</v>
      </c>
      <c r="K63" s="35"/>
      <c r="L63" s="31"/>
      <c r="M63" s="17"/>
    </row>
    <row r="64" spans="1:13" ht="15.75" customHeight="1">
      <c r="A64" s="23"/>
      <c r="B64" s="16"/>
      <c r="C64" s="25"/>
      <c r="D64" s="16"/>
      <c r="E64" s="25"/>
      <c r="F64" s="6"/>
      <c r="G64" s="5">
        <v>1</v>
      </c>
      <c r="H64" s="4">
        <f t="shared" si="2"/>
        <v>0</v>
      </c>
      <c r="I64" s="34"/>
      <c r="J64" s="39">
        <f>Table1[[#This Row],[UNIT]]*Table1[[#This Row],[PACK]]</f>
        <v>0</v>
      </c>
      <c r="K64" s="35"/>
      <c r="L64" s="31"/>
      <c r="M64" s="17"/>
    </row>
    <row r="65" spans="1:13" ht="15.75" customHeight="1">
      <c r="A65" s="23"/>
      <c r="B65" s="16"/>
      <c r="C65" s="25"/>
      <c r="D65" s="16"/>
      <c r="E65" s="25"/>
      <c r="F65" s="6"/>
      <c r="G65" s="5">
        <v>1</v>
      </c>
      <c r="H65" s="4">
        <f t="shared" si="2"/>
        <v>0</v>
      </c>
      <c r="I65" s="34"/>
      <c r="J65" s="39">
        <f>Table1[[#This Row],[UNIT]]*Table1[[#This Row],[PACK]]</f>
        <v>0</v>
      </c>
      <c r="K65" s="35"/>
      <c r="L65" s="31"/>
      <c r="M65" s="17"/>
    </row>
    <row r="66" spans="1:13" ht="15.75" customHeight="1">
      <c r="A66" s="23"/>
      <c r="B66" s="16"/>
      <c r="C66" s="25"/>
      <c r="D66" s="16"/>
      <c r="E66" s="25"/>
      <c r="F66" s="6"/>
      <c r="G66" s="5">
        <v>1</v>
      </c>
      <c r="H66" s="4">
        <f t="shared" si="1"/>
        <v>0</v>
      </c>
      <c r="I66" s="34"/>
      <c r="J66" s="39">
        <f>Table1[[#This Row],[UNIT]]*Table1[[#This Row],[PACK]]</f>
        <v>0</v>
      </c>
      <c r="K66" s="35"/>
      <c r="L66" s="31"/>
      <c r="M66" s="17"/>
    </row>
    <row r="67" spans="1:13" ht="15.75" customHeight="1">
      <c r="A67" s="23"/>
      <c r="B67" s="16"/>
      <c r="C67" s="25"/>
      <c r="D67" s="16"/>
      <c r="E67" s="25"/>
      <c r="F67" s="6"/>
      <c r="G67" s="5">
        <v>1</v>
      </c>
      <c r="H67" s="4">
        <f t="shared" si="1"/>
        <v>0</v>
      </c>
      <c r="I67" s="34"/>
      <c r="J67" s="39">
        <f>Table1[[#This Row],[UNIT]]*Table1[[#This Row],[PACK]]</f>
        <v>0</v>
      </c>
      <c r="K67" s="35"/>
      <c r="L67" s="31"/>
      <c r="M67" s="17"/>
    </row>
    <row r="68" spans="1:13" ht="15.75" customHeight="1">
      <c r="A68" s="23"/>
      <c r="B68" s="16"/>
      <c r="C68" s="25"/>
      <c r="D68" s="16"/>
      <c r="E68" s="25"/>
      <c r="F68" s="6"/>
      <c r="G68" s="5">
        <v>1</v>
      </c>
      <c r="H68" s="4">
        <f t="shared" si="1"/>
        <v>0</v>
      </c>
      <c r="I68" s="34"/>
      <c r="J68" s="39">
        <f>Table1[[#This Row],[UNIT]]*Table1[[#This Row],[PACK]]</f>
        <v>0</v>
      </c>
      <c r="K68" s="35"/>
      <c r="L68" s="31"/>
      <c r="M68" s="17"/>
    </row>
  </sheetData>
  <phoneticPr fontId="7" type="noConversion"/>
  <conditionalFormatting sqref="M7:M68">
    <cfRule type="cellIs" dxfId="0" priority="1" operator="equal">
      <formula>"SIM"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2022-09-20T15:00:03Z</dcterms:created>
  <dcterms:modified xsi:type="dcterms:W3CDTF">2022-09-27T15:15:54Z</dcterms:modified>
</cp:coreProperties>
</file>